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English-spell-sound-discrepancy/French/"/>
    </mc:Choice>
  </mc:AlternateContent>
  <xr:revisionPtr revIDLastSave="0" documentId="13_ncr:1_{38B569B5-657C-1746-A162-142C2D5FEE51}" xr6:coauthVersionLast="47" xr6:coauthVersionMax="47" xr10:uidLastSave="{00000000-0000-0000-0000-000000000000}"/>
  <bookViews>
    <workbookView xWindow="2520" yWindow="500" windowWidth="34340" windowHeight="17980" xr2:uid="{835A4A22-7A8C-D249-A284-9196D3EF2CFC}"/>
  </bookViews>
  <sheets>
    <sheet name="1gram.r1a" sheetId="2" r:id="rId1"/>
  </sheets>
  <definedNames>
    <definedName name="freq.sum.r1a" localSheetId="0">'1gram.r1a'!$B$776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65" i="2" l="1"/>
  <c r="E656" i="2"/>
  <c r="G656" i="2" s="1"/>
  <c r="E192" i="2"/>
  <c r="G192" i="2" s="1"/>
  <c r="E561" i="2"/>
  <c r="G561" i="2" s="1"/>
  <c r="E672" i="2"/>
  <c r="G672" i="2" s="1"/>
  <c r="E306" i="2"/>
  <c r="G306" i="2" s="1"/>
  <c r="E254" i="2"/>
  <c r="G254" i="2" s="1"/>
  <c r="E344" i="2"/>
  <c r="G344" i="2" s="1"/>
  <c r="E33" i="2"/>
  <c r="G33" i="2" s="1"/>
  <c r="E722" i="2"/>
  <c r="G722" i="2" s="1"/>
  <c r="E599" i="2"/>
  <c r="G599" i="2" s="1"/>
  <c r="E728" i="2"/>
  <c r="G728" i="2" s="1"/>
  <c r="E727" i="2"/>
  <c r="G727" i="2" s="1"/>
  <c r="E2" i="2"/>
  <c r="G2" i="2" s="1"/>
  <c r="E757" i="2"/>
  <c r="G757" i="2" s="1"/>
  <c r="E505" i="2"/>
  <c r="G505" i="2" s="1"/>
  <c r="E227" i="2"/>
  <c r="G227" i="2" s="1"/>
  <c r="E626" i="2"/>
  <c r="G626" i="2" s="1"/>
  <c r="E312" i="2"/>
  <c r="G312" i="2" s="1"/>
  <c r="E737" i="2"/>
  <c r="G737" i="2" s="1"/>
  <c r="E458" i="2"/>
  <c r="G458" i="2" s="1"/>
  <c r="E180" i="2"/>
  <c r="G180" i="2" s="1"/>
  <c r="E399" i="2"/>
  <c r="G399" i="2" s="1"/>
  <c r="E166" i="2"/>
  <c r="G166" i="2" s="1"/>
  <c r="E215" i="2"/>
  <c r="G215" i="2" s="1"/>
  <c r="E570" i="2"/>
  <c r="G570" i="2" s="1"/>
  <c r="E97" i="2"/>
  <c r="G97" i="2" s="1"/>
  <c r="E413" i="2"/>
  <c r="G413" i="2" s="1"/>
  <c r="E457" i="2"/>
  <c r="G457" i="2" s="1"/>
  <c r="E163" i="2"/>
  <c r="E688" i="2"/>
  <c r="G688" i="2" s="1"/>
  <c r="E733" i="2"/>
  <c r="G733" i="2" s="1"/>
  <c r="E375" i="2"/>
  <c r="E11" i="2"/>
  <c r="G11" i="2" s="1"/>
  <c r="E379" i="2"/>
  <c r="G379" i="2" s="1"/>
  <c r="E518" i="2"/>
  <c r="G518" i="2" s="1"/>
  <c r="E66" i="2"/>
  <c r="G66" i="2" s="1"/>
  <c r="E772" i="2"/>
  <c r="G772" i="2" s="1"/>
  <c r="E485" i="2"/>
  <c r="G485" i="2" s="1"/>
  <c r="E631" i="2"/>
  <c r="G631" i="2" s="1"/>
  <c r="E743" i="2"/>
  <c r="G743" i="2" s="1"/>
  <c r="E704" i="2"/>
  <c r="G704" i="2" s="1"/>
  <c r="E694" i="2"/>
  <c r="E199" i="2"/>
  <c r="G199" i="2" s="1"/>
  <c r="E676" i="2"/>
  <c r="G676" i="2" s="1"/>
  <c r="E131" i="2"/>
  <c r="E668" i="2"/>
  <c r="G668" i="2" s="1"/>
  <c r="E451" i="2"/>
  <c r="G451" i="2" s="1"/>
  <c r="E719" i="2"/>
  <c r="G719" i="2" s="1"/>
  <c r="E572" i="2"/>
  <c r="G572" i="2" s="1"/>
  <c r="E67" i="2"/>
  <c r="G67" i="2" s="1"/>
  <c r="E404" i="2"/>
  <c r="G404" i="2" s="1"/>
  <c r="E461" i="2"/>
  <c r="G461" i="2" s="1"/>
  <c r="E126" i="2"/>
  <c r="G126" i="2" s="1"/>
  <c r="E98" i="2"/>
  <c r="G98" i="2" s="1"/>
  <c r="E615" i="2"/>
  <c r="E341" i="2"/>
  <c r="G341" i="2" s="1"/>
  <c r="E623" i="2"/>
  <c r="G623" i="2" s="1"/>
  <c r="E241" i="2"/>
  <c r="G241" i="2" s="1"/>
  <c r="E625" i="2"/>
  <c r="G625" i="2" s="1"/>
  <c r="E576" i="2"/>
  <c r="G576" i="2" s="1"/>
  <c r="E303" i="2"/>
  <c r="G303" i="2" s="1"/>
  <c r="E714" i="2"/>
  <c r="G714" i="2" s="1"/>
  <c r="E143" i="2"/>
  <c r="G143" i="2" s="1"/>
  <c r="E122" i="2"/>
  <c r="G122" i="2" s="1"/>
  <c r="E374" i="2"/>
  <c r="G374" i="2" s="1"/>
  <c r="E319" i="2"/>
  <c r="G319" i="2" s="1"/>
  <c r="E310" i="2"/>
  <c r="G310" i="2" s="1"/>
  <c r="E652" i="2"/>
  <c r="G652" i="2" s="1"/>
  <c r="E322" i="2"/>
  <c r="G322" i="2" s="1"/>
  <c r="E173" i="2"/>
  <c r="G173" i="2" s="1"/>
  <c r="E646" i="2"/>
  <c r="G646" i="2" s="1"/>
  <c r="E680" i="2"/>
  <c r="G680" i="2" s="1"/>
  <c r="E214" i="2"/>
  <c r="G214" i="2" s="1"/>
  <c r="E94" i="2"/>
  <c r="G94" i="2" s="1"/>
  <c r="E516" i="2"/>
  <c r="G516" i="2" s="1"/>
  <c r="E756" i="2"/>
  <c r="G756" i="2" s="1"/>
  <c r="E405" i="2"/>
  <c r="E638" i="2"/>
  <c r="G638" i="2" s="1"/>
  <c r="E308" i="2"/>
  <c r="G308" i="2" s="1"/>
  <c r="E304" i="2"/>
  <c r="G304" i="2" s="1"/>
  <c r="E677" i="2"/>
  <c r="E595" i="2"/>
  <c r="G595" i="2" s="1"/>
  <c r="E307" i="2"/>
  <c r="G307" i="2" s="1"/>
  <c r="E433" i="2"/>
  <c r="G433" i="2" s="1"/>
  <c r="E466" i="2"/>
  <c r="G466" i="2" s="1"/>
  <c r="E488" i="2"/>
  <c r="G488" i="2" s="1"/>
  <c r="E266" i="2"/>
  <c r="G266" i="2" s="1"/>
  <c r="E754" i="2"/>
  <c r="G754" i="2" s="1"/>
  <c r="E732" i="2"/>
  <c r="G732" i="2" s="1"/>
  <c r="E295" i="2"/>
  <c r="E141" i="2"/>
  <c r="G141" i="2" s="1"/>
  <c r="E365" i="2"/>
  <c r="G365" i="2" s="1"/>
  <c r="E607" i="2"/>
  <c r="G607" i="2" s="1"/>
  <c r="E543" i="2"/>
  <c r="G543" i="2" s="1"/>
  <c r="E585" i="2"/>
  <c r="E729" i="2"/>
  <c r="G729" i="2" s="1"/>
  <c r="E472" i="2"/>
  <c r="G472" i="2" s="1"/>
  <c r="E503" i="2"/>
  <c r="G503" i="2" s="1"/>
  <c r="E508" i="2"/>
  <c r="G508" i="2" s="1"/>
  <c r="E538" i="2"/>
  <c r="G538" i="2" s="1"/>
  <c r="E56" i="2"/>
  <c r="G56" i="2" s="1"/>
  <c r="E43" i="2"/>
  <c r="G43" i="2" s="1"/>
  <c r="E333" i="2"/>
  <c r="E211" i="2"/>
  <c r="G211" i="2" s="1"/>
  <c r="E541" i="2"/>
  <c r="G541" i="2" s="1"/>
  <c r="E212" i="2"/>
  <c r="G212" i="2" s="1"/>
  <c r="E361" i="2"/>
  <c r="G361" i="2" s="1"/>
  <c r="E250" i="2"/>
  <c r="G250" i="2" s="1"/>
  <c r="E434" i="2"/>
  <c r="G434" i="2" s="1"/>
  <c r="E490" i="2"/>
  <c r="G490" i="2" s="1"/>
  <c r="E132" i="2"/>
  <c r="G132" i="2" s="1"/>
  <c r="E58" i="2"/>
  <c r="G58" i="2" s="1"/>
  <c r="E710" i="2"/>
  <c r="G710" i="2" s="1"/>
  <c r="E20" i="2"/>
  <c r="G20" i="2" s="1"/>
  <c r="E28" i="2"/>
  <c r="E271" i="2"/>
  <c r="G271" i="2" s="1"/>
  <c r="E468" i="2"/>
  <c r="G468" i="2" s="1"/>
  <c r="E731" i="2"/>
  <c r="G731" i="2" s="1"/>
  <c r="E34" i="2"/>
  <c r="G34" i="2" s="1"/>
  <c r="E233" i="2"/>
  <c r="G233" i="2" s="1"/>
  <c r="E135" i="2"/>
  <c r="G135" i="2" s="1"/>
  <c r="E426" i="2"/>
  <c r="E546" i="2"/>
  <c r="G546" i="2" s="1"/>
  <c r="E653" i="2"/>
  <c r="G653" i="2" s="1"/>
  <c r="E418" i="2"/>
  <c r="G418" i="2" s="1"/>
  <c r="E406" i="2"/>
  <c r="G406" i="2" s="1"/>
  <c r="E636" i="2"/>
  <c r="G636" i="2" s="1"/>
  <c r="E445" i="2"/>
  <c r="G445" i="2" s="1"/>
  <c r="E657" i="2"/>
  <c r="G657" i="2" s="1"/>
  <c r="E620" i="2"/>
  <c r="G620" i="2" s="1"/>
  <c r="E203" i="2"/>
  <c r="G203" i="2" s="1"/>
  <c r="E450" i="2"/>
  <c r="G450" i="2" s="1"/>
  <c r="E366" i="2"/>
  <c r="G366" i="2" s="1"/>
  <c r="E200" i="2"/>
  <c r="G200" i="2" s="1"/>
  <c r="E608" i="2"/>
  <c r="G608" i="2" s="1"/>
  <c r="E246" i="2"/>
  <c r="G246" i="2" s="1"/>
  <c r="E753" i="2"/>
  <c r="G753" i="2" s="1"/>
  <c r="E129" i="2"/>
  <c r="G129" i="2" s="1"/>
  <c r="E360" i="2"/>
  <c r="G360" i="2" s="1"/>
  <c r="E187" i="2"/>
  <c r="G187" i="2" s="1"/>
  <c r="E278" i="2"/>
  <c r="G278" i="2" s="1"/>
  <c r="E37" i="2"/>
  <c r="G37" i="2" s="1"/>
  <c r="E75" i="2"/>
  <c r="G75" i="2" s="1"/>
  <c r="E179" i="2"/>
  <c r="E707" i="2"/>
  <c r="G707" i="2" s="1"/>
  <c r="E512" i="2"/>
  <c r="G512" i="2" s="1"/>
  <c r="E100" i="2"/>
  <c r="G100" i="2" s="1"/>
  <c r="E738" i="2"/>
  <c r="G738" i="2" s="1"/>
  <c r="E380" i="2"/>
  <c r="G380" i="2" s="1"/>
  <c r="E533" i="2"/>
  <c r="G533" i="2" s="1"/>
  <c r="E513" i="2"/>
  <c r="G513" i="2" s="1"/>
  <c r="E381" i="2"/>
  <c r="E45" i="2"/>
  <c r="G45" i="2" s="1"/>
  <c r="E265" i="2"/>
  <c r="G265" i="2" s="1"/>
  <c r="E577" i="2"/>
  <c r="G577" i="2" s="1"/>
  <c r="E257" i="2"/>
  <c r="G257" i="2" s="1"/>
  <c r="E474" i="2"/>
  <c r="G474" i="2" s="1"/>
  <c r="E568" i="2"/>
  <c r="E569" i="2"/>
  <c r="E113" i="2"/>
  <c r="G113" i="2" s="1"/>
  <c r="E297" i="2"/>
  <c r="E202" i="2"/>
  <c r="G202" i="2" s="1"/>
  <c r="E101" i="2"/>
  <c r="G101" i="2" s="1"/>
  <c r="E235" i="2"/>
  <c r="G235" i="2" s="1"/>
  <c r="E118" i="2"/>
  <c r="G118" i="2" s="1"/>
  <c r="E583" i="2"/>
  <c r="G583" i="2" s="1"/>
  <c r="E165" i="2"/>
  <c r="G165" i="2" s="1"/>
  <c r="E190" i="2"/>
  <c r="G190" i="2" s="1"/>
  <c r="E18" i="2"/>
  <c r="G18" i="2" s="1"/>
  <c r="E157" i="2"/>
  <c r="G157" i="2" s="1"/>
  <c r="F565" i="2"/>
  <c r="H565" i="2" s="1"/>
  <c r="F656" i="2"/>
  <c r="H656" i="2" s="1"/>
  <c r="F192" i="2"/>
  <c r="H192" i="2" s="1"/>
  <c r="F561" i="2"/>
  <c r="H561" i="2" s="1"/>
  <c r="F672" i="2"/>
  <c r="H672" i="2" s="1"/>
  <c r="F306" i="2"/>
  <c r="H306" i="2" s="1"/>
  <c r="F254" i="2"/>
  <c r="H254" i="2" s="1"/>
  <c r="F344" i="2"/>
  <c r="H344" i="2" s="1"/>
  <c r="F33" i="2"/>
  <c r="F722" i="2"/>
  <c r="H722" i="2" s="1"/>
  <c r="F599" i="2"/>
  <c r="H599" i="2" s="1"/>
  <c r="F728" i="2"/>
  <c r="H728" i="2" s="1"/>
  <c r="F727" i="2"/>
  <c r="H727" i="2" s="1"/>
  <c r="F2" i="2"/>
  <c r="H2" i="2" s="1"/>
  <c r="F757" i="2"/>
  <c r="H757" i="2" s="1"/>
  <c r="F505" i="2"/>
  <c r="H505" i="2" s="1"/>
  <c r="F227" i="2"/>
  <c r="H227" i="2" s="1"/>
  <c r="F626" i="2"/>
  <c r="H626" i="2" s="1"/>
  <c r="F312" i="2"/>
  <c r="F737" i="2"/>
  <c r="H737" i="2" s="1"/>
  <c r="F458" i="2"/>
  <c r="H458" i="2" s="1"/>
  <c r="F180" i="2"/>
  <c r="H180" i="2" s="1"/>
  <c r="F399" i="2"/>
  <c r="H399" i="2" s="1"/>
  <c r="F166" i="2"/>
  <c r="H166" i="2" s="1"/>
  <c r="F215" i="2"/>
  <c r="F570" i="2"/>
  <c r="H570" i="2" s="1"/>
  <c r="F97" i="2"/>
  <c r="H97" i="2" s="1"/>
  <c r="F413" i="2"/>
  <c r="H413" i="2" s="1"/>
  <c r="F457" i="2"/>
  <c r="H457" i="2" s="1"/>
  <c r="F163" i="2"/>
  <c r="H163" i="2" s="1"/>
  <c r="F688" i="2"/>
  <c r="H688" i="2" s="1"/>
  <c r="F733" i="2"/>
  <c r="H733" i="2" s="1"/>
  <c r="F375" i="2"/>
  <c r="H375" i="2" s="1"/>
  <c r="F11" i="2"/>
  <c r="H11" i="2" s="1"/>
  <c r="F379" i="2"/>
  <c r="H379" i="2" s="1"/>
  <c r="F518" i="2"/>
  <c r="H518" i="2" s="1"/>
  <c r="F66" i="2"/>
  <c r="H66" i="2" s="1"/>
  <c r="F772" i="2"/>
  <c r="H772" i="2" s="1"/>
  <c r="F485" i="2"/>
  <c r="H485" i="2" s="1"/>
  <c r="F631" i="2"/>
  <c r="H631" i="2" s="1"/>
  <c r="F743" i="2"/>
  <c r="H743" i="2" s="1"/>
  <c r="F704" i="2"/>
  <c r="H704" i="2" s="1"/>
  <c r="F694" i="2"/>
  <c r="H694" i="2" s="1"/>
  <c r="F199" i="2"/>
  <c r="H199" i="2" s="1"/>
  <c r="F676" i="2"/>
  <c r="H676" i="2" s="1"/>
  <c r="F131" i="2"/>
  <c r="H131" i="2" s="1"/>
  <c r="F668" i="2"/>
  <c r="H668" i="2" s="1"/>
  <c r="F451" i="2"/>
  <c r="H451" i="2" s="1"/>
  <c r="F719" i="2"/>
  <c r="H719" i="2" s="1"/>
  <c r="F572" i="2"/>
  <c r="H572" i="2" s="1"/>
  <c r="F67" i="2"/>
  <c r="H67" i="2" s="1"/>
  <c r="F404" i="2"/>
  <c r="H404" i="2" s="1"/>
  <c r="F461" i="2"/>
  <c r="H461" i="2" s="1"/>
  <c r="F126" i="2"/>
  <c r="H126" i="2" s="1"/>
  <c r="F98" i="2"/>
  <c r="H98" i="2" s="1"/>
  <c r="F615" i="2"/>
  <c r="H615" i="2" s="1"/>
  <c r="F341" i="2"/>
  <c r="H341" i="2" s="1"/>
  <c r="F623" i="2"/>
  <c r="H623" i="2" s="1"/>
  <c r="F241" i="2"/>
  <c r="H241" i="2" s="1"/>
  <c r="F625" i="2"/>
  <c r="H625" i="2" s="1"/>
  <c r="F576" i="2"/>
  <c r="H576" i="2" s="1"/>
  <c r="F303" i="2"/>
  <c r="H303" i="2" s="1"/>
  <c r="F714" i="2"/>
  <c r="H714" i="2" s="1"/>
  <c r="F143" i="2"/>
  <c r="H143" i="2" s="1"/>
  <c r="F122" i="2"/>
  <c r="H122" i="2" s="1"/>
  <c r="F374" i="2"/>
  <c r="H374" i="2" s="1"/>
  <c r="F319" i="2"/>
  <c r="H319" i="2" s="1"/>
  <c r="F310" i="2"/>
  <c r="H310" i="2" s="1"/>
  <c r="F652" i="2"/>
  <c r="H652" i="2" s="1"/>
  <c r="F322" i="2"/>
  <c r="H322" i="2" s="1"/>
  <c r="F173" i="2"/>
  <c r="H173" i="2" s="1"/>
  <c r="F646" i="2"/>
  <c r="H646" i="2" s="1"/>
  <c r="F680" i="2"/>
  <c r="H680" i="2" s="1"/>
  <c r="F214" i="2"/>
  <c r="H214" i="2" s="1"/>
  <c r="F94" i="2"/>
  <c r="H94" i="2" s="1"/>
  <c r="F516" i="2"/>
  <c r="H516" i="2" s="1"/>
  <c r="F756" i="2"/>
  <c r="H756" i="2" s="1"/>
  <c r="F405" i="2"/>
  <c r="H405" i="2" s="1"/>
  <c r="F638" i="2"/>
  <c r="H638" i="2" s="1"/>
  <c r="F308" i="2"/>
  <c r="H308" i="2" s="1"/>
  <c r="F304" i="2"/>
  <c r="H304" i="2" s="1"/>
  <c r="F677" i="2"/>
  <c r="H677" i="2" s="1"/>
  <c r="F595" i="2"/>
  <c r="H595" i="2" s="1"/>
  <c r="F307" i="2"/>
  <c r="H307" i="2" s="1"/>
  <c r="F433" i="2"/>
  <c r="H433" i="2" s="1"/>
  <c r="F466" i="2"/>
  <c r="H466" i="2" s="1"/>
  <c r="F488" i="2"/>
  <c r="H488" i="2" s="1"/>
  <c r="F266" i="2"/>
  <c r="H266" i="2" s="1"/>
  <c r="F754" i="2"/>
  <c r="H754" i="2" s="1"/>
  <c r="F732" i="2"/>
  <c r="H732" i="2" s="1"/>
  <c r="F295" i="2"/>
  <c r="H295" i="2" s="1"/>
  <c r="F141" i="2"/>
  <c r="H141" i="2" s="1"/>
  <c r="F365" i="2"/>
  <c r="H365" i="2" s="1"/>
  <c r="F607" i="2"/>
  <c r="H607" i="2" s="1"/>
  <c r="F543" i="2"/>
  <c r="H543" i="2" s="1"/>
  <c r="F585" i="2"/>
  <c r="H585" i="2" s="1"/>
  <c r="F729" i="2"/>
  <c r="H729" i="2" s="1"/>
  <c r="F472" i="2"/>
  <c r="H472" i="2" s="1"/>
  <c r="F503" i="2"/>
  <c r="H503" i="2" s="1"/>
  <c r="F508" i="2"/>
  <c r="H508" i="2" s="1"/>
  <c r="F538" i="2"/>
  <c r="H538" i="2" s="1"/>
  <c r="F56" i="2"/>
  <c r="H56" i="2" s="1"/>
  <c r="F43" i="2"/>
  <c r="H43" i="2" s="1"/>
  <c r="F333" i="2"/>
  <c r="H333" i="2" s="1"/>
  <c r="F211" i="2"/>
  <c r="H211" i="2" s="1"/>
  <c r="F541" i="2"/>
  <c r="H541" i="2" s="1"/>
  <c r="F212" i="2"/>
  <c r="H212" i="2" s="1"/>
  <c r="F361" i="2"/>
  <c r="H361" i="2" s="1"/>
  <c r="F250" i="2"/>
  <c r="H250" i="2" s="1"/>
  <c r="F434" i="2"/>
  <c r="H434" i="2" s="1"/>
  <c r="F490" i="2"/>
  <c r="F132" i="2"/>
  <c r="H132" i="2" s="1"/>
  <c r="F58" i="2"/>
  <c r="H58" i="2" s="1"/>
  <c r="F710" i="2"/>
  <c r="H710" i="2" s="1"/>
  <c r="F20" i="2"/>
  <c r="H20" i="2" s="1"/>
  <c r="F28" i="2"/>
  <c r="H28" i="2" s="1"/>
  <c r="F271" i="2"/>
  <c r="H271" i="2" s="1"/>
  <c r="F468" i="2"/>
  <c r="H468" i="2" s="1"/>
  <c r="F731" i="2"/>
  <c r="H731" i="2" s="1"/>
  <c r="F34" i="2"/>
  <c r="H34" i="2" s="1"/>
  <c r="F233" i="2"/>
  <c r="H233" i="2" s="1"/>
  <c r="F135" i="2"/>
  <c r="H135" i="2" s="1"/>
  <c r="F426" i="2"/>
  <c r="H426" i="2" s="1"/>
  <c r="F546" i="2"/>
  <c r="H546" i="2" s="1"/>
  <c r="F653" i="2"/>
  <c r="H653" i="2" s="1"/>
  <c r="F418" i="2"/>
  <c r="H418" i="2" s="1"/>
  <c r="F406" i="2"/>
  <c r="H406" i="2" s="1"/>
  <c r="F636" i="2"/>
  <c r="H636" i="2" s="1"/>
  <c r="F445" i="2"/>
  <c r="H445" i="2" s="1"/>
  <c r="F657" i="2"/>
  <c r="H657" i="2" s="1"/>
  <c r="F620" i="2"/>
  <c r="F203" i="2"/>
  <c r="H203" i="2" s="1"/>
  <c r="F450" i="2"/>
  <c r="H450" i="2" s="1"/>
  <c r="F366" i="2"/>
  <c r="H366" i="2" s="1"/>
  <c r="F200" i="2"/>
  <c r="H200" i="2" s="1"/>
  <c r="F608" i="2"/>
  <c r="H608" i="2" s="1"/>
  <c r="F246" i="2"/>
  <c r="H246" i="2" s="1"/>
  <c r="F753" i="2"/>
  <c r="H753" i="2" s="1"/>
  <c r="F129" i="2"/>
  <c r="H129" i="2" s="1"/>
  <c r="F360" i="2"/>
  <c r="H360" i="2" s="1"/>
  <c r="F187" i="2"/>
  <c r="H187" i="2" s="1"/>
  <c r="F278" i="2"/>
  <c r="H278" i="2" s="1"/>
  <c r="F37" i="2"/>
  <c r="H37" i="2" s="1"/>
  <c r="F75" i="2"/>
  <c r="H75" i="2" s="1"/>
  <c r="F179" i="2"/>
  <c r="H179" i="2" s="1"/>
  <c r="F707" i="2"/>
  <c r="H707" i="2" s="1"/>
  <c r="F512" i="2"/>
  <c r="H512" i="2" s="1"/>
  <c r="F100" i="2"/>
  <c r="H100" i="2" s="1"/>
  <c r="F738" i="2"/>
  <c r="H738" i="2" s="1"/>
  <c r="F380" i="2"/>
  <c r="H380" i="2" s="1"/>
  <c r="F533" i="2"/>
  <c r="H533" i="2" s="1"/>
  <c r="F513" i="2"/>
  <c r="H513" i="2" s="1"/>
  <c r="F381" i="2"/>
  <c r="H381" i="2" s="1"/>
  <c r="F45" i="2"/>
  <c r="H45" i="2" s="1"/>
  <c r="F265" i="2"/>
  <c r="H265" i="2" s="1"/>
  <c r="F577" i="2"/>
  <c r="H577" i="2" s="1"/>
  <c r="F257" i="2"/>
  <c r="H257" i="2" s="1"/>
  <c r="F474" i="2"/>
  <c r="H474" i="2" s="1"/>
  <c r="F568" i="2"/>
  <c r="H568" i="2" s="1"/>
  <c r="F569" i="2"/>
  <c r="H569" i="2" s="1"/>
  <c r="F113" i="2"/>
  <c r="H113" i="2" s="1"/>
  <c r="F297" i="2"/>
  <c r="H297" i="2" s="1"/>
  <c r="F202" i="2"/>
  <c r="H202" i="2" s="1"/>
  <c r="F101" i="2"/>
  <c r="H101" i="2" s="1"/>
  <c r="F235" i="2"/>
  <c r="H235" i="2" s="1"/>
  <c r="F118" i="2"/>
  <c r="H118" i="2" s="1"/>
  <c r="F583" i="2"/>
  <c r="H583" i="2" s="1"/>
  <c r="F165" i="2"/>
  <c r="H165" i="2" s="1"/>
  <c r="F190" i="2"/>
  <c r="F18" i="2"/>
  <c r="H18" i="2" s="1"/>
  <c r="F157" i="2"/>
  <c r="H157" i="2" s="1"/>
  <c r="G375" i="2"/>
  <c r="G405" i="2"/>
  <c r="G295" i="2"/>
  <c r="B776" i="2"/>
  <c r="P783" i="2"/>
  <c r="I187" i="2" l="1"/>
  <c r="I157" i="2"/>
  <c r="I653" i="2"/>
  <c r="I203" i="2"/>
  <c r="I18" i="2"/>
  <c r="I379" i="2"/>
  <c r="I271" i="2"/>
  <c r="I676" i="2"/>
  <c r="I310" i="2"/>
  <c r="I756" i="2"/>
  <c r="I474" i="2"/>
  <c r="I572" i="2"/>
  <c r="I75" i="2"/>
  <c r="I295" i="2"/>
  <c r="I265" i="2"/>
  <c r="I361" i="2"/>
  <c r="I43" i="2"/>
  <c r="I625" i="2"/>
  <c r="I461" i="2"/>
  <c r="I66" i="2"/>
  <c r="I518" i="2"/>
  <c r="I457" i="2"/>
  <c r="A215" i="2"/>
  <c r="A312" i="2"/>
  <c r="A757" i="2"/>
  <c r="A33" i="2"/>
  <c r="I235" i="2"/>
  <c r="I257" i="2"/>
  <c r="I365" i="2"/>
  <c r="I508" i="2"/>
  <c r="H215" i="2"/>
  <c r="I215" i="2" s="1"/>
  <c r="I405" i="2"/>
  <c r="I503" i="2"/>
  <c r="I727" i="2"/>
  <c r="I732" i="2"/>
  <c r="I126" i="2"/>
  <c r="I737" i="2"/>
  <c r="I561" i="2"/>
  <c r="I199" i="2"/>
  <c r="I165" i="2"/>
  <c r="I406" i="2"/>
  <c r="I192" i="2"/>
  <c r="A656" i="2"/>
  <c r="H33" i="2"/>
  <c r="I33" i="2" s="1"/>
  <c r="I304" i="2"/>
  <c r="I757" i="2"/>
  <c r="I135" i="2"/>
  <c r="I360" i="2"/>
  <c r="I468" i="2"/>
  <c r="I433" i="2"/>
  <c r="I306" i="2"/>
  <c r="I656" i="2"/>
  <c r="I533" i="2"/>
  <c r="I680" i="2"/>
  <c r="I657" i="2"/>
  <c r="A615" i="2"/>
  <c r="A451" i="2"/>
  <c r="A163" i="2"/>
  <c r="A728" i="2"/>
  <c r="I20" i="2"/>
  <c r="I607" i="2"/>
  <c r="I513" i="2"/>
  <c r="I246" i="2"/>
  <c r="I250" i="2"/>
  <c r="I214" i="2"/>
  <c r="I67" i="2"/>
  <c r="I399" i="2"/>
  <c r="I626" i="2"/>
  <c r="I344" i="2"/>
  <c r="I672" i="2"/>
  <c r="I738" i="2"/>
  <c r="I731" i="2"/>
  <c r="I322" i="2"/>
  <c r="I710" i="2"/>
  <c r="I37" i="2"/>
  <c r="I451" i="2"/>
  <c r="I753" i="2"/>
  <c r="I445" i="2"/>
  <c r="I404" i="2"/>
  <c r="I166" i="2"/>
  <c r="I450" i="2"/>
  <c r="A583" i="2"/>
  <c r="A513" i="2"/>
  <c r="A179" i="2"/>
  <c r="A246" i="2"/>
  <c r="A445" i="2"/>
  <c r="A426" i="2"/>
  <c r="A28" i="2"/>
  <c r="A250" i="2"/>
  <c r="A538" i="2"/>
  <c r="A543" i="2"/>
  <c r="A677" i="2"/>
  <c r="A214" i="2"/>
  <c r="A374" i="2"/>
  <c r="A623" i="2"/>
  <c r="A67" i="2"/>
  <c r="A694" i="2"/>
  <c r="A399" i="2"/>
  <c r="A626" i="2"/>
  <c r="A344" i="2"/>
  <c r="A672" i="2"/>
  <c r="I308" i="2"/>
  <c r="I56" i="2"/>
  <c r="I241" i="2"/>
  <c r="I100" i="2"/>
  <c r="I652" i="2"/>
  <c r="I485" i="2"/>
  <c r="A118" i="2"/>
  <c r="A474" i="2"/>
  <c r="A75" i="2"/>
  <c r="A608" i="2"/>
  <c r="A636" i="2"/>
  <c r="A135" i="2"/>
  <c r="A20" i="2"/>
  <c r="A361" i="2"/>
  <c r="A508" i="2"/>
  <c r="A607" i="2"/>
  <c r="A266" i="2"/>
  <c r="A304" i="2"/>
  <c r="A680" i="2"/>
  <c r="A122" i="2"/>
  <c r="A572" i="2"/>
  <c r="A704" i="2"/>
  <c r="A379" i="2"/>
  <c r="A733" i="2"/>
  <c r="A413" i="2"/>
  <c r="A180" i="2"/>
  <c r="A2" i="2"/>
  <c r="A254" i="2"/>
  <c r="A561" i="2"/>
  <c r="A457" i="2"/>
  <c r="I143" i="2"/>
  <c r="I688" i="2"/>
  <c r="I583" i="2"/>
  <c r="I132" i="2"/>
  <c r="I538" i="2"/>
  <c r="I319" i="2"/>
  <c r="I623" i="2"/>
  <c r="H312" i="2"/>
  <c r="I312" i="2" s="1"/>
  <c r="I118" i="2"/>
  <c r="I434" i="2"/>
  <c r="I94" i="2"/>
  <c r="I374" i="2"/>
  <c r="I200" i="2"/>
  <c r="I646" i="2"/>
  <c r="G28" i="2"/>
  <c r="I28" i="2" s="1"/>
  <c r="G677" i="2"/>
  <c r="I677" i="2" s="1"/>
  <c r="G615" i="2"/>
  <c r="I615" i="2" s="1"/>
  <c r="G163" i="2"/>
  <c r="I163" i="2" s="1"/>
  <c r="I743" i="2"/>
  <c r="G426" i="2"/>
  <c r="I426" i="2" s="1"/>
  <c r="I212" i="2"/>
  <c r="A625" i="2"/>
  <c r="I719" i="2"/>
  <c r="I180" i="2"/>
  <c r="I728" i="2"/>
  <c r="G694" i="2"/>
  <c r="I694" i="2" s="1"/>
  <c r="I101" i="2"/>
  <c r="I380" i="2"/>
  <c r="I34" i="2"/>
  <c r="I541" i="2"/>
  <c r="I141" i="2"/>
  <c r="I714" i="2"/>
  <c r="A165" i="2"/>
  <c r="A569" i="2"/>
  <c r="A707" i="2"/>
  <c r="A753" i="2"/>
  <c r="A657" i="2"/>
  <c r="A271" i="2"/>
  <c r="A434" i="2"/>
  <c r="A56" i="2"/>
  <c r="A585" i="2"/>
  <c r="A595" i="2"/>
  <c r="A94" i="2"/>
  <c r="A319" i="2"/>
  <c r="A241" i="2"/>
  <c r="A404" i="2"/>
  <c r="A199" i="2"/>
  <c r="A166" i="2"/>
  <c r="A461" i="2"/>
  <c r="D192" i="2"/>
  <c r="D727" i="2"/>
  <c r="D458" i="2"/>
  <c r="D97" i="2"/>
  <c r="D688" i="2"/>
  <c r="D743" i="2"/>
  <c r="D719" i="2"/>
  <c r="D341" i="2"/>
  <c r="D143" i="2"/>
  <c r="D646" i="2"/>
  <c r="D308" i="2"/>
  <c r="D488" i="2"/>
  <c r="D365" i="2"/>
  <c r="D503" i="2"/>
  <c r="D212" i="2"/>
  <c r="D710" i="2"/>
  <c r="D233" i="2"/>
  <c r="D406" i="2"/>
  <c r="D200" i="2"/>
  <c r="D37" i="2"/>
  <c r="D533" i="2"/>
  <c r="D257" i="2"/>
  <c r="D235" i="2"/>
  <c r="D561" i="2"/>
  <c r="D254" i="2"/>
  <c r="D2" i="2"/>
  <c r="D180" i="2"/>
  <c r="D413" i="2"/>
  <c r="D733" i="2"/>
  <c r="D379" i="2"/>
  <c r="D704" i="2"/>
  <c r="D572" i="2"/>
  <c r="D122" i="2"/>
  <c r="D680" i="2"/>
  <c r="D304" i="2"/>
  <c r="D266" i="2"/>
  <c r="D607" i="2"/>
  <c r="D508" i="2"/>
  <c r="D361" i="2"/>
  <c r="D20" i="2"/>
  <c r="D135" i="2"/>
  <c r="D636" i="2"/>
  <c r="D608" i="2"/>
  <c r="D75" i="2"/>
  <c r="D474" i="2"/>
  <c r="D118" i="2"/>
  <c r="D672" i="2"/>
  <c r="D344" i="2"/>
  <c r="D626" i="2"/>
  <c r="D399" i="2"/>
  <c r="D694" i="2"/>
  <c r="D67" i="2"/>
  <c r="D166" i="2"/>
  <c r="D199" i="2"/>
  <c r="D404" i="2"/>
  <c r="D241" i="2"/>
  <c r="D319" i="2"/>
  <c r="D94" i="2"/>
  <c r="D595" i="2"/>
  <c r="D585" i="2"/>
  <c r="D56" i="2"/>
  <c r="D434" i="2"/>
  <c r="D271" i="2"/>
  <c r="D657" i="2"/>
  <c r="D753" i="2"/>
  <c r="D707" i="2"/>
  <c r="D381" i="2"/>
  <c r="D569" i="2"/>
  <c r="D165" i="2"/>
  <c r="D656" i="2"/>
  <c r="D33" i="2"/>
  <c r="D757" i="2"/>
  <c r="D312" i="2"/>
  <c r="D215" i="2"/>
  <c r="D457" i="2"/>
  <c r="D518" i="2"/>
  <c r="D66" i="2"/>
  <c r="D676" i="2"/>
  <c r="D461" i="2"/>
  <c r="D625" i="2"/>
  <c r="D310" i="2"/>
  <c r="D516" i="2"/>
  <c r="D307" i="2"/>
  <c r="D754" i="2"/>
  <c r="D729" i="2"/>
  <c r="D43" i="2"/>
  <c r="D490" i="2"/>
  <c r="D546" i="2"/>
  <c r="D620" i="2"/>
  <c r="D129" i="2"/>
  <c r="D512" i="2"/>
  <c r="D45" i="2"/>
  <c r="D113" i="2"/>
  <c r="D190" i="2"/>
  <c r="D565" i="2"/>
  <c r="D306" i="2"/>
  <c r="D722" i="2"/>
  <c r="D505" i="2"/>
  <c r="D737" i="2"/>
  <c r="D570" i="2"/>
  <c r="D375" i="2"/>
  <c r="D772" i="2"/>
  <c r="D485" i="2"/>
  <c r="D131" i="2"/>
  <c r="D126" i="2"/>
  <c r="D576" i="2"/>
  <c r="D652" i="2"/>
  <c r="D756" i="2"/>
  <c r="D433" i="2"/>
  <c r="D732" i="2"/>
  <c r="D333" i="2"/>
  <c r="D132" i="2"/>
  <c r="D468" i="2"/>
  <c r="D653" i="2"/>
  <c r="D203" i="2"/>
  <c r="D360" i="2"/>
  <c r="D100" i="2"/>
  <c r="D265" i="2"/>
  <c r="D297" i="2"/>
  <c r="D18" i="2"/>
  <c r="D599" i="2"/>
  <c r="D227" i="2"/>
  <c r="D11" i="2"/>
  <c r="D631" i="2"/>
  <c r="D668" i="2"/>
  <c r="D98" i="2"/>
  <c r="D303" i="2"/>
  <c r="D322" i="2"/>
  <c r="D405" i="2"/>
  <c r="D295" i="2"/>
  <c r="D211" i="2"/>
  <c r="D58" i="2"/>
  <c r="D731" i="2"/>
  <c r="D418" i="2"/>
  <c r="D450" i="2"/>
  <c r="D187" i="2"/>
  <c r="D738" i="2"/>
  <c r="D202" i="2"/>
  <c r="D157" i="2"/>
  <c r="D728" i="2"/>
  <c r="D638" i="2"/>
  <c r="D541" i="2"/>
  <c r="D366" i="2"/>
  <c r="D101" i="2"/>
  <c r="D451" i="2"/>
  <c r="D677" i="2"/>
  <c r="D250" i="2"/>
  <c r="D246" i="2"/>
  <c r="D583" i="2"/>
  <c r="D615" i="2"/>
  <c r="D466" i="2"/>
  <c r="D278" i="2"/>
  <c r="D623" i="2"/>
  <c r="D28" i="2"/>
  <c r="D179" i="2"/>
  <c r="D173" i="2"/>
  <c r="D472" i="2"/>
  <c r="D577" i="2"/>
  <c r="D543" i="2"/>
  <c r="D163" i="2"/>
  <c r="D538" i="2"/>
  <c r="D34" i="2"/>
  <c r="D426" i="2"/>
  <c r="D714" i="2"/>
  <c r="D445" i="2"/>
  <c r="D214" i="2"/>
  <c r="D513" i="2"/>
  <c r="D380" i="2"/>
  <c r="D374" i="2"/>
  <c r="D141" i="2"/>
  <c r="D568" i="2"/>
  <c r="I366" i="2"/>
  <c r="I211" i="2"/>
  <c r="I341" i="2"/>
  <c r="I631" i="2"/>
  <c r="I413" i="2"/>
  <c r="I458" i="2"/>
  <c r="I599" i="2"/>
  <c r="I608" i="2"/>
  <c r="I418" i="2"/>
  <c r="I122" i="2"/>
  <c r="I668" i="2"/>
  <c r="I733" i="2"/>
  <c r="I97" i="2"/>
  <c r="I227" i="2"/>
  <c r="I577" i="2"/>
  <c r="I278" i="2"/>
  <c r="I472" i="2"/>
  <c r="I466" i="2"/>
  <c r="I638" i="2"/>
  <c r="I173" i="2"/>
  <c r="I202" i="2"/>
  <c r="I98" i="2"/>
  <c r="I707" i="2"/>
  <c r="I266" i="2"/>
  <c r="I303" i="2"/>
  <c r="I488" i="2"/>
  <c r="I595" i="2"/>
  <c r="I576" i="2"/>
  <c r="I772" i="2"/>
  <c r="I375" i="2"/>
  <c r="I570" i="2"/>
  <c r="I505" i="2"/>
  <c r="I722" i="2"/>
  <c r="A568" i="2"/>
  <c r="G568" i="2"/>
  <c r="I568" i="2" s="1"/>
  <c r="I58" i="2"/>
  <c r="I254" i="2"/>
  <c r="H190" i="2"/>
  <c r="A190" i="2"/>
  <c r="I113" i="2"/>
  <c r="I45" i="2"/>
  <c r="I512" i="2"/>
  <c r="I129" i="2"/>
  <c r="H620" i="2"/>
  <c r="A620" i="2"/>
  <c r="I546" i="2"/>
  <c r="H490" i="2"/>
  <c r="A490" i="2"/>
  <c r="I729" i="2"/>
  <c r="I754" i="2"/>
  <c r="I307" i="2"/>
  <c r="I516" i="2"/>
  <c r="I636" i="2"/>
  <c r="I704" i="2"/>
  <c r="I11" i="2"/>
  <c r="I2" i="2"/>
  <c r="I543" i="2"/>
  <c r="I233" i="2"/>
  <c r="A381" i="2"/>
  <c r="G381" i="2"/>
  <c r="I381" i="2" s="1"/>
  <c r="G569" i="2"/>
  <c r="I569" i="2" s="1"/>
  <c r="A101" i="2"/>
  <c r="A577" i="2"/>
  <c r="A380" i="2"/>
  <c r="A278" i="2"/>
  <c r="A366" i="2"/>
  <c r="A34" i="2"/>
  <c r="A541" i="2"/>
  <c r="A472" i="2"/>
  <c r="A141" i="2"/>
  <c r="A466" i="2"/>
  <c r="A638" i="2"/>
  <c r="A173" i="2"/>
  <c r="A714" i="2"/>
  <c r="A516" i="2"/>
  <c r="A157" i="2"/>
  <c r="A202" i="2"/>
  <c r="A738" i="2"/>
  <c r="A187" i="2"/>
  <c r="A450" i="2"/>
  <c r="A418" i="2"/>
  <c r="A731" i="2"/>
  <c r="A58" i="2"/>
  <c r="A211" i="2"/>
  <c r="A295" i="2"/>
  <c r="A405" i="2"/>
  <c r="A322" i="2"/>
  <c r="A303" i="2"/>
  <c r="A98" i="2"/>
  <c r="A668" i="2"/>
  <c r="A631" i="2"/>
  <c r="A11" i="2"/>
  <c r="A227" i="2"/>
  <c r="A599" i="2"/>
  <c r="A18" i="2"/>
  <c r="A297" i="2"/>
  <c r="G297" i="2"/>
  <c r="I297" i="2" s="1"/>
  <c r="A265" i="2"/>
  <c r="A100" i="2"/>
  <c r="A360" i="2"/>
  <c r="A203" i="2"/>
  <c r="A653" i="2"/>
  <c r="A468" i="2"/>
  <c r="A132" i="2"/>
  <c r="A333" i="2"/>
  <c r="G333" i="2"/>
  <c r="I333" i="2" s="1"/>
  <c r="A732" i="2"/>
  <c r="A433" i="2"/>
  <c r="A756" i="2"/>
  <c r="A652" i="2"/>
  <c r="A576" i="2"/>
  <c r="A126" i="2"/>
  <c r="A131" i="2"/>
  <c r="G131" i="2"/>
  <c r="I131" i="2" s="1"/>
  <c r="A485" i="2"/>
  <c r="A772" i="2"/>
  <c r="A375" i="2"/>
  <c r="G179" i="2"/>
  <c r="I179" i="2" s="1"/>
  <c r="G585" i="2"/>
  <c r="I585" i="2" s="1"/>
  <c r="A235" i="2"/>
  <c r="A257" i="2"/>
  <c r="A533" i="2"/>
  <c r="A37" i="2"/>
  <c r="A200" i="2"/>
  <c r="A406" i="2"/>
  <c r="A233" i="2"/>
  <c r="A710" i="2"/>
  <c r="A212" i="2"/>
  <c r="A503" i="2"/>
  <c r="A365" i="2"/>
  <c r="A488" i="2"/>
  <c r="A308" i="2"/>
  <c r="A646" i="2"/>
  <c r="A143" i="2"/>
  <c r="A341" i="2"/>
  <c r="A719" i="2"/>
  <c r="A743" i="2"/>
  <c r="A688" i="2"/>
  <c r="A97" i="2"/>
  <c r="A458" i="2"/>
  <c r="A727" i="2"/>
  <c r="A192" i="2"/>
  <c r="A546" i="2"/>
  <c r="A310" i="2"/>
  <c r="A570" i="2"/>
  <c r="A737" i="2"/>
  <c r="A505" i="2"/>
  <c r="A722" i="2"/>
  <c r="A306" i="2"/>
  <c r="A565" i="2"/>
  <c r="G565" i="2"/>
  <c r="I565" i="2" s="1"/>
  <c r="A113" i="2"/>
  <c r="A43" i="2"/>
  <c r="A676" i="2"/>
  <c r="A45" i="2"/>
  <c r="A729" i="2"/>
  <c r="A512" i="2"/>
  <c r="A754" i="2"/>
  <c r="A66" i="2"/>
  <c r="A129" i="2"/>
  <c r="A307" i="2"/>
  <c r="A518" i="2"/>
  <c r="I620" i="2" l="1"/>
  <c r="I490" i="2"/>
  <c r="I190" i="2"/>
  <c r="E348" i="2" l="1"/>
  <c r="G348" i="2" s="1"/>
  <c r="E630" i="2"/>
  <c r="G630" i="2" s="1"/>
  <c r="E746" i="2"/>
  <c r="G746" i="2" s="1"/>
  <c r="E422" i="2"/>
  <c r="G422" i="2" s="1"/>
  <c r="E701" i="2"/>
  <c r="G701" i="2" s="1"/>
  <c r="E437" i="2"/>
  <c r="E175" i="2"/>
  <c r="G175" i="2" s="1"/>
  <c r="E70" i="2"/>
  <c r="G70" i="2" s="1"/>
  <c r="E521" i="2"/>
  <c r="G521" i="2" s="1"/>
  <c r="E387" i="2"/>
  <c r="G387" i="2" s="1"/>
  <c r="E643" i="2"/>
  <c r="G643" i="2" s="1"/>
  <c r="E748" i="2"/>
  <c r="E544" i="2"/>
  <c r="G544" i="2" s="1"/>
  <c r="E223" i="2"/>
  <c r="G223" i="2" s="1"/>
  <c r="E71" i="2"/>
  <c r="G71" i="2" s="1"/>
  <c r="E283" i="2"/>
  <c r="G283" i="2" s="1"/>
  <c r="E317" i="2"/>
  <c r="E470" i="2"/>
  <c r="G470" i="2" s="1"/>
  <c r="E377" i="2"/>
  <c r="G377" i="2" s="1"/>
  <c r="E683" i="2"/>
  <c r="G683" i="2" s="1"/>
  <c r="E321" i="2"/>
  <c r="G321" i="2" s="1"/>
  <c r="E52" i="2"/>
  <c r="G52" i="2" s="1"/>
  <c r="E429" i="2"/>
  <c r="G429" i="2" s="1"/>
  <c r="E610" i="2"/>
  <c r="E382" i="2"/>
  <c r="G382" i="2" s="1"/>
  <c r="E449" i="2"/>
  <c r="G449" i="2" s="1"/>
  <c r="E275" i="2"/>
  <c r="E494" i="2"/>
  <c r="G494" i="2" s="1"/>
  <c r="E527" i="2"/>
  <c r="G527" i="2" s="1"/>
  <c r="E128" i="2"/>
  <c r="G128" i="2" s="1"/>
  <c r="E193" i="2"/>
  <c r="E540" i="2"/>
  <c r="G540" i="2" s="1"/>
  <c r="E47" i="2"/>
  <c r="G47" i="2" s="1"/>
  <c r="E644" i="2"/>
  <c r="G644" i="2" s="1"/>
  <c r="E761" i="2"/>
  <c r="G761" i="2" s="1"/>
  <c r="E148" i="2"/>
  <c r="G148" i="2" s="1"/>
  <c r="E768" i="2"/>
  <c r="G768" i="2" s="1"/>
  <c r="E597" i="2"/>
  <c r="G597" i="2" s="1"/>
  <c r="E633" i="2"/>
  <c r="E641" i="2"/>
  <c r="E323" i="2"/>
  <c r="E762" i="2"/>
  <c r="G762" i="2" s="1"/>
  <c r="E758" i="2"/>
  <c r="G758" i="2" s="1"/>
  <c r="E286" i="2"/>
  <c r="G286" i="2" s="1"/>
  <c r="E537" i="2"/>
  <c r="G537" i="2" s="1"/>
  <c r="E612" i="2"/>
  <c r="G612" i="2" s="1"/>
  <c r="E747" i="2"/>
  <c r="E314" i="2"/>
  <c r="E423" i="2"/>
  <c r="E140" i="2"/>
  <c r="E84" i="2"/>
  <c r="G84" i="2" s="1"/>
  <c r="E168" i="2"/>
  <c r="G168" i="2" s="1"/>
  <c r="E49" i="2"/>
  <c r="G49" i="2" s="1"/>
  <c r="E427" i="2"/>
  <c r="G427" i="2" s="1"/>
  <c r="E218" i="2"/>
  <c r="E593" i="2"/>
  <c r="G593" i="2" s="1"/>
  <c r="E26" i="2"/>
  <c r="E119" i="2"/>
  <c r="E579" i="2"/>
  <c r="G579" i="2" s="1"/>
  <c r="E350" i="2"/>
  <c r="G350" i="2" s="1"/>
  <c r="E105" i="2"/>
  <c r="G105" i="2" s="1"/>
  <c r="E55" i="2"/>
  <c r="E515" i="2"/>
  <c r="E713" i="2"/>
  <c r="E347" i="2"/>
  <c r="E510" i="2"/>
  <c r="G510" i="2" s="1"/>
  <c r="E384" i="2"/>
  <c r="G384" i="2" s="1"/>
  <c r="E292" i="2"/>
  <c r="G292" i="2" s="1"/>
  <c r="E446" i="2"/>
  <c r="E243" i="2"/>
  <c r="G243" i="2" s="1"/>
  <c r="E46" i="2"/>
  <c r="G46" i="2" s="1"/>
  <c r="E491" i="2"/>
  <c r="G491" i="2" s="1"/>
  <c r="E51" i="2"/>
  <c r="G51" i="2" s="1"/>
  <c r="E408" i="2"/>
  <c r="G408" i="2" s="1"/>
  <c r="E500" i="2"/>
  <c r="G500" i="2" s="1"/>
  <c r="E92" i="2"/>
  <c r="E338" i="2"/>
  <c r="G338" i="2" s="1"/>
  <c r="E526" i="2"/>
  <c r="G526" i="2" s="1"/>
  <c r="E601" i="2"/>
  <c r="E760" i="2"/>
  <c r="G760" i="2" s="1"/>
  <c r="E279" i="2"/>
  <c r="G279" i="2" s="1"/>
  <c r="E624" i="2"/>
  <c r="G624" i="2" s="1"/>
  <c r="E82" i="2"/>
  <c r="E697" i="2"/>
  <c r="E473" i="2"/>
  <c r="E124" i="2"/>
  <c r="G124" i="2" s="1"/>
  <c r="E108" i="2"/>
  <c r="E741" i="2"/>
  <c r="G741" i="2" s="1"/>
  <c r="E745" i="2"/>
  <c r="G745" i="2" s="1"/>
  <c r="E749" i="2"/>
  <c r="E621" i="2"/>
  <c r="G621" i="2" s="1"/>
  <c r="E256" i="2"/>
  <c r="E632" i="2"/>
  <c r="E415" i="2"/>
  <c r="G415" i="2" s="1"/>
  <c r="E150" i="2"/>
  <c r="G150" i="2" s="1"/>
  <c r="E93" i="2"/>
  <c r="G93" i="2" s="1"/>
  <c r="E77" i="2"/>
  <c r="G77" i="2" s="1"/>
  <c r="E159" i="2"/>
  <c r="E554" i="2"/>
  <c r="G554" i="2" s="1"/>
  <c r="E35" i="2"/>
  <c r="E208" i="2"/>
  <c r="E96" i="2"/>
  <c r="G96" i="2" s="1"/>
  <c r="E588" i="2"/>
  <c r="G588" i="2" s="1"/>
  <c r="E197" i="2"/>
  <c r="G197" i="2" s="1"/>
  <c r="E717" i="2"/>
  <c r="G717" i="2" s="1"/>
  <c r="E114" i="2"/>
  <c r="E552" i="2"/>
  <c r="G552" i="2" s="1"/>
  <c r="E298" i="2"/>
  <c r="E326" i="2"/>
  <c r="G326" i="2" s="1"/>
  <c r="E549" i="2"/>
  <c r="G549" i="2" s="1"/>
  <c r="E345" i="2"/>
  <c r="G345" i="2" s="1"/>
  <c r="E545" i="2"/>
  <c r="G545" i="2" s="1"/>
  <c r="E558" i="2"/>
  <c r="E60" i="2"/>
  <c r="G60" i="2" s="1"/>
  <c r="E369" i="2"/>
  <c r="E725" i="2"/>
  <c r="G725" i="2" s="1"/>
  <c r="E267" i="2"/>
  <c r="G267" i="2" s="1"/>
  <c r="E681" i="2"/>
  <c r="G681" i="2" s="1"/>
  <c r="E751" i="2"/>
  <c r="G751" i="2" s="1"/>
  <c r="E3" i="2"/>
  <c r="G3" i="2" s="1"/>
  <c r="E628" i="2"/>
  <c r="E571" i="2"/>
  <c r="G571" i="2" s="1"/>
  <c r="E280" i="2"/>
  <c r="G280" i="2" s="1"/>
  <c r="E618" i="2"/>
  <c r="G618" i="2" s="1"/>
  <c r="E438" i="2"/>
  <c r="G438" i="2" s="1"/>
  <c r="E383" i="2"/>
  <c r="G383" i="2" s="1"/>
  <c r="E706" i="2"/>
  <c r="E125" i="2"/>
  <c r="E395" i="2"/>
  <c r="E536" i="2"/>
  <c r="G536" i="2" s="1"/>
  <c r="E453" i="2"/>
  <c r="G453" i="2" s="1"/>
  <c r="F348" i="2"/>
  <c r="H348" i="2" s="1"/>
  <c r="F630" i="2"/>
  <c r="H630" i="2" s="1"/>
  <c r="F746" i="2"/>
  <c r="F422" i="2"/>
  <c r="F701" i="2"/>
  <c r="F437" i="2"/>
  <c r="H437" i="2" s="1"/>
  <c r="F175" i="2"/>
  <c r="H175" i="2" s="1"/>
  <c r="F70" i="2"/>
  <c r="H70" i="2" s="1"/>
  <c r="F521" i="2"/>
  <c r="H521" i="2" s="1"/>
  <c r="F387" i="2"/>
  <c r="F643" i="2"/>
  <c r="H643" i="2" s="1"/>
  <c r="F748" i="2"/>
  <c r="H748" i="2" s="1"/>
  <c r="F544" i="2"/>
  <c r="H544" i="2" s="1"/>
  <c r="F223" i="2"/>
  <c r="H223" i="2" s="1"/>
  <c r="F71" i="2"/>
  <c r="H71" i="2" s="1"/>
  <c r="F283" i="2"/>
  <c r="F317" i="2"/>
  <c r="H317" i="2" s="1"/>
  <c r="F470" i="2"/>
  <c r="H470" i="2" s="1"/>
  <c r="F377" i="2"/>
  <c r="H377" i="2" s="1"/>
  <c r="F683" i="2"/>
  <c r="H683" i="2" s="1"/>
  <c r="F321" i="2"/>
  <c r="H321" i="2" s="1"/>
  <c r="F52" i="2"/>
  <c r="F429" i="2"/>
  <c r="F610" i="2"/>
  <c r="H610" i="2" s="1"/>
  <c r="F382" i="2"/>
  <c r="H382" i="2" s="1"/>
  <c r="F449" i="2"/>
  <c r="H449" i="2" s="1"/>
  <c r="F275" i="2"/>
  <c r="H275" i="2" s="1"/>
  <c r="F494" i="2"/>
  <c r="F527" i="2"/>
  <c r="F128" i="2"/>
  <c r="F193" i="2"/>
  <c r="H193" i="2" s="1"/>
  <c r="F540" i="2"/>
  <c r="H540" i="2" s="1"/>
  <c r="F47" i="2"/>
  <c r="H47" i="2" s="1"/>
  <c r="F644" i="2"/>
  <c r="H644" i="2" s="1"/>
  <c r="F761" i="2"/>
  <c r="H761" i="2" s="1"/>
  <c r="F148" i="2"/>
  <c r="F768" i="2"/>
  <c r="F597" i="2"/>
  <c r="F633" i="2"/>
  <c r="H633" i="2" s="1"/>
  <c r="F641" i="2"/>
  <c r="H641" i="2" s="1"/>
  <c r="F323" i="2"/>
  <c r="H323" i="2" s="1"/>
  <c r="F762" i="2"/>
  <c r="H762" i="2" s="1"/>
  <c r="F758" i="2"/>
  <c r="H758" i="2" s="1"/>
  <c r="F286" i="2"/>
  <c r="F537" i="2"/>
  <c r="F612" i="2"/>
  <c r="F747" i="2"/>
  <c r="H747" i="2" s="1"/>
  <c r="F314" i="2"/>
  <c r="H314" i="2" s="1"/>
  <c r="F423" i="2"/>
  <c r="H423" i="2" s="1"/>
  <c r="F140" i="2"/>
  <c r="H140" i="2" s="1"/>
  <c r="F84" i="2"/>
  <c r="H84" i="2" s="1"/>
  <c r="F168" i="2"/>
  <c r="H168" i="2" s="1"/>
  <c r="F49" i="2"/>
  <c r="F427" i="2"/>
  <c r="F218" i="2"/>
  <c r="H218" i="2" s="1"/>
  <c r="F593" i="2"/>
  <c r="H593" i="2" s="1"/>
  <c r="F26" i="2"/>
  <c r="H26" i="2" s="1"/>
  <c r="F119" i="2"/>
  <c r="H119" i="2" s="1"/>
  <c r="F579" i="2"/>
  <c r="H579" i="2" s="1"/>
  <c r="F350" i="2"/>
  <c r="F105" i="2"/>
  <c r="H105" i="2" s="1"/>
  <c r="F55" i="2"/>
  <c r="H55" i="2" s="1"/>
  <c r="F515" i="2"/>
  <c r="H515" i="2" s="1"/>
  <c r="F713" i="2"/>
  <c r="H713" i="2" s="1"/>
  <c r="F347" i="2"/>
  <c r="H347" i="2" s="1"/>
  <c r="F510" i="2"/>
  <c r="H510" i="2" s="1"/>
  <c r="F384" i="2"/>
  <c r="F292" i="2"/>
  <c r="F446" i="2"/>
  <c r="H446" i="2" s="1"/>
  <c r="F243" i="2"/>
  <c r="H243" i="2" s="1"/>
  <c r="F46" i="2"/>
  <c r="H46" i="2" s="1"/>
  <c r="F491" i="2"/>
  <c r="H491" i="2" s="1"/>
  <c r="F51" i="2"/>
  <c r="H51" i="2" s="1"/>
  <c r="F408" i="2"/>
  <c r="F500" i="2"/>
  <c r="H500" i="2" s="1"/>
  <c r="F92" i="2"/>
  <c r="H92" i="2" s="1"/>
  <c r="F338" i="2"/>
  <c r="H338" i="2" s="1"/>
  <c r="F526" i="2"/>
  <c r="H526" i="2" s="1"/>
  <c r="F601" i="2"/>
  <c r="H601" i="2" s="1"/>
  <c r="F760" i="2"/>
  <c r="H760" i="2" s="1"/>
  <c r="F279" i="2"/>
  <c r="H279" i="2" s="1"/>
  <c r="F624" i="2"/>
  <c r="F82" i="2"/>
  <c r="H82" i="2" s="1"/>
  <c r="F697" i="2"/>
  <c r="H697" i="2" s="1"/>
  <c r="F473" i="2"/>
  <c r="H473" i="2" s="1"/>
  <c r="F124" i="2"/>
  <c r="H124" i="2" s="1"/>
  <c r="F108" i="2"/>
  <c r="H108" i="2" s="1"/>
  <c r="F741" i="2"/>
  <c r="F745" i="2"/>
  <c r="F749" i="2"/>
  <c r="H749" i="2" s="1"/>
  <c r="F621" i="2"/>
  <c r="H621" i="2" s="1"/>
  <c r="F256" i="2"/>
  <c r="H256" i="2" s="1"/>
  <c r="F632" i="2"/>
  <c r="H632" i="2" s="1"/>
  <c r="F415" i="2"/>
  <c r="H415" i="2" s="1"/>
  <c r="F150" i="2"/>
  <c r="H150" i="2" s="1"/>
  <c r="F93" i="2"/>
  <c r="F77" i="2"/>
  <c r="F159" i="2"/>
  <c r="H159" i="2" s="1"/>
  <c r="F554" i="2"/>
  <c r="H554" i="2" s="1"/>
  <c r="F35" i="2"/>
  <c r="H35" i="2" s="1"/>
  <c r="F208" i="2"/>
  <c r="H208" i="2" s="1"/>
  <c r="F96" i="2"/>
  <c r="H96" i="2" s="1"/>
  <c r="F588" i="2"/>
  <c r="H588" i="2" s="1"/>
  <c r="F197" i="2"/>
  <c r="F717" i="2"/>
  <c r="H717" i="2" s="1"/>
  <c r="F114" i="2"/>
  <c r="H114" i="2" s="1"/>
  <c r="F552" i="2"/>
  <c r="H552" i="2" s="1"/>
  <c r="F298" i="2"/>
  <c r="H298" i="2" s="1"/>
  <c r="F326" i="2"/>
  <c r="H326" i="2" s="1"/>
  <c r="F549" i="2"/>
  <c r="H549" i="2" s="1"/>
  <c r="F345" i="2"/>
  <c r="F545" i="2"/>
  <c r="F558" i="2"/>
  <c r="H558" i="2" s="1"/>
  <c r="F60" i="2"/>
  <c r="H60" i="2" s="1"/>
  <c r="F369" i="2"/>
  <c r="H369" i="2" s="1"/>
  <c r="F725" i="2"/>
  <c r="H725" i="2" s="1"/>
  <c r="F267" i="2"/>
  <c r="H267" i="2" s="1"/>
  <c r="F681" i="2"/>
  <c r="H681" i="2" s="1"/>
  <c r="F751" i="2"/>
  <c r="F3" i="2"/>
  <c r="F628" i="2"/>
  <c r="H628" i="2" s="1"/>
  <c r="F571" i="2"/>
  <c r="H571" i="2" s="1"/>
  <c r="F280" i="2"/>
  <c r="H280" i="2" s="1"/>
  <c r="F618" i="2"/>
  <c r="H618" i="2" s="1"/>
  <c r="F438" i="2"/>
  <c r="F383" i="2"/>
  <c r="H383" i="2" s="1"/>
  <c r="F706" i="2"/>
  <c r="H706" i="2" s="1"/>
  <c r="F125" i="2"/>
  <c r="H125" i="2" s="1"/>
  <c r="F395" i="2"/>
  <c r="H395" i="2" s="1"/>
  <c r="F536" i="2"/>
  <c r="H536" i="2" s="1"/>
  <c r="F453" i="2"/>
  <c r="H453" i="2" s="1"/>
  <c r="E162" i="2"/>
  <c r="G162" i="2" s="1"/>
  <c r="F293" i="2"/>
  <c r="E522" i="2"/>
  <c r="E136" i="2"/>
  <c r="G136" i="2" s="1"/>
  <c r="E589" i="2"/>
  <c r="G589" i="2" s="1"/>
  <c r="E493" i="2"/>
  <c r="E121" i="2"/>
  <c r="E614" i="2"/>
  <c r="E9" i="2"/>
  <c r="G9" i="2" s="1"/>
  <c r="E234" i="2"/>
  <c r="G234" i="2" s="1"/>
  <c r="E469" i="2"/>
  <c r="E238" i="2"/>
  <c r="G238" i="2" s="1"/>
  <c r="E539" i="2"/>
  <c r="G539" i="2" s="1"/>
  <c r="E342" i="2"/>
  <c r="E564" i="2"/>
  <c r="G564" i="2" s="1"/>
  <c r="E735" i="2"/>
  <c r="G735" i="2" s="1"/>
  <c r="E355" i="2"/>
  <c r="G355" i="2" s="1"/>
  <c r="E160" i="2"/>
  <c r="G160" i="2" s="1"/>
  <c r="E507" i="2"/>
  <c r="G507" i="2" s="1"/>
  <c r="E702" i="2"/>
  <c r="G702" i="2" s="1"/>
  <c r="E358" i="2"/>
  <c r="E385" i="2"/>
  <c r="G385" i="2" s="1"/>
  <c r="E661" i="2"/>
  <c r="G661" i="2" s="1"/>
  <c r="E773" i="2"/>
  <c r="E420" i="2"/>
  <c r="G420" i="2" s="1"/>
  <c r="E448" i="2"/>
  <c r="G448" i="2" s="1"/>
  <c r="E580" i="2"/>
  <c r="E376" i="2"/>
  <c r="E456" i="2"/>
  <c r="G456" i="2" s="1"/>
  <c r="E667" i="2"/>
  <c r="E139" i="2"/>
  <c r="G139" i="2" s="1"/>
  <c r="E340" i="2"/>
  <c r="G340" i="2" s="1"/>
  <c r="E116" i="2"/>
  <c r="G116" i="2" s="1"/>
  <c r="E87" i="2"/>
  <c r="E425" i="2"/>
  <c r="E229" i="2"/>
  <c r="G229" i="2" s="1"/>
  <c r="E712" i="2"/>
  <c r="G712" i="2" s="1"/>
  <c r="E206" i="2"/>
  <c r="E764" i="2"/>
  <c r="G764" i="2" s="1"/>
  <c r="E497" i="2"/>
  <c r="G497" i="2" s="1"/>
  <c r="E530" i="2"/>
  <c r="G530" i="2" s="1"/>
  <c r="E36" i="2"/>
  <c r="G36" i="2" s="1"/>
  <c r="E501" i="2"/>
  <c r="G501" i="2" s="1"/>
  <c r="E236" i="2"/>
  <c r="G236" i="2" s="1"/>
  <c r="E188" i="2"/>
  <c r="E225" i="2"/>
  <c r="G225" i="2" s="1"/>
  <c r="E402" i="2"/>
  <c r="G402" i="2" s="1"/>
  <c r="E651" i="2"/>
  <c r="G651" i="2" s="1"/>
  <c r="E720" i="2"/>
  <c r="E765" i="2"/>
  <c r="G765" i="2" s="1"/>
  <c r="E169" i="2"/>
  <c r="G169" i="2" s="1"/>
  <c r="E237" i="2"/>
  <c r="G237" i="2" s="1"/>
  <c r="E332" i="2"/>
  <c r="E740" i="2"/>
  <c r="E475" i="2"/>
  <c r="G475" i="2" s="1"/>
  <c r="E356" i="2"/>
  <c r="G356" i="2" s="1"/>
  <c r="E31" i="2"/>
  <c r="E409" i="2"/>
  <c r="G409" i="2" s="1"/>
  <c r="E178" i="2"/>
  <c r="G178" i="2" s="1"/>
  <c r="E431" i="2"/>
  <c r="E130" i="2"/>
  <c r="E145" i="2"/>
  <c r="G145" i="2" s="1"/>
  <c r="E8" i="2"/>
  <c r="G8" i="2" s="1"/>
  <c r="F522" i="2"/>
  <c r="H522" i="2" s="1"/>
  <c r="F136" i="2"/>
  <c r="H136" i="2" s="1"/>
  <c r="F589" i="2"/>
  <c r="F493" i="2"/>
  <c r="H493" i="2" s="1"/>
  <c r="F121" i="2"/>
  <c r="H121" i="2" s="1"/>
  <c r="F614" i="2"/>
  <c r="H614" i="2" s="1"/>
  <c r="F9" i="2"/>
  <c r="H9" i="2" s="1"/>
  <c r="F234" i="2"/>
  <c r="H234" i="2" s="1"/>
  <c r="F469" i="2"/>
  <c r="H469" i="2" s="1"/>
  <c r="F238" i="2"/>
  <c r="F539" i="2"/>
  <c r="H539" i="2" s="1"/>
  <c r="F342" i="2"/>
  <c r="H342" i="2" s="1"/>
  <c r="F564" i="2"/>
  <c r="H564" i="2" s="1"/>
  <c r="F735" i="2"/>
  <c r="H735" i="2" s="1"/>
  <c r="F355" i="2"/>
  <c r="H355" i="2" s="1"/>
  <c r="F160" i="2"/>
  <c r="H160" i="2" s="1"/>
  <c r="F507" i="2"/>
  <c r="F702" i="2"/>
  <c r="H702" i="2" s="1"/>
  <c r="F358" i="2"/>
  <c r="H358" i="2" s="1"/>
  <c r="F385" i="2"/>
  <c r="H385" i="2" s="1"/>
  <c r="F661" i="2"/>
  <c r="H661" i="2" s="1"/>
  <c r="F773" i="2"/>
  <c r="H773" i="2" s="1"/>
  <c r="F420" i="2"/>
  <c r="H420" i="2" s="1"/>
  <c r="F448" i="2"/>
  <c r="H448" i="2" s="1"/>
  <c r="F580" i="2"/>
  <c r="H580" i="2" s="1"/>
  <c r="F376" i="2"/>
  <c r="H376" i="2" s="1"/>
  <c r="F456" i="2"/>
  <c r="H456" i="2" s="1"/>
  <c r="F667" i="2"/>
  <c r="H667" i="2" s="1"/>
  <c r="F139" i="2"/>
  <c r="H139" i="2" s="1"/>
  <c r="F340" i="2"/>
  <c r="F116" i="2"/>
  <c r="H116" i="2" s="1"/>
  <c r="F87" i="2"/>
  <c r="H87" i="2" s="1"/>
  <c r="F425" i="2"/>
  <c r="H425" i="2" s="1"/>
  <c r="F229" i="2"/>
  <c r="H229" i="2" s="1"/>
  <c r="F712" i="2"/>
  <c r="F206" i="2"/>
  <c r="H206" i="2" s="1"/>
  <c r="F764" i="2"/>
  <c r="H764" i="2" s="1"/>
  <c r="F497" i="2"/>
  <c r="H497" i="2" s="1"/>
  <c r="F530" i="2"/>
  <c r="H530" i="2" s="1"/>
  <c r="F36" i="2"/>
  <c r="H36" i="2" s="1"/>
  <c r="F501" i="2"/>
  <c r="F236" i="2"/>
  <c r="H236" i="2" s="1"/>
  <c r="F188" i="2"/>
  <c r="H188" i="2" s="1"/>
  <c r="F225" i="2"/>
  <c r="H225" i="2" s="1"/>
  <c r="F402" i="2"/>
  <c r="H402" i="2" s="1"/>
  <c r="F651" i="2"/>
  <c r="H651" i="2" s="1"/>
  <c r="F720" i="2"/>
  <c r="H720" i="2" s="1"/>
  <c r="F765" i="2"/>
  <c r="H765" i="2" s="1"/>
  <c r="F169" i="2"/>
  <c r="A169" i="2" s="1"/>
  <c r="F237" i="2"/>
  <c r="H237" i="2" s="1"/>
  <c r="F332" i="2"/>
  <c r="H332" i="2" s="1"/>
  <c r="F740" i="2"/>
  <c r="H740" i="2" s="1"/>
  <c r="F475" i="2"/>
  <c r="H475" i="2" s="1"/>
  <c r="F356" i="2"/>
  <c r="H356" i="2" s="1"/>
  <c r="F31" i="2"/>
  <c r="H31" i="2" s="1"/>
  <c r="F409" i="2"/>
  <c r="H409" i="2" s="1"/>
  <c r="F178" i="2"/>
  <c r="H178" i="2" s="1"/>
  <c r="F431" i="2"/>
  <c r="H431" i="2" s="1"/>
  <c r="F130" i="2"/>
  <c r="H130" i="2" s="1"/>
  <c r="F145" i="2"/>
  <c r="H145" i="2" s="1"/>
  <c r="F8" i="2"/>
  <c r="H8" i="2" s="1"/>
  <c r="F492" i="2"/>
  <c r="H492" i="2" s="1"/>
  <c r="E492" i="2"/>
  <c r="G492" i="2" s="1"/>
  <c r="F443" i="2"/>
  <c r="H443" i="2" s="1"/>
  <c r="E443" i="2"/>
  <c r="F690" i="2"/>
  <c r="H690" i="2" s="1"/>
  <c r="E690" i="2"/>
  <c r="F534" i="2"/>
  <c r="H534" i="2" s="1"/>
  <c r="E534" i="2"/>
  <c r="G534" i="2" s="1"/>
  <c r="F665" i="2"/>
  <c r="H665" i="2" s="1"/>
  <c r="E665" i="2"/>
  <c r="F25" i="2"/>
  <c r="H25" i="2" s="1"/>
  <c r="E25" i="2"/>
  <c r="F171" i="2"/>
  <c r="H171" i="2" s="1"/>
  <c r="E171" i="2"/>
  <c r="F499" i="2"/>
  <c r="H499" i="2" s="1"/>
  <c r="E499" i="2"/>
  <c r="F153" i="2"/>
  <c r="H153" i="2" s="1"/>
  <c r="E153" i="2"/>
  <c r="F502" i="2"/>
  <c r="H502" i="2" s="1"/>
  <c r="E502" i="2"/>
  <c r="F138" i="2"/>
  <c r="H138" i="2" s="1"/>
  <c r="E138" i="2"/>
  <c r="F313" i="2"/>
  <c r="H313" i="2" s="1"/>
  <c r="E313" i="2"/>
  <c r="F524" i="2"/>
  <c r="H524" i="2" s="1"/>
  <c r="E524" i="2"/>
  <c r="F666" i="2"/>
  <c r="H666" i="2" s="1"/>
  <c r="E666" i="2"/>
  <c r="G666" i="2" s="1"/>
  <c r="F581" i="2"/>
  <c r="H581" i="2" s="1"/>
  <c r="E581" i="2"/>
  <c r="F170" i="2"/>
  <c r="H170" i="2" s="1"/>
  <c r="E170" i="2"/>
  <c r="F252" i="2"/>
  <c r="H252" i="2" s="1"/>
  <c r="E252" i="2"/>
  <c r="F627" i="2"/>
  <c r="H627" i="2" s="1"/>
  <c r="E627" i="2"/>
  <c r="G627" i="2" s="1"/>
  <c r="F4" i="2"/>
  <c r="H4" i="2" s="1"/>
  <c r="E4" i="2"/>
  <c r="F763" i="2"/>
  <c r="H763" i="2" s="1"/>
  <c r="E763" i="2"/>
  <c r="F90" i="2"/>
  <c r="H90" i="2" s="1"/>
  <c r="E90" i="2"/>
  <c r="F414" i="2"/>
  <c r="H414" i="2" s="1"/>
  <c r="E414" i="2"/>
  <c r="F14" i="2"/>
  <c r="H14" i="2" s="1"/>
  <c r="E14" i="2"/>
  <c r="F392" i="2"/>
  <c r="H392" i="2" s="1"/>
  <c r="E392" i="2"/>
  <c r="F86" i="2"/>
  <c r="H86" i="2" s="1"/>
  <c r="E86" i="2"/>
  <c r="F617" i="2"/>
  <c r="H617" i="2" s="1"/>
  <c r="E617" i="2"/>
  <c r="G617" i="2" s="1"/>
  <c r="F255" i="2"/>
  <c r="H255" i="2" s="1"/>
  <c r="E255" i="2"/>
  <c r="F705" i="2"/>
  <c r="H705" i="2" s="1"/>
  <c r="E705" i="2"/>
  <c r="F40" i="2"/>
  <c r="H40" i="2" s="1"/>
  <c r="E40" i="2"/>
  <c r="F231" i="2"/>
  <c r="H231" i="2" s="1"/>
  <c r="E231" i="2"/>
  <c r="G231" i="2" s="1"/>
  <c r="F432" i="2"/>
  <c r="H432" i="2" s="1"/>
  <c r="E432" i="2"/>
  <c r="F258" i="2"/>
  <c r="H258" i="2" s="1"/>
  <c r="E258" i="2"/>
  <c r="G258" i="2" s="1"/>
  <c r="F156" i="2"/>
  <c r="H156" i="2" s="1"/>
  <c r="E156" i="2"/>
  <c r="G156" i="2" s="1"/>
  <c r="F444" i="2"/>
  <c r="H444" i="2" s="1"/>
  <c r="E444" i="2"/>
  <c r="G444" i="2" s="1"/>
  <c r="F517" i="2"/>
  <c r="H517" i="2" s="1"/>
  <c r="E517" i="2"/>
  <c r="G517" i="2" s="1"/>
  <c r="F587" i="2"/>
  <c r="E587" i="2"/>
  <c r="G587" i="2" s="1"/>
  <c r="F660" i="2"/>
  <c r="H660" i="2" s="1"/>
  <c r="E660" i="2"/>
  <c r="G660" i="2" s="1"/>
  <c r="F744" i="2"/>
  <c r="H744" i="2" s="1"/>
  <c r="E744" i="2"/>
  <c r="F99" i="2"/>
  <c r="H99" i="2" s="1"/>
  <c r="E99" i="2"/>
  <c r="F274" i="2"/>
  <c r="H274" i="2" s="1"/>
  <c r="E274" i="2"/>
  <c r="G274" i="2" s="1"/>
  <c r="F76" i="2"/>
  <c r="H76" i="2" s="1"/>
  <c r="E76" i="2"/>
  <c r="G76" i="2" s="1"/>
  <c r="F296" i="2"/>
  <c r="H296" i="2" s="1"/>
  <c r="E296" i="2"/>
  <c r="F752" i="2"/>
  <c r="H752" i="2" s="1"/>
  <c r="E752" i="2"/>
  <c r="F302" i="2"/>
  <c r="H302" i="2" s="1"/>
  <c r="E302" i="2"/>
  <c r="G302" i="2" s="1"/>
  <c r="F482" i="2"/>
  <c r="H482" i="2" s="1"/>
  <c r="E482" i="2"/>
  <c r="F6" i="2"/>
  <c r="H6" i="2" s="1"/>
  <c r="E6" i="2"/>
  <c r="F770" i="2"/>
  <c r="H770" i="2" s="1"/>
  <c r="E770" i="2"/>
  <c r="G770" i="2" s="1"/>
  <c r="F462" i="2"/>
  <c r="H462" i="2" s="1"/>
  <c r="E462" i="2"/>
  <c r="F703" i="2"/>
  <c r="H703" i="2" s="1"/>
  <c r="E703" i="2"/>
  <c r="F555" i="2"/>
  <c r="H555" i="2" s="1"/>
  <c r="E555" i="2"/>
  <c r="F83" i="2"/>
  <c r="H83" i="2" s="1"/>
  <c r="E83" i="2"/>
  <c r="G83" i="2" s="1"/>
  <c r="F359" i="2"/>
  <c r="H359" i="2" s="1"/>
  <c r="E359" i="2"/>
  <c r="F655" i="2"/>
  <c r="H655" i="2" s="1"/>
  <c r="E655" i="2"/>
  <c r="F598" i="2"/>
  <c r="H598" i="2" s="1"/>
  <c r="E598" i="2"/>
  <c r="F253" i="2"/>
  <c r="H253" i="2" s="1"/>
  <c r="E253" i="2"/>
  <c r="G253" i="2" s="1"/>
  <c r="F699" i="2"/>
  <c r="H699" i="2" s="1"/>
  <c r="E699" i="2"/>
  <c r="F498" i="2"/>
  <c r="H498" i="2" s="1"/>
  <c r="E498" i="2"/>
  <c r="F771" i="2"/>
  <c r="H771" i="2" s="1"/>
  <c r="E771" i="2"/>
  <c r="F324" i="2"/>
  <c r="H324" i="2" s="1"/>
  <c r="E324" i="2"/>
  <c r="G324" i="2" s="1"/>
  <c r="F144" i="2"/>
  <c r="H144" i="2" s="1"/>
  <c r="E144" i="2"/>
  <c r="G144" i="2" s="1"/>
  <c r="F559" i="2"/>
  <c r="H559" i="2" s="1"/>
  <c r="E559" i="2"/>
  <c r="F670" i="2"/>
  <c r="H670" i="2" s="1"/>
  <c r="E670" i="2"/>
  <c r="G670" i="2" s="1"/>
  <c r="F550" i="2"/>
  <c r="H550" i="2" s="1"/>
  <c r="E550" i="2"/>
  <c r="F397" i="2"/>
  <c r="H397" i="2" s="1"/>
  <c r="E397" i="2"/>
  <c r="F389" i="2"/>
  <c r="H389" i="2" s="1"/>
  <c r="E389" i="2"/>
  <c r="F700" i="2"/>
  <c r="H700" i="2" s="1"/>
  <c r="E700" i="2"/>
  <c r="F639" i="2"/>
  <c r="H639" i="2" s="1"/>
  <c r="E639" i="2"/>
  <c r="G639" i="2" s="1"/>
  <c r="F137" i="2"/>
  <c r="H137" i="2" s="1"/>
  <c r="E137" i="2"/>
  <c r="G137" i="2" s="1"/>
  <c r="F602" i="2"/>
  <c r="H602" i="2" s="1"/>
  <c r="E602" i="2"/>
  <c r="F346" i="2"/>
  <c r="H346" i="2" s="1"/>
  <c r="E346" i="2"/>
  <c r="G346" i="2" s="1"/>
  <c r="F249" i="2"/>
  <c r="H249" i="2" s="1"/>
  <c r="E249" i="2"/>
  <c r="G249" i="2" s="1"/>
  <c r="F185" i="2"/>
  <c r="H185" i="2" s="1"/>
  <c r="E185" i="2"/>
  <c r="F605" i="2"/>
  <c r="H605" i="2" s="1"/>
  <c r="E605" i="2"/>
  <c r="F149" i="2"/>
  <c r="H149" i="2" s="1"/>
  <c r="E149" i="2"/>
  <c r="G149" i="2" s="1"/>
  <c r="F514" i="2"/>
  <c r="H514" i="2" s="1"/>
  <c r="E514" i="2"/>
  <c r="G514" i="2" s="1"/>
  <c r="F730" i="2"/>
  <c r="H730" i="2" s="1"/>
  <c r="E730" i="2"/>
  <c r="G730" i="2" s="1"/>
  <c r="F320" i="2"/>
  <c r="H320" i="2" s="1"/>
  <c r="E320" i="2"/>
  <c r="F334" i="2"/>
  <c r="H334" i="2" s="1"/>
  <c r="E334" i="2"/>
  <c r="F528" i="2"/>
  <c r="H528" i="2" s="1"/>
  <c r="E528" i="2"/>
  <c r="F671" i="2"/>
  <c r="H671" i="2" s="1"/>
  <c r="E671" i="2"/>
  <c r="F220" i="2"/>
  <c r="H220" i="2" s="1"/>
  <c r="E220" i="2"/>
  <c r="F685" i="2"/>
  <c r="H685" i="2" s="1"/>
  <c r="E685" i="2"/>
  <c r="F532" i="2"/>
  <c r="H532" i="2" s="1"/>
  <c r="E532" i="2"/>
  <c r="G532" i="2" s="1"/>
  <c r="F367" i="2"/>
  <c r="H367" i="2" s="1"/>
  <c r="E367" i="2"/>
  <c r="F260" i="2"/>
  <c r="H260" i="2" s="1"/>
  <c r="E260" i="2"/>
  <c r="F290" i="2"/>
  <c r="H290" i="2" s="1"/>
  <c r="E290" i="2"/>
  <c r="G290" i="2" s="1"/>
  <c r="F664" i="2"/>
  <c r="H664" i="2" s="1"/>
  <c r="E664" i="2"/>
  <c r="F416" i="2"/>
  <c r="H416" i="2" s="1"/>
  <c r="E416" i="2"/>
  <c r="G416" i="2" s="1"/>
  <c r="F584" i="2"/>
  <c r="H584" i="2" s="1"/>
  <c r="E584" i="2"/>
  <c r="F726" i="2"/>
  <c r="H726" i="2" s="1"/>
  <c r="E726" i="2"/>
  <c r="G726" i="2" s="1"/>
  <c r="F161" i="2"/>
  <c r="H161" i="2" s="1"/>
  <c r="E161" i="2"/>
  <c r="F459" i="2"/>
  <c r="H459" i="2" s="1"/>
  <c r="E459" i="2"/>
  <c r="F264" i="2"/>
  <c r="H264" i="2" s="1"/>
  <c r="E264" i="2"/>
  <c r="F452" i="2"/>
  <c r="H452" i="2" s="1"/>
  <c r="E452" i="2"/>
  <c r="F648" i="2"/>
  <c r="H648" i="2" s="1"/>
  <c r="E648" i="2"/>
  <c r="G648" i="2" s="1"/>
  <c r="F24" i="2"/>
  <c r="H24" i="2" s="1"/>
  <c r="E24" i="2"/>
  <c r="G24" i="2" s="1"/>
  <c r="F604" i="2"/>
  <c r="H604" i="2" s="1"/>
  <c r="E604" i="2"/>
  <c r="F291" i="2"/>
  <c r="H291" i="2" s="1"/>
  <c r="E291" i="2"/>
  <c r="G291" i="2" s="1"/>
  <c r="F766" i="2"/>
  <c r="H766" i="2" s="1"/>
  <c r="E766" i="2"/>
  <c r="G766" i="2" s="1"/>
  <c r="F301" i="2"/>
  <c r="H301" i="2" s="1"/>
  <c r="E301" i="2"/>
  <c r="G301" i="2" s="1"/>
  <c r="F288" i="2"/>
  <c r="E288" i="2"/>
  <c r="G288" i="2" s="1"/>
  <c r="F277" i="2"/>
  <c r="H277" i="2" s="1"/>
  <c r="E277" i="2"/>
  <c r="G277" i="2" s="1"/>
  <c r="F285" i="2"/>
  <c r="H285" i="2" s="1"/>
  <c r="E285" i="2"/>
  <c r="F269" i="2"/>
  <c r="E269" i="2"/>
  <c r="G269" i="2" s="1"/>
  <c r="F742" i="2"/>
  <c r="H742" i="2" s="1"/>
  <c r="E742" i="2"/>
  <c r="F553" i="2"/>
  <c r="H553" i="2" s="1"/>
  <c r="E553" i="2"/>
  <c r="F299" i="2"/>
  <c r="H299" i="2" s="1"/>
  <c r="E299" i="2"/>
  <c r="G299" i="2" s="1"/>
  <c r="F195" i="2"/>
  <c r="H195" i="2" s="1"/>
  <c r="E195" i="2"/>
  <c r="F489" i="2"/>
  <c r="H489" i="2" s="1"/>
  <c r="E489" i="2"/>
  <c r="F578" i="2"/>
  <c r="H578" i="2" s="1"/>
  <c r="E578" i="2"/>
  <c r="F479" i="2"/>
  <c r="H479" i="2" s="1"/>
  <c r="E479" i="2"/>
  <c r="G479" i="2" s="1"/>
  <c r="F755" i="2"/>
  <c r="H755" i="2" s="1"/>
  <c r="E755" i="2"/>
  <c r="G755" i="2" s="1"/>
  <c r="F394" i="2"/>
  <c r="H394" i="2" s="1"/>
  <c r="E394" i="2"/>
  <c r="F594" i="2"/>
  <c r="H594" i="2" s="1"/>
  <c r="E594" i="2"/>
  <c r="F50" i="2"/>
  <c r="H50" i="2" s="1"/>
  <c r="E50" i="2"/>
  <c r="G50" i="2" s="1"/>
  <c r="F339" i="2"/>
  <c r="H339" i="2" s="1"/>
  <c r="E339" i="2"/>
  <c r="F412" i="2"/>
  <c r="H412" i="2" s="1"/>
  <c r="E412" i="2"/>
  <c r="G412" i="2" s="1"/>
  <c r="F750" i="2"/>
  <c r="H750" i="2" s="1"/>
  <c r="E750" i="2"/>
  <c r="F421" i="2"/>
  <c r="H421" i="2" s="1"/>
  <c r="E421" i="2"/>
  <c r="G421" i="2" s="1"/>
  <c r="F210" i="2"/>
  <c r="H210" i="2" s="1"/>
  <c r="E210" i="2"/>
  <c r="G210" i="2" s="1"/>
  <c r="F721" i="2"/>
  <c r="H721" i="2" s="1"/>
  <c r="E721" i="2"/>
  <c r="F407" i="2"/>
  <c r="H407" i="2" s="1"/>
  <c r="E407" i="2"/>
  <c r="G407" i="2" s="1"/>
  <c r="F447" i="2"/>
  <c r="H447" i="2" s="1"/>
  <c r="E447" i="2"/>
  <c r="G447" i="2" s="1"/>
  <c r="F739" i="2"/>
  <c r="H739" i="2" s="1"/>
  <c r="E739" i="2"/>
  <c r="F454" i="2"/>
  <c r="H454" i="2" s="1"/>
  <c r="E454" i="2"/>
  <c r="F54" i="2"/>
  <c r="H54" i="2" s="1"/>
  <c r="E54" i="2"/>
  <c r="G54" i="2" s="1"/>
  <c r="F645" i="2"/>
  <c r="H645" i="2" s="1"/>
  <c r="E645" i="2"/>
  <c r="G645" i="2" s="1"/>
  <c r="F396" i="2"/>
  <c r="H396" i="2" s="1"/>
  <c r="E396" i="2"/>
  <c r="F276" i="2"/>
  <c r="H276" i="2" s="1"/>
  <c r="E276" i="2"/>
  <c r="F152" i="2"/>
  <c r="H152" i="2" s="1"/>
  <c r="E152" i="2"/>
  <c r="G152" i="2" s="1"/>
  <c r="F769" i="2"/>
  <c r="H769" i="2" s="1"/>
  <c r="E769" i="2"/>
  <c r="F53" i="2"/>
  <c r="H53" i="2" s="1"/>
  <c r="E53" i="2"/>
  <c r="G53" i="2" s="1"/>
  <c r="F622" i="2"/>
  <c r="H622" i="2" s="1"/>
  <c r="E622" i="2"/>
  <c r="F650" i="2"/>
  <c r="H650" i="2" s="1"/>
  <c r="E650" i="2"/>
  <c r="G650" i="2" s="1"/>
  <c r="F305" i="2"/>
  <c r="H305" i="2" s="1"/>
  <c r="E305" i="2"/>
  <c r="F439" i="2"/>
  <c r="E439" i="2"/>
  <c r="G439" i="2" s="1"/>
  <c r="F662" i="2"/>
  <c r="H662" i="2" s="1"/>
  <c r="E662" i="2"/>
  <c r="G662" i="2" s="1"/>
  <c r="F391" i="2"/>
  <c r="H391" i="2" s="1"/>
  <c r="E391" i="2"/>
  <c r="G391" i="2" s="1"/>
  <c r="F44" i="2"/>
  <c r="H44" i="2" s="1"/>
  <c r="E44" i="2"/>
  <c r="F74" i="2"/>
  <c r="H74" i="2" s="1"/>
  <c r="E74" i="2"/>
  <c r="F111" i="2"/>
  <c r="H111" i="2" s="1"/>
  <c r="E111" i="2"/>
  <c r="G111" i="2" s="1"/>
  <c r="F115" i="2"/>
  <c r="H115" i="2" s="1"/>
  <c r="E115" i="2"/>
  <c r="G115" i="2" s="1"/>
  <c r="F686" i="2"/>
  <c r="H686" i="2" s="1"/>
  <c r="E686" i="2"/>
  <c r="G686" i="2" s="1"/>
  <c r="F217" i="2"/>
  <c r="H217" i="2" s="1"/>
  <c r="E217" i="2"/>
  <c r="F649" i="2"/>
  <c r="H649" i="2" s="1"/>
  <c r="E649" i="2"/>
  <c r="F519" i="2"/>
  <c r="H519" i="2" s="1"/>
  <c r="E519" i="2"/>
  <c r="G519" i="2" s="1"/>
  <c r="F496" i="2"/>
  <c r="H496" i="2" s="1"/>
  <c r="E496" i="2"/>
  <c r="G496" i="2" s="1"/>
  <c r="F575" i="2"/>
  <c r="H575" i="2" s="1"/>
  <c r="E575" i="2"/>
  <c r="F186" i="2"/>
  <c r="H186" i="2" s="1"/>
  <c r="E186" i="2"/>
  <c r="F57" i="2"/>
  <c r="H57" i="2" s="1"/>
  <c r="E57" i="2"/>
  <c r="G57" i="2" s="1"/>
  <c r="F95" i="2"/>
  <c r="H95" i="2" s="1"/>
  <c r="E95" i="2"/>
  <c r="G95" i="2" s="1"/>
  <c r="F357" i="2"/>
  <c r="H357" i="2" s="1"/>
  <c r="E357" i="2"/>
  <c r="F282" i="2"/>
  <c r="H282" i="2" s="1"/>
  <c r="E282" i="2"/>
  <c r="G282" i="2" s="1"/>
  <c r="F711" i="2"/>
  <c r="H711" i="2" s="1"/>
  <c r="E711" i="2"/>
  <c r="G711" i="2" s="1"/>
  <c r="F481" i="2"/>
  <c r="H481" i="2" s="1"/>
  <c r="E481" i="2"/>
  <c r="F270" i="2"/>
  <c r="H270" i="2" s="1"/>
  <c r="E270" i="2"/>
  <c r="F184" i="2"/>
  <c r="H184" i="2" s="1"/>
  <c r="E184" i="2"/>
  <c r="G184" i="2" s="1"/>
  <c r="F736" i="2"/>
  <c r="H736" i="2" s="1"/>
  <c r="E736" i="2"/>
  <c r="G736" i="2" s="1"/>
  <c r="F63" i="2"/>
  <c r="H63" i="2" s="1"/>
  <c r="E63" i="2"/>
  <c r="F172" i="2"/>
  <c r="H172" i="2" s="1"/>
  <c r="E172" i="2"/>
  <c r="F41" i="2"/>
  <c r="H41" i="2" s="1"/>
  <c r="E41" i="2"/>
  <c r="G41" i="2" s="1"/>
  <c r="F349" i="2"/>
  <c r="H349" i="2" s="1"/>
  <c r="E349" i="2"/>
  <c r="G349" i="2" s="1"/>
  <c r="F669" i="2"/>
  <c r="H669" i="2" s="1"/>
  <c r="E669" i="2"/>
  <c r="F189" i="2"/>
  <c r="H189" i="2" s="1"/>
  <c r="E189" i="2"/>
  <c r="F15" i="2"/>
  <c r="H15" i="2" s="1"/>
  <c r="E15" i="2"/>
  <c r="G15" i="2" s="1"/>
  <c r="F174" i="2"/>
  <c r="H174" i="2" s="1"/>
  <c r="E174" i="2"/>
  <c r="G174" i="2" s="1"/>
  <c r="F336" i="2"/>
  <c r="H336" i="2" s="1"/>
  <c r="E336" i="2"/>
  <c r="F441" i="2"/>
  <c r="H441" i="2" s="1"/>
  <c r="E441" i="2"/>
  <c r="F542" i="2"/>
  <c r="H542" i="2" s="1"/>
  <c r="E542" i="2"/>
  <c r="G542" i="2" s="1"/>
  <c r="F325" i="2"/>
  <c r="H325" i="2" s="1"/>
  <c r="E325" i="2"/>
  <c r="G325" i="2" s="1"/>
  <c r="F201" i="2"/>
  <c r="H201" i="2" s="1"/>
  <c r="E201" i="2"/>
  <c r="F103" i="2"/>
  <c r="H103" i="2" s="1"/>
  <c r="E103" i="2"/>
  <c r="F566" i="2"/>
  <c r="H566" i="2" s="1"/>
  <c r="E566" i="2"/>
  <c r="G566" i="2" s="1"/>
  <c r="F106" i="2"/>
  <c r="H106" i="2" s="1"/>
  <c r="E106" i="2"/>
  <c r="G106" i="2" s="1"/>
  <c r="F194" i="2"/>
  <c r="H194" i="2" s="1"/>
  <c r="E194" i="2"/>
  <c r="F112" i="2"/>
  <c r="H112" i="2" s="1"/>
  <c r="E112" i="2"/>
  <c r="F663" i="2"/>
  <c r="H663" i="2" s="1"/>
  <c r="E663" i="2"/>
  <c r="G663" i="2" s="1"/>
  <c r="F574" i="2"/>
  <c r="H574" i="2" s="1"/>
  <c r="E574" i="2"/>
  <c r="F693" i="2"/>
  <c r="H693" i="2" s="1"/>
  <c r="E693" i="2"/>
  <c r="F486" i="2"/>
  <c r="H486" i="2" s="1"/>
  <c r="E486" i="2"/>
  <c r="G486" i="2" s="1"/>
  <c r="F718" i="2"/>
  <c r="H718" i="2" s="1"/>
  <c r="E718" i="2"/>
  <c r="G718" i="2" s="1"/>
  <c r="F300" i="2"/>
  <c r="H300" i="2" s="1"/>
  <c r="E300" i="2"/>
  <c r="F268" i="2"/>
  <c r="H268" i="2" s="1"/>
  <c r="E268" i="2"/>
  <c r="G268" i="2" s="1"/>
  <c r="F228" i="2"/>
  <c r="H228" i="2" s="1"/>
  <c r="E228" i="2"/>
  <c r="F511" i="2"/>
  <c r="H511" i="2" s="1"/>
  <c r="E511" i="2"/>
  <c r="G511" i="2" s="1"/>
  <c r="F12" i="2"/>
  <c r="H12" i="2" s="1"/>
  <c r="E12" i="2"/>
  <c r="G12" i="2" s="1"/>
  <c r="F463" i="2"/>
  <c r="H463" i="2" s="1"/>
  <c r="E463" i="2"/>
  <c r="F181" i="2"/>
  <c r="H181" i="2" s="1"/>
  <c r="E181" i="2"/>
  <c r="F436" i="2"/>
  <c r="H436" i="2" s="1"/>
  <c r="E436" i="2"/>
  <c r="G436" i="2" s="1"/>
  <c r="F410" i="2"/>
  <c r="H410" i="2" s="1"/>
  <c r="E410" i="2"/>
  <c r="G410" i="2" s="1"/>
  <c r="F22" i="2"/>
  <c r="H22" i="2" s="1"/>
  <c r="E22" i="2"/>
  <c r="F151" i="2"/>
  <c r="H151" i="2" s="1"/>
  <c r="E151" i="2"/>
  <c r="F147" i="2"/>
  <c r="H147" i="2" s="1"/>
  <c r="E147" i="2"/>
  <c r="G147" i="2" s="1"/>
  <c r="F273" i="2"/>
  <c r="H273" i="2" s="1"/>
  <c r="E273" i="2"/>
  <c r="G273" i="2" s="1"/>
  <c r="F61" i="2"/>
  <c r="H61" i="2" s="1"/>
  <c r="E61" i="2"/>
  <c r="F248" i="2"/>
  <c r="H248" i="2" s="1"/>
  <c r="E248" i="2"/>
  <c r="F69" i="2"/>
  <c r="H69" i="2" s="1"/>
  <c r="E69" i="2"/>
  <c r="G69" i="2" s="1"/>
  <c r="F123" i="2"/>
  <c r="H123" i="2" s="1"/>
  <c r="E123" i="2"/>
  <c r="G123" i="2" s="1"/>
  <c r="F337" i="2"/>
  <c r="H337" i="2" s="1"/>
  <c r="E337" i="2"/>
  <c r="F91" i="2"/>
  <c r="H91" i="2" s="1"/>
  <c r="E91" i="2"/>
  <c r="G91" i="2" s="1"/>
  <c r="F158" i="2"/>
  <c r="H158" i="2" s="1"/>
  <c r="E158" i="2"/>
  <c r="F709" i="2"/>
  <c r="H709" i="2" s="1"/>
  <c r="E709" i="2"/>
  <c r="F204" i="2"/>
  <c r="H204" i="2" s="1"/>
  <c r="E204" i="2"/>
  <c r="G204" i="2" s="1"/>
  <c r="F464" i="2"/>
  <c r="H464" i="2" s="1"/>
  <c r="E464" i="2"/>
  <c r="G464" i="2" s="1"/>
  <c r="F352" i="2"/>
  <c r="H352" i="2" s="1"/>
  <c r="E352" i="2"/>
  <c r="F68" i="2"/>
  <c r="H68" i="2" s="1"/>
  <c r="E68" i="2"/>
  <c r="G68" i="2" s="1"/>
  <c r="F32" i="2"/>
  <c r="H32" i="2" s="1"/>
  <c r="E32" i="2"/>
  <c r="G32" i="2" s="1"/>
  <c r="F430" i="2"/>
  <c r="H430" i="2" s="1"/>
  <c r="E430" i="2"/>
  <c r="F506" i="2"/>
  <c r="H506" i="2" s="1"/>
  <c r="E506" i="2"/>
  <c r="F19" i="2"/>
  <c r="H19" i="2" s="1"/>
  <c r="E19" i="2"/>
  <c r="F107" i="2"/>
  <c r="H107" i="2" s="1"/>
  <c r="E107" i="2"/>
  <c r="G107" i="2" s="1"/>
  <c r="F411" i="2"/>
  <c r="H411" i="2" s="1"/>
  <c r="E411" i="2"/>
  <c r="G411" i="2" s="1"/>
  <c r="F637" i="2"/>
  <c r="E637" i="2"/>
  <c r="G637" i="2" s="1"/>
  <c r="F16" i="2"/>
  <c r="H16" i="2" s="1"/>
  <c r="E16" i="2"/>
  <c r="F73" i="2"/>
  <c r="H73" i="2" s="1"/>
  <c r="E73" i="2"/>
  <c r="F109" i="2"/>
  <c r="H109" i="2" s="1"/>
  <c r="E109" i="2"/>
  <c r="F509" i="2"/>
  <c r="H509" i="2" s="1"/>
  <c r="E509" i="2"/>
  <c r="G509" i="2" s="1"/>
  <c r="F311" i="2"/>
  <c r="H311" i="2" s="1"/>
  <c r="E311" i="2"/>
  <c r="G311" i="2" s="1"/>
  <c r="F331" i="2"/>
  <c r="H331" i="2" s="1"/>
  <c r="E331" i="2"/>
  <c r="F262" i="2"/>
  <c r="H262" i="2" s="1"/>
  <c r="E262" i="2"/>
  <c r="G262" i="2" s="1"/>
  <c r="F23" i="2"/>
  <c r="H23" i="2" s="1"/>
  <c r="E23" i="2"/>
  <c r="F567" i="2"/>
  <c r="H567" i="2" s="1"/>
  <c r="E567" i="2"/>
  <c r="G567" i="2" s="1"/>
  <c r="F603" i="2"/>
  <c r="E603" i="2"/>
  <c r="G603" i="2" s="1"/>
  <c r="F759" i="2"/>
  <c r="H759" i="2" s="1"/>
  <c r="E759" i="2"/>
  <c r="G759" i="2" s="1"/>
  <c r="F465" i="2"/>
  <c r="H465" i="2" s="1"/>
  <c r="E465" i="2"/>
  <c r="F263" i="2"/>
  <c r="H263" i="2" s="1"/>
  <c r="E263" i="2"/>
  <c r="G263" i="2" s="1"/>
  <c r="F207" i="2"/>
  <c r="E207" i="2"/>
  <c r="G207" i="2" s="1"/>
  <c r="F388" i="2"/>
  <c r="H388" i="2" s="1"/>
  <c r="E388" i="2"/>
  <c r="G388" i="2" s="1"/>
  <c r="F476" i="2"/>
  <c r="E476" i="2"/>
  <c r="G476" i="2" s="1"/>
  <c r="F205" i="2"/>
  <c r="H205" i="2" s="1"/>
  <c r="E205" i="2"/>
  <c r="G205" i="2" s="1"/>
  <c r="F401" i="2"/>
  <c r="H401" i="2" s="1"/>
  <c r="E401" i="2"/>
  <c r="F39" i="2"/>
  <c r="H39" i="2" s="1"/>
  <c r="E39" i="2"/>
  <c r="G39" i="2" s="1"/>
  <c r="F442" i="2"/>
  <c r="H442" i="2" s="1"/>
  <c r="E442" i="2"/>
  <c r="G442" i="2" s="1"/>
  <c r="F467" i="2"/>
  <c r="H467" i="2" s="1"/>
  <c r="E467" i="2"/>
  <c r="F373" i="2"/>
  <c r="H373" i="2" s="1"/>
  <c r="E373" i="2"/>
  <c r="G373" i="2" s="1"/>
  <c r="F684" i="2"/>
  <c r="H684" i="2" s="1"/>
  <c r="E684" i="2"/>
  <c r="F400" i="2"/>
  <c r="E400" i="2"/>
  <c r="G400" i="2" s="1"/>
  <c r="F38" i="2"/>
  <c r="H38" i="2" s="1"/>
  <c r="E38" i="2"/>
  <c r="F29" i="2"/>
  <c r="H29" i="2" s="1"/>
  <c r="E29" i="2"/>
  <c r="G29" i="2" s="1"/>
  <c r="F548" i="2"/>
  <c r="H548" i="2" s="1"/>
  <c r="E548" i="2"/>
  <c r="F692" i="2"/>
  <c r="E692" i="2"/>
  <c r="G692" i="2" s="1"/>
  <c r="F64" i="2"/>
  <c r="H64" i="2" s="1"/>
  <c r="E64" i="2"/>
  <c r="G64" i="2" s="1"/>
  <c r="F240" i="2"/>
  <c r="H240" i="2" s="1"/>
  <c r="E240" i="2"/>
  <c r="F287" i="2"/>
  <c r="H287" i="2" s="1"/>
  <c r="E287" i="2"/>
  <c r="G287" i="2" s="1"/>
  <c r="F146" i="2"/>
  <c r="H146" i="2" s="1"/>
  <c r="E146" i="2"/>
  <c r="F679" i="2"/>
  <c r="H679" i="2" s="1"/>
  <c r="E679" i="2"/>
  <c r="F335" i="2"/>
  <c r="H335" i="2" s="1"/>
  <c r="E335" i="2"/>
  <c r="G335" i="2" s="1"/>
  <c r="F219" i="2"/>
  <c r="H219" i="2" s="1"/>
  <c r="E219" i="2"/>
  <c r="F378" i="2"/>
  <c r="H378" i="2" s="1"/>
  <c r="E378" i="2"/>
  <c r="G378" i="2" s="1"/>
  <c r="F606" i="2"/>
  <c r="H606" i="2" s="1"/>
  <c r="E606" i="2"/>
  <c r="G606" i="2" s="1"/>
  <c r="F79" i="2"/>
  <c r="H79" i="2" s="1"/>
  <c r="E79" i="2"/>
  <c r="F586" i="2"/>
  <c r="H586" i="2" s="1"/>
  <c r="E586" i="2"/>
  <c r="G586" i="2" s="1"/>
  <c r="F309" i="2"/>
  <c r="H309" i="2" s="1"/>
  <c r="E309" i="2"/>
  <c r="F647" i="2"/>
  <c r="H647" i="2" s="1"/>
  <c r="E647" i="2"/>
  <c r="F362" i="2"/>
  <c r="H362" i="2" s="1"/>
  <c r="E362" i="2"/>
  <c r="F177" i="2"/>
  <c r="H177" i="2" s="1"/>
  <c r="E177" i="2"/>
  <c r="F281" i="2"/>
  <c r="H281" i="2" s="1"/>
  <c r="E281" i="2"/>
  <c r="F72" i="2"/>
  <c r="H72" i="2" s="1"/>
  <c r="E72" i="2"/>
  <c r="F261" i="2"/>
  <c r="H261" i="2" s="1"/>
  <c r="E261" i="2"/>
  <c r="F635" i="2"/>
  <c r="H635" i="2" s="1"/>
  <c r="E635" i="2"/>
  <c r="F563" i="2"/>
  <c r="H563" i="2" s="1"/>
  <c r="E563" i="2"/>
  <c r="F767" i="2"/>
  <c r="H767" i="2" s="1"/>
  <c r="E767" i="2"/>
  <c r="F182" i="2"/>
  <c r="H182" i="2" s="1"/>
  <c r="E182" i="2"/>
  <c r="F7" i="2"/>
  <c r="H7" i="2" s="1"/>
  <c r="E7" i="2"/>
  <c r="F428" i="2"/>
  <c r="H428" i="2" s="1"/>
  <c r="E428" i="2"/>
  <c r="G428" i="2" s="1"/>
  <c r="F251" i="2"/>
  <c r="H251" i="2" s="1"/>
  <c r="E251" i="2"/>
  <c r="F557" i="2"/>
  <c r="H557" i="2" s="1"/>
  <c r="E557" i="2"/>
  <c r="G557" i="2" s="1"/>
  <c r="F330" i="2"/>
  <c r="H330" i="2" s="1"/>
  <c r="E330" i="2"/>
  <c r="F616" i="2"/>
  <c r="E616" i="2"/>
  <c r="F520" i="2"/>
  <c r="H520" i="2" s="1"/>
  <c r="E520" i="2"/>
  <c r="G520" i="2" s="1"/>
  <c r="F316" i="2"/>
  <c r="H316" i="2" s="1"/>
  <c r="E316" i="2"/>
  <c r="F613" i="2"/>
  <c r="H613" i="2" s="1"/>
  <c r="E613" i="2"/>
  <c r="F504" i="2"/>
  <c r="H504" i="2" s="1"/>
  <c r="E504" i="2"/>
  <c r="F245" i="2"/>
  <c r="H245" i="2" s="1"/>
  <c r="E245" i="2"/>
  <c r="G245" i="2" s="1"/>
  <c r="F659" i="2"/>
  <c r="H659" i="2" s="1"/>
  <c r="E659" i="2"/>
  <c r="G659" i="2" s="1"/>
  <c r="F687" i="2"/>
  <c r="H687" i="2" s="1"/>
  <c r="E687" i="2"/>
  <c r="F142" i="2"/>
  <c r="H142" i="2" s="1"/>
  <c r="E142" i="2"/>
  <c r="F198" i="2"/>
  <c r="H198" i="2" s="1"/>
  <c r="E198" i="2"/>
  <c r="F455" i="2"/>
  <c r="H455" i="2" s="1"/>
  <c r="E455" i="2"/>
  <c r="F471" i="2"/>
  <c r="H471" i="2" s="1"/>
  <c r="E471" i="2"/>
  <c r="G471" i="2" s="1"/>
  <c r="F117" i="2"/>
  <c r="H117" i="2" s="1"/>
  <c r="E117" i="2"/>
  <c r="F629" i="2"/>
  <c r="H629" i="2" s="1"/>
  <c r="E629" i="2"/>
  <c r="F196" i="2"/>
  <c r="H196" i="2" s="1"/>
  <c r="E196" i="2"/>
  <c r="F460" i="2"/>
  <c r="H460" i="2" s="1"/>
  <c r="E460" i="2"/>
  <c r="F390" i="2"/>
  <c r="H390" i="2" s="1"/>
  <c r="E390" i="2"/>
  <c r="G390" i="2" s="1"/>
  <c r="F535" i="2"/>
  <c r="H535" i="2" s="1"/>
  <c r="E535" i="2"/>
  <c r="G535" i="2" s="1"/>
  <c r="F696" i="2"/>
  <c r="H696" i="2" s="1"/>
  <c r="E696" i="2"/>
  <c r="F42" i="2"/>
  <c r="H42" i="2" s="1"/>
  <c r="E42" i="2"/>
  <c r="G42" i="2" s="1"/>
  <c r="F695" i="2"/>
  <c r="H695" i="2" s="1"/>
  <c r="E695" i="2"/>
  <c r="F133" i="2"/>
  <c r="E133" i="2"/>
  <c r="F27" i="2"/>
  <c r="H27" i="2" s="1"/>
  <c r="E27" i="2"/>
  <c r="F329" i="2"/>
  <c r="H329" i="2" s="1"/>
  <c r="E329" i="2"/>
  <c r="G329" i="2" s="1"/>
  <c r="F523" i="2"/>
  <c r="H523" i="2" s="1"/>
  <c r="E523" i="2"/>
  <c r="F209" i="2"/>
  <c r="H209" i="2" s="1"/>
  <c r="E209" i="2"/>
  <c r="G209" i="2" s="1"/>
  <c r="F600" i="2"/>
  <c r="H600" i="2" s="1"/>
  <c r="E600" i="2"/>
  <c r="F226" i="2"/>
  <c r="H226" i="2" s="1"/>
  <c r="E226" i="2"/>
  <c r="F328" i="2"/>
  <c r="H328" i="2" s="1"/>
  <c r="E328" i="2"/>
  <c r="F480" i="2"/>
  <c r="H480" i="2" s="1"/>
  <c r="E480" i="2"/>
  <c r="F611" i="2"/>
  <c r="H611" i="2" s="1"/>
  <c r="E611" i="2"/>
  <c r="F154" i="2"/>
  <c r="H154" i="2" s="1"/>
  <c r="E154" i="2"/>
  <c r="G154" i="2" s="1"/>
  <c r="F477" i="2"/>
  <c r="H477" i="2" s="1"/>
  <c r="E477" i="2"/>
  <c r="F417" i="2"/>
  <c r="H417" i="2" s="1"/>
  <c r="E417" i="2"/>
  <c r="G417" i="2" s="1"/>
  <c r="F562" i="2"/>
  <c r="H562" i="2" s="1"/>
  <c r="E562" i="2"/>
  <c r="F127" i="2"/>
  <c r="H127" i="2" s="1"/>
  <c r="E127" i="2"/>
  <c r="F495" i="2"/>
  <c r="H495" i="2" s="1"/>
  <c r="E495" i="2"/>
  <c r="F110" i="2"/>
  <c r="H110" i="2" s="1"/>
  <c r="E110" i="2"/>
  <c r="G110" i="2" s="1"/>
  <c r="F698" i="2"/>
  <c r="H698" i="2" s="1"/>
  <c r="E698" i="2"/>
  <c r="G698" i="2" s="1"/>
  <c r="F222" i="2"/>
  <c r="H222" i="2" s="1"/>
  <c r="E222" i="2"/>
  <c r="F723" i="2"/>
  <c r="H723" i="2" s="1"/>
  <c r="E723" i="2"/>
  <c r="F104" i="2"/>
  <c r="H104" i="2" s="1"/>
  <c r="E104" i="2"/>
  <c r="G104" i="2" s="1"/>
  <c r="F239" i="2"/>
  <c r="H239" i="2" s="1"/>
  <c r="E239" i="2"/>
  <c r="F440" i="2"/>
  <c r="H440" i="2" s="1"/>
  <c r="E440" i="2"/>
  <c r="G440" i="2" s="1"/>
  <c r="F65" i="2"/>
  <c r="H65" i="2" s="1"/>
  <c r="E65" i="2"/>
  <c r="F708" i="2"/>
  <c r="H708" i="2" s="1"/>
  <c r="E708" i="2"/>
  <c r="F370" i="2"/>
  <c r="H370" i="2" s="1"/>
  <c r="E370" i="2"/>
  <c r="F21" i="2"/>
  <c r="H21" i="2" s="1"/>
  <c r="E21" i="2"/>
  <c r="F591" i="2"/>
  <c r="H591" i="2" s="1"/>
  <c r="E591" i="2"/>
  <c r="F368" i="2"/>
  <c r="H368" i="2" s="1"/>
  <c r="E368" i="2"/>
  <c r="F164" i="2"/>
  <c r="H164" i="2" s="1"/>
  <c r="E164" i="2"/>
  <c r="F10" i="2"/>
  <c r="H10" i="2" s="1"/>
  <c r="E10" i="2"/>
  <c r="G10" i="2" s="1"/>
  <c r="F478" i="2"/>
  <c r="H478" i="2" s="1"/>
  <c r="E478" i="2"/>
  <c r="F658" i="2"/>
  <c r="H658" i="2" s="1"/>
  <c r="E658" i="2"/>
  <c r="F531" i="2"/>
  <c r="H531" i="2" s="1"/>
  <c r="E531" i="2"/>
  <c r="F80" i="2"/>
  <c r="H80" i="2" s="1"/>
  <c r="E80" i="2"/>
  <c r="F85" i="2"/>
  <c r="H85" i="2" s="1"/>
  <c r="E85" i="2"/>
  <c r="F393" i="2"/>
  <c r="H393" i="2" s="1"/>
  <c r="E393" i="2"/>
  <c r="G393" i="2" s="1"/>
  <c r="F590" i="2"/>
  <c r="H590" i="2" s="1"/>
  <c r="E590" i="2"/>
  <c r="F247" i="2"/>
  <c r="E247" i="2"/>
  <c r="G247" i="2" s="1"/>
  <c r="F435" i="2"/>
  <c r="H435" i="2" s="1"/>
  <c r="E435" i="2"/>
  <c r="F289" i="2"/>
  <c r="H289" i="2" s="1"/>
  <c r="E289" i="2"/>
  <c r="F89" i="2"/>
  <c r="H89" i="2" s="1"/>
  <c r="E89" i="2"/>
  <c r="F403" i="2"/>
  <c r="H403" i="2" s="1"/>
  <c r="E403" i="2"/>
  <c r="F354" i="2"/>
  <c r="H354" i="2" s="1"/>
  <c r="E354" i="2"/>
  <c r="G354" i="2" s="1"/>
  <c r="F183" i="2"/>
  <c r="H183" i="2" s="1"/>
  <c r="E183" i="2"/>
  <c r="F120" i="2"/>
  <c r="H120" i="2" s="1"/>
  <c r="E120" i="2"/>
  <c r="G120" i="2" s="1"/>
  <c r="F734" i="2"/>
  <c r="H734" i="2" s="1"/>
  <c r="E734" i="2"/>
  <c r="G734" i="2" s="1"/>
  <c r="F715" i="2"/>
  <c r="H715" i="2" s="1"/>
  <c r="E715" i="2"/>
  <c r="F640" i="2"/>
  <c r="H640" i="2" s="1"/>
  <c r="E640" i="2"/>
  <c r="F363" i="2"/>
  <c r="H363" i="2" s="1"/>
  <c r="E363" i="2"/>
  <c r="G363" i="2" s="1"/>
  <c r="F213" i="2"/>
  <c r="H213" i="2" s="1"/>
  <c r="E213" i="2"/>
  <c r="G213" i="2" s="1"/>
  <c r="F353" i="2"/>
  <c r="H353" i="2" s="1"/>
  <c r="E353" i="2"/>
  <c r="G353" i="2" s="1"/>
  <c r="F244" i="2"/>
  <c r="H244" i="2" s="1"/>
  <c r="E244" i="2"/>
  <c r="G244" i="2" s="1"/>
  <c r="F596" i="2"/>
  <c r="H596" i="2" s="1"/>
  <c r="E596" i="2"/>
  <c r="F529" i="2"/>
  <c r="E529" i="2"/>
  <c r="G529" i="2" s="1"/>
  <c r="F386" i="2"/>
  <c r="H386" i="2" s="1"/>
  <c r="E386" i="2"/>
  <c r="G386" i="2" s="1"/>
  <c r="F619" i="2"/>
  <c r="E619" i="2"/>
  <c r="G619" i="2" s="1"/>
  <c r="F221" i="2"/>
  <c r="H221" i="2" s="1"/>
  <c r="E221" i="2"/>
  <c r="G221" i="2" s="1"/>
  <c r="F176" i="2"/>
  <c r="H176" i="2" s="1"/>
  <c r="E176" i="2"/>
  <c r="F232" i="2"/>
  <c r="H232" i="2" s="1"/>
  <c r="E232" i="2"/>
  <c r="G232" i="2" s="1"/>
  <c r="F551" i="2"/>
  <c r="H551" i="2" s="1"/>
  <c r="E551" i="2"/>
  <c r="F419" i="2"/>
  <c r="H419" i="2" s="1"/>
  <c r="E419" i="2"/>
  <c r="G419" i="2" s="1"/>
  <c r="F487" i="2"/>
  <c r="H487" i="2" s="1"/>
  <c r="E487" i="2"/>
  <c r="G487" i="2" s="1"/>
  <c r="F634" i="2"/>
  <c r="H634" i="2" s="1"/>
  <c r="E634" i="2"/>
  <c r="F5" i="2"/>
  <c r="H5" i="2" s="1"/>
  <c r="E5" i="2"/>
  <c r="F609" i="2"/>
  <c r="E609" i="2"/>
  <c r="G609" i="2" s="1"/>
  <c r="F582" i="2"/>
  <c r="H582" i="2" s="1"/>
  <c r="E582" i="2"/>
  <c r="G582" i="2" s="1"/>
  <c r="F678" i="2"/>
  <c r="H678" i="2" s="1"/>
  <c r="E678" i="2"/>
  <c r="G678" i="2" s="1"/>
  <c r="F78" i="2"/>
  <c r="H78" i="2" s="1"/>
  <c r="E78" i="2"/>
  <c r="F17" i="2"/>
  <c r="H17" i="2" s="1"/>
  <c r="E17" i="2"/>
  <c r="F13" i="2"/>
  <c r="H13" i="2" s="1"/>
  <c r="E13" i="2"/>
  <c r="G13" i="2" s="1"/>
  <c r="F167" i="2"/>
  <c r="H167" i="2" s="1"/>
  <c r="E167" i="2"/>
  <c r="G167" i="2" s="1"/>
  <c r="F654" i="2"/>
  <c r="H654" i="2" s="1"/>
  <c r="E654" i="2"/>
  <c r="F642" i="2"/>
  <c r="H642" i="2" s="1"/>
  <c r="E642" i="2"/>
  <c r="F318" i="2"/>
  <c r="H318" i="2" s="1"/>
  <c r="E318" i="2"/>
  <c r="G318" i="2" s="1"/>
  <c r="F327" i="2"/>
  <c r="H327" i="2" s="1"/>
  <c r="E327" i="2"/>
  <c r="G327" i="2" s="1"/>
  <c r="F30" i="2"/>
  <c r="H30" i="2" s="1"/>
  <c r="E30" i="2"/>
  <c r="G30" i="2" s="1"/>
  <c r="F351" i="2"/>
  <c r="H351" i="2" s="1"/>
  <c r="E351" i="2"/>
  <c r="G351" i="2" s="1"/>
  <c r="F284" i="2"/>
  <c r="H284" i="2" s="1"/>
  <c r="E284" i="2"/>
  <c r="F343" i="2"/>
  <c r="H343" i="2" s="1"/>
  <c r="E343" i="2"/>
  <c r="F81" i="2"/>
  <c r="H81" i="2" s="1"/>
  <c r="E81" i="2"/>
  <c r="F102" i="2"/>
  <c r="H102" i="2" s="1"/>
  <c r="E102" i="2"/>
  <c r="G102" i="2" s="1"/>
  <c r="F216" i="2"/>
  <c r="H216" i="2" s="1"/>
  <c r="E216" i="2"/>
  <c r="F259" i="2"/>
  <c r="H259" i="2" s="1"/>
  <c r="E259" i="2"/>
  <c r="F547" i="2"/>
  <c r="H547" i="2" s="1"/>
  <c r="E547" i="2"/>
  <c r="G547" i="2" s="1"/>
  <c r="F682" i="2"/>
  <c r="H682" i="2" s="1"/>
  <c r="E682" i="2"/>
  <c r="G682" i="2" s="1"/>
  <c r="F483" i="2"/>
  <c r="H483" i="2" s="1"/>
  <c r="E483" i="2"/>
  <c r="F134" i="2"/>
  <c r="H134" i="2" s="1"/>
  <c r="E134" i="2"/>
  <c r="G134" i="2" s="1"/>
  <c r="F191" i="2"/>
  <c r="H191" i="2" s="1"/>
  <c r="E191" i="2"/>
  <c r="G191" i="2" s="1"/>
  <c r="F556" i="2"/>
  <c r="H556" i="2" s="1"/>
  <c r="E556" i="2"/>
  <c r="F573" i="2"/>
  <c r="H573" i="2" s="1"/>
  <c r="E573" i="2"/>
  <c r="F230" i="2"/>
  <c r="E230" i="2"/>
  <c r="G230" i="2" s="1"/>
  <c r="F724" i="2"/>
  <c r="E724" i="2"/>
  <c r="G724" i="2" s="1"/>
  <c r="F59" i="2"/>
  <c r="E59" i="2"/>
  <c r="F372" i="2"/>
  <c r="E372" i="2"/>
  <c r="F48" i="2"/>
  <c r="E48" i="2"/>
  <c r="G48" i="2" s="1"/>
  <c r="F272" i="2"/>
  <c r="E272" i="2"/>
  <c r="G272" i="2" s="1"/>
  <c r="F155" i="2"/>
  <c r="E155" i="2"/>
  <c r="G155" i="2" s="1"/>
  <c r="F592" i="2"/>
  <c r="E592" i="2"/>
  <c r="F675" i="2"/>
  <c r="H675" i="2" s="1"/>
  <c r="E675" i="2"/>
  <c r="G675" i="2" s="1"/>
  <c r="F424" i="2"/>
  <c r="E424" i="2"/>
  <c r="G424" i="2" s="1"/>
  <c r="F398" i="2"/>
  <c r="E398" i="2"/>
  <c r="G398" i="2" s="1"/>
  <c r="F560" i="2"/>
  <c r="H560" i="2" s="1"/>
  <c r="E560" i="2"/>
  <c r="G560" i="2" s="1"/>
  <c r="F88" i="2"/>
  <c r="E88" i="2"/>
  <c r="G88" i="2" s="1"/>
  <c r="F689" i="2"/>
  <c r="E689" i="2"/>
  <c r="G689" i="2" s="1"/>
  <c r="F525" i="2"/>
  <c r="E525" i="2"/>
  <c r="F242" i="2"/>
  <c r="H242" i="2" s="1"/>
  <c r="E242" i="2"/>
  <c r="G242" i="2" s="1"/>
  <c r="F224" i="2"/>
  <c r="E224" i="2"/>
  <c r="G224" i="2" s="1"/>
  <c r="F62" i="2"/>
  <c r="E62" i="2"/>
  <c r="G62" i="2" s="1"/>
  <c r="F294" i="2"/>
  <c r="E294" i="2"/>
  <c r="G294" i="2" s="1"/>
  <c r="F674" i="2"/>
  <c r="E674" i="2"/>
  <c r="G674" i="2" s="1"/>
  <c r="F716" i="2"/>
  <c r="E716" i="2"/>
  <c r="F364" i="2"/>
  <c r="E364" i="2"/>
  <c r="G364" i="2" s="1"/>
  <c r="F315" i="2"/>
  <c r="E315" i="2"/>
  <c r="G315" i="2" s="1"/>
  <c r="F691" i="2"/>
  <c r="E691" i="2"/>
  <c r="G691" i="2" s="1"/>
  <c r="F484" i="2"/>
  <c r="H484" i="2" s="1"/>
  <c r="E484" i="2"/>
  <c r="G484" i="2" s="1"/>
  <c r="F371" i="2"/>
  <c r="E371" i="2"/>
  <c r="G371" i="2" s="1"/>
  <c r="F673" i="2"/>
  <c r="E673" i="2"/>
  <c r="G673" i="2" s="1"/>
  <c r="F162" i="2"/>
  <c r="E293" i="2"/>
  <c r="G293" i="2" s="1"/>
  <c r="A507" i="2" l="1"/>
  <c r="A340" i="2"/>
  <c r="J344" i="2" a="1"/>
  <c r="J344" i="2" s="1"/>
  <c r="K344" i="2" s="1"/>
  <c r="J727" i="2" a="1"/>
  <c r="J727" i="2" s="1"/>
  <c r="K727" i="2" s="1"/>
  <c r="J227" i="2" a="1"/>
  <c r="J227" i="2" s="1"/>
  <c r="K227" i="2" s="1"/>
  <c r="J399" i="2" a="1"/>
  <c r="J399" i="2" s="1"/>
  <c r="K399" i="2" s="1"/>
  <c r="J413" i="2" a="1"/>
  <c r="J413" i="2" s="1"/>
  <c r="K413" i="2" s="1"/>
  <c r="J163" i="2" a="1"/>
  <c r="J163" i="2" s="1"/>
  <c r="K163" i="2" s="1"/>
  <c r="J2" i="2" a="1"/>
  <c r="J2" i="2" s="1"/>
  <c r="K2" i="2" s="1"/>
  <c r="J215" i="2" a="1"/>
  <c r="J215" i="2" s="1"/>
  <c r="K215" i="2" s="1"/>
  <c r="J733" i="2" a="1"/>
  <c r="J733" i="2" s="1"/>
  <c r="K733" i="2" s="1"/>
  <c r="J33" i="2" a="1"/>
  <c r="J33" i="2" s="1"/>
  <c r="K33" i="2" s="1"/>
  <c r="J722" i="2" a="1"/>
  <c r="J722" i="2" s="1"/>
  <c r="K722" i="2" s="1"/>
  <c r="J457" i="2" a="1"/>
  <c r="J457" i="2" s="1"/>
  <c r="K457" i="2" s="1"/>
  <c r="J772" i="2" a="1"/>
  <c r="J772" i="2" s="1"/>
  <c r="K772" i="2" s="1"/>
  <c r="J199" i="2" a="1"/>
  <c r="J199" i="2" s="1"/>
  <c r="K199" i="2" s="1"/>
  <c r="J656" i="2" a="1"/>
  <c r="J656" i="2" s="1"/>
  <c r="K656" i="2" s="1"/>
  <c r="J672" i="2" a="1"/>
  <c r="J672" i="2" s="1"/>
  <c r="K672" i="2" s="1"/>
  <c r="J728" i="2" a="1"/>
  <c r="J728" i="2" s="1"/>
  <c r="K728" i="2" s="1"/>
  <c r="J375" i="2" a="1"/>
  <c r="J375" i="2" s="1"/>
  <c r="K375" i="2" s="1"/>
  <c r="J743" i="2" a="1"/>
  <c r="J743" i="2" s="1"/>
  <c r="K743" i="2" s="1"/>
  <c r="J131" i="2" a="1"/>
  <c r="J131" i="2" s="1"/>
  <c r="K131" i="2" s="1"/>
  <c r="J379" i="2" a="1"/>
  <c r="J379" i="2" s="1"/>
  <c r="K379" i="2" s="1"/>
  <c r="J676" i="2" a="1"/>
  <c r="J676" i="2" s="1"/>
  <c r="K676" i="2" s="1"/>
  <c r="J126" i="2" a="1"/>
  <c r="J126" i="2" s="1"/>
  <c r="K126" i="2" s="1"/>
  <c r="J625" i="2" a="1"/>
  <c r="J625" i="2" s="1"/>
  <c r="K625" i="2" s="1"/>
  <c r="J43" i="2" a="1"/>
  <c r="J43" i="2" s="1"/>
  <c r="K43" i="2" s="1"/>
  <c r="J250" i="2" a="1"/>
  <c r="J250" i="2" s="1"/>
  <c r="K250" i="2" s="1"/>
  <c r="J418" i="2" a="1"/>
  <c r="J418" i="2" s="1"/>
  <c r="K418" i="2" s="1"/>
  <c r="J450" i="2" a="1"/>
  <c r="J450" i="2" s="1"/>
  <c r="K450" i="2" s="1"/>
  <c r="J569" i="2" a="1"/>
  <c r="J569" i="2" s="1"/>
  <c r="K569" i="2" s="1"/>
  <c r="J180" i="2" a="1"/>
  <c r="J180" i="2" s="1"/>
  <c r="K180" i="2" s="1"/>
  <c r="J688" i="2" a="1"/>
  <c r="J688" i="2" s="1"/>
  <c r="K688" i="2" s="1"/>
  <c r="J518" i="2" a="1"/>
  <c r="J518" i="2" s="1"/>
  <c r="K518" i="2" s="1"/>
  <c r="J677" i="2" a="1"/>
  <c r="J677" i="2" s="1"/>
  <c r="K677" i="2" s="1"/>
  <c r="J434" i="2" a="1"/>
  <c r="J434" i="2" s="1"/>
  <c r="K434" i="2" s="1"/>
  <c r="J366" i="2" a="1"/>
  <c r="J366" i="2" s="1"/>
  <c r="K366" i="2" s="1"/>
  <c r="J265" i="2" a="1"/>
  <c r="J265" i="2" s="1"/>
  <c r="K265" i="2" s="1"/>
  <c r="J570" i="2" a="1"/>
  <c r="J570" i="2" s="1"/>
  <c r="K570" i="2" s="1"/>
  <c r="J668" i="2" a="1"/>
  <c r="J668" i="2" s="1"/>
  <c r="K668" i="2" s="1"/>
  <c r="J615" i="2" a="1"/>
  <c r="J615" i="2" s="1"/>
  <c r="K615" i="2" s="1"/>
  <c r="J576" i="2" a="1"/>
  <c r="J576" i="2" s="1"/>
  <c r="K576" i="2" s="1"/>
  <c r="J652" i="2" a="1"/>
  <c r="J652" i="2" s="1"/>
  <c r="K652" i="2" s="1"/>
  <c r="J516" i="2" a="1"/>
  <c r="J516" i="2" s="1"/>
  <c r="K516" i="2" s="1"/>
  <c r="J365" i="2" a="1"/>
  <c r="J365" i="2" s="1"/>
  <c r="K365" i="2" s="1"/>
  <c r="J503" i="2" a="1"/>
  <c r="J503" i="2" s="1"/>
  <c r="K503" i="2" s="1"/>
  <c r="J333" i="2" a="1"/>
  <c r="J333" i="2" s="1"/>
  <c r="K333" i="2" s="1"/>
  <c r="J490" i="2" a="1"/>
  <c r="J490" i="2" s="1"/>
  <c r="K490" i="2" s="1"/>
  <c r="J233" i="2" a="1"/>
  <c r="J233" i="2" s="1"/>
  <c r="K233" i="2" s="1"/>
  <c r="J406" i="2" a="1"/>
  <c r="J406" i="2" s="1"/>
  <c r="K406" i="2" s="1"/>
  <c r="J738" i="2" a="1"/>
  <c r="J738" i="2" s="1"/>
  <c r="K738" i="2" s="1"/>
  <c r="J451" i="2" a="1"/>
  <c r="J451" i="2" s="1"/>
  <c r="K451" i="2" s="1"/>
  <c r="J307" i="2" a="1"/>
  <c r="J307" i="2" s="1"/>
  <c r="K307" i="2" s="1"/>
  <c r="J607" i="2" a="1"/>
  <c r="J607" i="2" s="1"/>
  <c r="K607" i="2" s="1"/>
  <c r="J132" i="2" a="1"/>
  <c r="J132" i="2" s="1"/>
  <c r="K132" i="2" s="1"/>
  <c r="J135" i="2" a="1"/>
  <c r="J135" i="2" s="1"/>
  <c r="K135" i="2" s="1"/>
  <c r="J636" i="2" a="1"/>
  <c r="J636" i="2" s="1"/>
  <c r="K636" i="2" s="1"/>
  <c r="J608" i="2" a="1"/>
  <c r="J608" i="2" s="1"/>
  <c r="K608" i="2" s="1"/>
  <c r="J380" i="2" a="1"/>
  <c r="J380" i="2" s="1"/>
  <c r="K380" i="2" s="1"/>
  <c r="J719" i="2" a="1"/>
  <c r="J719" i="2" s="1"/>
  <c r="K719" i="2" s="1"/>
  <c r="J714" i="2" a="1"/>
  <c r="J714" i="2" s="1"/>
  <c r="K714" i="2" s="1"/>
  <c r="J756" i="2" a="1"/>
  <c r="J756" i="2" s="1"/>
  <c r="K756" i="2" s="1"/>
  <c r="J433" i="2" a="1"/>
  <c r="J433" i="2" s="1"/>
  <c r="K433" i="2" s="1"/>
  <c r="J508" i="2" a="1"/>
  <c r="J508" i="2" s="1"/>
  <c r="K508" i="2" s="1"/>
  <c r="J426" i="2" a="1"/>
  <c r="J426" i="2" s="1"/>
  <c r="K426" i="2" s="1"/>
  <c r="J445" i="2" a="1"/>
  <c r="J445" i="2" s="1"/>
  <c r="K445" i="2" s="1"/>
  <c r="J577" i="2" a="1"/>
  <c r="J577" i="2" s="1"/>
  <c r="K577" i="2" s="1"/>
  <c r="J101" i="2" a="1"/>
  <c r="J101" i="2" s="1"/>
  <c r="K101" i="2" s="1"/>
  <c r="J626" i="2" a="1"/>
  <c r="J626" i="2" s="1"/>
  <c r="K626" i="2" s="1"/>
  <c r="J704" i="2" a="1"/>
  <c r="J704" i="2" s="1"/>
  <c r="K704" i="2" s="1"/>
  <c r="J572" i="2" a="1"/>
  <c r="J572" i="2" s="1"/>
  <c r="K572" i="2" s="1"/>
  <c r="J623" i="2" a="1"/>
  <c r="J623" i="2" s="1"/>
  <c r="K623" i="2" s="1"/>
  <c r="J646" i="2" a="1"/>
  <c r="J646" i="2" s="1"/>
  <c r="K646" i="2" s="1"/>
  <c r="J405" i="2" a="1"/>
  <c r="J405" i="2" s="1"/>
  <c r="K405" i="2" s="1"/>
  <c r="J754" i="2" a="1"/>
  <c r="J754" i="2" s="1"/>
  <c r="K754" i="2" s="1"/>
  <c r="J585" i="2" a="1"/>
  <c r="J585" i="2" s="1"/>
  <c r="K585" i="2" s="1"/>
  <c r="J538" i="2" a="1"/>
  <c r="J538" i="2" s="1"/>
  <c r="K538" i="2" s="1"/>
  <c r="J657" i="2" a="1"/>
  <c r="J657" i="2" s="1"/>
  <c r="K657" i="2" s="1"/>
  <c r="J753" i="2" a="1"/>
  <c r="J753" i="2" s="1"/>
  <c r="K753" i="2" s="1"/>
  <c r="J179" i="2" a="1"/>
  <c r="J179" i="2" s="1"/>
  <c r="K179" i="2" s="1"/>
  <c r="J235" i="2" a="1"/>
  <c r="J235" i="2" s="1"/>
  <c r="K235" i="2" s="1"/>
  <c r="J694" i="2" a="1"/>
  <c r="J694" i="2" s="1"/>
  <c r="K694" i="2" s="1"/>
  <c r="J404" i="2" a="1"/>
  <c r="J404" i="2" s="1"/>
  <c r="K404" i="2" s="1"/>
  <c r="J122" i="2" a="1"/>
  <c r="J122" i="2" s="1"/>
  <c r="K122" i="2" s="1"/>
  <c r="J638" i="2" a="1"/>
  <c r="J638" i="2" s="1"/>
  <c r="K638" i="2" s="1"/>
  <c r="J729" i="2" a="1"/>
  <c r="J729" i="2" s="1"/>
  <c r="K729" i="2" s="1"/>
  <c r="J710" i="2" a="1"/>
  <c r="J710" i="2" s="1"/>
  <c r="K710" i="2" s="1"/>
  <c r="J468" i="2" a="1"/>
  <c r="J468" i="2" s="1"/>
  <c r="K468" i="2" s="1"/>
  <c r="J546" i="2" a="1"/>
  <c r="J546" i="2" s="1"/>
  <c r="K546" i="2" s="1"/>
  <c r="J620" i="2" a="1"/>
  <c r="J620" i="2" s="1"/>
  <c r="K620" i="2" s="1"/>
  <c r="J129" i="2" a="1"/>
  <c r="J129" i="2" s="1"/>
  <c r="K129" i="2" s="1"/>
  <c r="J707" i="2" a="1"/>
  <c r="J707" i="2" s="1"/>
  <c r="K707" i="2" s="1"/>
  <c r="J513" i="2" a="1"/>
  <c r="J513" i="2" s="1"/>
  <c r="K513" i="2" s="1"/>
  <c r="J474" i="2" a="1"/>
  <c r="J474" i="2" s="1"/>
  <c r="K474" i="2" s="1"/>
  <c r="J118" i="2" a="1"/>
  <c r="J118" i="2" s="1"/>
  <c r="K118" i="2" s="1"/>
  <c r="J374" i="2" a="1"/>
  <c r="J374" i="2" s="1"/>
  <c r="K374" i="2" s="1"/>
  <c r="J214" i="2" a="1"/>
  <c r="J214" i="2" s="1"/>
  <c r="K214" i="2" s="1"/>
  <c r="J488" i="2" a="1"/>
  <c r="J488" i="2" s="1"/>
  <c r="K488" i="2" s="1"/>
  <c r="J732" i="2" a="1"/>
  <c r="J732" i="2" s="1"/>
  <c r="K732" i="2" s="1"/>
  <c r="J361" i="2" a="1"/>
  <c r="J361" i="2" s="1"/>
  <c r="K361" i="2" s="1"/>
  <c r="J731" i="2" a="1"/>
  <c r="J731" i="2" s="1"/>
  <c r="K731" i="2" s="1"/>
  <c r="J653" i="2" a="1"/>
  <c r="J653" i="2" s="1"/>
  <c r="K653" i="2" s="1"/>
  <c r="J203" i="2" a="1"/>
  <c r="J203" i="2" s="1"/>
  <c r="K203" i="2" s="1"/>
  <c r="J512" i="2" a="1"/>
  <c r="J512" i="2" s="1"/>
  <c r="K512" i="2" s="1"/>
  <c r="J381" i="2" a="1"/>
  <c r="J381" i="2" s="1"/>
  <c r="K381" i="2" s="1"/>
  <c r="J568" i="2" a="1"/>
  <c r="J568" i="2" s="1"/>
  <c r="K568" i="2" s="1"/>
  <c r="J583" i="2" a="1"/>
  <c r="J583" i="2" s="1"/>
  <c r="K583" i="2" s="1"/>
  <c r="J565" i="2" a="1"/>
  <c r="J565" i="2" s="1"/>
  <c r="K565" i="2" s="1"/>
  <c r="H616" i="2"/>
  <c r="L656" i="2" a="1"/>
  <c r="L656" i="2" s="1"/>
  <c r="M656" i="2" s="1"/>
  <c r="O656" i="2" s="1"/>
  <c r="N656" i="2" s="1"/>
  <c r="L344" i="2" a="1"/>
  <c r="L344" i="2" s="1"/>
  <c r="M344" i="2" s="1"/>
  <c r="O344" i="2" s="1"/>
  <c r="N344" i="2" s="1"/>
  <c r="L405" i="2" a="1"/>
  <c r="L405" i="2" s="1"/>
  <c r="M405" i="2" s="1"/>
  <c r="O405" i="2" s="1"/>
  <c r="N405" i="2" s="1"/>
  <c r="L433" i="2" a="1"/>
  <c r="L433" i="2" s="1"/>
  <c r="M433" i="2" s="1"/>
  <c r="O433" i="2" s="1"/>
  <c r="N433" i="2" s="1"/>
  <c r="L754" i="2" a="1"/>
  <c r="L754" i="2" s="1"/>
  <c r="M754" i="2" s="1"/>
  <c r="O754" i="2" s="1"/>
  <c r="N754" i="2" s="1"/>
  <c r="L135" i="2" a="1"/>
  <c r="L135" i="2" s="1"/>
  <c r="M135" i="2" s="1"/>
  <c r="O135" i="2" s="1"/>
  <c r="N135" i="2" s="1"/>
  <c r="L406" i="2" a="1"/>
  <c r="L406" i="2" s="1"/>
  <c r="M406" i="2" s="1"/>
  <c r="O406" i="2" s="1"/>
  <c r="N406" i="2" s="1"/>
  <c r="L518" i="2" a="1"/>
  <c r="L518" i="2" s="1"/>
  <c r="M518" i="2" s="1"/>
  <c r="O518" i="2" s="1"/>
  <c r="N518" i="2" s="1"/>
  <c r="L143" i="2" a="1"/>
  <c r="L143" i="2" s="1"/>
  <c r="M143" i="2" s="1"/>
  <c r="L434" i="2" a="1"/>
  <c r="L434" i="2" s="1"/>
  <c r="M434" i="2" s="1"/>
  <c r="O434" i="2" s="1"/>
  <c r="N434" i="2" s="1"/>
  <c r="L426" i="2" a="1"/>
  <c r="L426" i="2" s="1"/>
  <c r="M426" i="2" s="1"/>
  <c r="O426" i="2" s="1"/>
  <c r="N426" i="2" s="1"/>
  <c r="L306" i="2" a="1"/>
  <c r="L306" i="2" s="1"/>
  <c r="M306" i="2" s="1"/>
  <c r="L163" i="2" a="1"/>
  <c r="L163" i="2" s="1"/>
  <c r="M163" i="2" s="1"/>
  <c r="O163" i="2" s="1"/>
  <c r="N163" i="2" s="1"/>
  <c r="L295" i="2" a="1"/>
  <c r="L295" i="2" s="1"/>
  <c r="M295" i="2" s="1"/>
  <c r="L445" i="2" a="1"/>
  <c r="L445" i="2" s="1"/>
  <c r="M445" i="2" s="1"/>
  <c r="O445" i="2" s="1"/>
  <c r="N445" i="2" s="1"/>
  <c r="L180" i="2" a="1"/>
  <c r="L180" i="2" s="1"/>
  <c r="M180" i="2" s="1"/>
  <c r="O180" i="2" s="1"/>
  <c r="N180" i="2" s="1"/>
  <c r="L772" i="2" a="1"/>
  <c r="L772" i="2" s="1"/>
  <c r="M772" i="2" s="1"/>
  <c r="O772" i="2" s="1"/>
  <c r="N772" i="2" s="1"/>
  <c r="L676" i="2" a="1"/>
  <c r="L676" i="2" s="1"/>
  <c r="M676" i="2" s="1"/>
  <c r="O676" i="2" s="1"/>
  <c r="N676" i="2" s="1"/>
  <c r="L404" i="2" a="1"/>
  <c r="L404" i="2" s="1"/>
  <c r="M404" i="2" s="1"/>
  <c r="O404" i="2" s="1"/>
  <c r="N404" i="2" s="1"/>
  <c r="L132" i="2" a="1"/>
  <c r="L132" i="2" s="1"/>
  <c r="M132" i="2" s="1"/>
  <c r="O132" i="2" s="1"/>
  <c r="N132" i="2" s="1"/>
  <c r="L599" i="2" a="1"/>
  <c r="L599" i="2" s="1"/>
  <c r="M599" i="2" s="1"/>
  <c r="L626" i="2" a="1"/>
  <c r="L626" i="2" s="1"/>
  <c r="M626" i="2" s="1"/>
  <c r="O626" i="2" s="1"/>
  <c r="N626" i="2" s="1"/>
  <c r="L413" i="2" a="1"/>
  <c r="L413" i="2" s="1"/>
  <c r="M413" i="2" s="1"/>
  <c r="O413" i="2" s="1"/>
  <c r="N413" i="2" s="1"/>
  <c r="L131" i="2" a="1"/>
  <c r="L131" i="2" s="1"/>
  <c r="M131" i="2" s="1"/>
  <c r="O131" i="2" s="1"/>
  <c r="N131" i="2" s="1"/>
  <c r="L319" i="2" a="1"/>
  <c r="L319" i="2" s="1"/>
  <c r="M319" i="2" s="1"/>
  <c r="L304" i="2" a="1"/>
  <c r="L304" i="2" s="1"/>
  <c r="M304" i="2" s="1"/>
  <c r="L266" i="2" a="1"/>
  <c r="L266" i="2" s="1"/>
  <c r="M266" i="2" s="1"/>
  <c r="L653" i="2" a="1"/>
  <c r="L653" i="2" s="1"/>
  <c r="M653" i="2" s="1"/>
  <c r="O653" i="2" s="1"/>
  <c r="N653" i="2" s="1"/>
  <c r="L399" i="2" a="1"/>
  <c r="L399" i="2" s="1"/>
  <c r="M399" i="2" s="1"/>
  <c r="O399" i="2" s="1"/>
  <c r="N399" i="2" s="1"/>
  <c r="L668" i="2" a="1"/>
  <c r="L668" i="2" s="1"/>
  <c r="M668" i="2" s="1"/>
  <c r="O668" i="2" s="1"/>
  <c r="N668" i="2" s="1"/>
  <c r="L126" i="2" a="1"/>
  <c r="L126" i="2" s="1"/>
  <c r="M126" i="2" s="1"/>
  <c r="O126" i="2" s="1"/>
  <c r="N126" i="2" s="1"/>
  <c r="L677" i="2" a="1"/>
  <c r="L677" i="2" s="1"/>
  <c r="M677" i="2" s="1"/>
  <c r="O677" i="2" s="1"/>
  <c r="N677" i="2" s="1"/>
  <c r="L418" i="2" a="1"/>
  <c r="L418" i="2" s="1"/>
  <c r="M418" i="2" s="1"/>
  <c r="O418" i="2" s="1"/>
  <c r="N418" i="2" s="1"/>
  <c r="L753" i="2" a="1"/>
  <c r="L753" i="2" s="1"/>
  <c r="M753" i="2" s="1"/>
  <c r="O753" i="2" s="1"/>
  <c r="N753" i="2" s="1"/>
  <c r="L179" i="2" a="1"/>
  <c r="L179" i="2" s="1"/>
  <c r="M179" i="2" s="1"/>
  <c r="O179" i="2" s="1"/>
  <c r="N179" i="2" s="1"/>
  <c r="L257" i="2" a="1"/>
  <c r="L257" i="2" s="1"/>
  <c r="M257" i="2" s="1"/>
  <c r="L451" i="2" a="1"/>
  <c r="L451" i="2" s="1"/>
  <c r="M451" i="2" s="1"/>
  <c r="O451" i="2" s="1"/>
  <c r="N451" i="2" s="1"/>
  <c r="L652" i="2" a="1"/>
  <c r="L652" i="2" s="1"/>
  <c r="M652" i="2" s="1"/>
  <c r="O652" i="2" s="1"/>
  <c r="N652" i="2" s="1"/>
  <c r="L450" i="2" a="1"/>
  <c r="L450" i="2" s="1"/>
  <c r="M450" i="2" s="1"/>
  <c r="O450" i="2" s="1"/>
  <c r="N450" i="2" s="1"/>
  <c r="L129" i="2" a="1"/>
  <c r="L129" i="2" s="1"/>
  <c r="M129" i="2" s="1"/>
  <c r="O129" i="2" s="1"/>
  <c r="N129" i="2" s="1"/>
  <c r="L672" i="2" a="1"/>
  <c r="L672" i="2" s="1"/>
  <c r="M672" i="2" s="1"/>
  <c r="O672" i="2" s="1"/>
  <c r="N672" i="2" s="1"/>
  <c r="L254" i="2" a="1"/>
  <c r="L254" i="2" s="1"/>
  <c r="M254" i="2" s="1"/>
  <c r="L215" i="2" a="1"/>
  <c r="L215" i="2" s="1"/>
  <c r="M215" i="2" s="1"/>
  <c r="O215" i="2" s="1"/>
  <c r="N215" i="2" s="1"/>
  <c r="L457" i="2" a="1"/>
  <c r="L457" i="2" s="1"/>
  <c r="M457" i="2" s="1"/>
  <c r="O457" i="2" s="1"/>
  <c r="N457" i="2" s="1"/>
  <c r="L743" i="2" a="1"/>
  <c r="L743" i="2" s="1"/>
  <c r="M743" i="2" s="1"/>
  <c r="O743" i="2" s="1"/>
  <c r="N743" i="2" s="1"/>
  <c r="L719" i="2" a="1"/>
  <c r="L719" i="2" s="1"/>
  <c r="M719" i="2" s="1"/>
  <c r="O719" i="2" s="1"/>
  <c r="N719" i="2" s="1"/>
  <c r="L615" i="2" a="1"/>
  <c r="L615" i="2" s="1"/>
  <c r="M615" i="2" s="1"/>
  <c r="O615" i="2" s="1"/>
  <c r="N615" i="2" s="1"/>
  <c r="L756" i="2" a="1"/>
  <c r="L756" i="2" s="1"/>
  <c r="M756" i="2" s="1"/>
  <c r="O756" i="2" s="1"/>
  <c r="N756" i="2" s="1"/>
  <c r="L307" i="2" a="1"/>
  <c r="L307" i="2" s="1"/>
  <c r="M307" i="2" s="1"/>
  <c r="O307" i="2" s="1"/>
  <c r="N307" i="2" s="1"/>
  <c r="L657" i="2" a="1"/>
  <c r="L657" i="2" s="1"/>
  <c r="M657" i="2" s="1"/>
  <c r="O657" i="2" s="1"/>
  <c r="N657" i="2" s="1"/>
  <c r="L297" i="2" a="1"/>
  <c r="L297" i="2" s="1"/>
  <c r="M297" i="2" s="1"/>
  <c r="D4" i="2"/>
  <c r="D616" i="2"/>
  <c r="D691" i="2"/>
  <c r="J691" i="2" s="1" a="1"/>
  <c r="J691" i="2" s="1"/>
  <c r="D59" i="2"/>
  <c r="I60" i="2"/>
  <c r="I338" i="2"/>
  <c r="I243" i="2"/>
  <c r="D734" i="2"/>
  <c r="J734" i="2" s="1" a="1"/>
  <c r="J734" i="2" s="1"/>
  <c r="D353" i="2"/>
  <c r="J353" i="2" s="1" a="1"/>
  <c r="J353" i="2" s="1"/>
  <c r="D716" i="2"/>
  <c r="D289" i="2"/>
  <c r="J289" i="2" s="1" a="1"/>
  <c r="J289" i="2" s="1"/>
  <c r="D17" i="2"/>
  <c r="D226" i="2"/>
  <c r="D559" i="2"/>
  <c r="D83" i="2"/>
  <c r="D351" i="2"/>
  <c r="J351" i="2" s="1" a="1"/>
  <c r="J351" i="2" s="1"/>
  <c r="D158" i="2"/>
  <c r="D708" i="2"/>
  <c r="J708" i="2" s="1" a="1"/>
  <c r="J708" i="2" s="1"/>
  <c r="A438" i="2"/>
  <c r="A751" i="2"/>
  <c r="A345" i="2"/>
  <c r="A93" i="2"/>
  <c r="A741" i="2"/>
  <c r="A624" i="2"/>
  <c r="A408" i="2"/>
  <c r="A350" i="2"/>
  <c r="A49" i="2"/>
  <c r="A768" i="2"/>
  <c r="A527" i="2"/>
  <c r="A52" i="2"/>
  <c r="A422" i="2"/>
  <c r="I544" i="2"/>
  <c r="I683" i="2"/>
  <c r="D62" i="2"/>
  <c r="D689" i="2"/>
  <c r="D560" i="2"/>
  <c r="D230" i="2"/>
  <c r="D582" i="2"/>
  <c r="J582" i="2" s="1" a="1"/>
  <c r="J582" i="2" s="1"/>
  <c r="D590" i="2"/>
  <c r="J590" i="2" s="1" a="1"/>
  <c r="J590" i="2" s="1"/>
  <c r="D104" i="2"/>
  <c r="D242" i="2"/>
  <c r="D525" i="2"/>
  <c r="J525" i="2" s="1" a="1"/>
  <c r="J525" i="2" s="1"/>
  <c r="D424" i="2"/>
  <c r="J424" i="2" s="1" a="1"/>
  <c r="J424" i="2" s="1"/>
  <c r="D81" i="2"/>
  <c r="D529" i="2"/>
  <c r="J529" i="2" s="1" a="1"/>
  <c r="J529" i="2" s="1"/>
  <c r="D658" i="2"/>
  <c r="J658" i="2" s="1" a="1"/>
  <c r="J658" i="2" s="1"/>
  <c r="D483" i="2"/>
  <c r="J483" i="2" s="1" a="1"/>
  <c r="J483" i="2" s="1"/>
  <c r="D419" i="2"/>
  <c r="J419" i="2" s="1" a="1"/>
  <c r="J419" i="2" s="1"/>
  <c r="D162" i="2"/>
  <c r="D191" i="2"/>
  <c r="J191" i="2" s="1" a="1"/>
  <c r="J191" i="2" s="1"/>
  <c r="D127" i="2"/>
  <c r="J127" i="2" s="1" a="1"/>
  <c r="J127" i="2" s="1"/>
  <c r="D142" i="2"/>
  <c r="D603" i="2"/>
  <c r="D480" i="2"/>
  <c r="D362" i="2"/>
  <c r="A238" i="2"/>
  <c r="D85" i="2"/>
  <c r="D477" i="2"/>
  <c r="J477" i="2" s="1" a="1"/>
  <c r="J477" i="2" s="1"/>
  <c r="D182" i="2"/>
  <c r="D464" i="2"/>
  <c r="D133" i="2"/>
  <c r="J133" i="2" s="1" a="1"/>
  <c r="J133" i="2" s="1"/>
  <c r="D613" i="2"/>
  <c r="D240" i="2"/>
  <c r="J240" i="2" s="1" a="1"/>
  <c r="J240" i="2" s="1"/>
  <c r="I630" i="2"/>
  <c r="D679" i="2"/>
  <c r="J679" i="2" s="1" a="1"/>
  <c r="J679" i="2" s="1"/>
  <c r="D32" i="2"/>
  <c r="D696" i="2"/>
  <c r="D563" i="2"/>
  <c r="J563" i="2" s="1" a="1"/>
  <c r="J563" i="2" s="1"/>
  <c r="D378" i="2"/>
  <c r="J378" i="2" s="1" a="1"/>
  <c r="J378" i="2" s="1"/>
  <c r="D19" i="2"/>
  <c r="L19" i="2" s="1" a="1"/>
  <c r="L19" i="2" s="1"/>
  <c r="D432" i="2"/>
  <c r="J432" i="2" s="1" a="1"/>
  <c r="J432" i="2" s="1"/>
  <c r="D669" i="2"/>
  <c r="J669" i="2" s="1" a="1"/>
  <c r="J669" i="2" s="1"/>
  <c r="D195" i="2"/>
  <c r="J195" i="2" s="1" a="1"/>
  <c r="J195" i="2" s="1"/>
  <c r="D444" i="2"/>
  <c r="J444" i="2" s="1" a="1"/>
  <c r="J444" i="2" s="1"/>
  <c r="D705" i="2"/>
  <c r="J705" i="2" s="1" a="1"/>
  <c r="J705" i="2" s="1"/>
  <c r="D174" i="2"/>
  <c r="D217" i="2"/>
  <c r="J217" i="2" s="1" a="1"/>
  <c r="J217" i="2" s="1"/>
  <c r="D598" i="2"/>
  <c r="D302" i="2"/>
  <c r="I571" i="2"/>
  <c r="D566" i="2"/>
  <c r="D364" i="2"/>
  <c r="J364" i="2" s="1" a="1"/>
  <c r="J364" i="2" s="1"/>
  <c r="D261" i="2"/>
  <c r="D684" i="2"/>
  <c r="J684" i="2" s="1" a="1"/>
  <c r="J684" i="2" s="1"/>
  <c r="D442" i="2"/>
  <c r="J442" i="2" s="1" a="1"/>
  <c r="J442" i="2" s="1"/>
  <c r="D447" i="2"/>
  <c r="L447" i="2" s="1" a="1"/>
  <c r="L447" i="2" s="1"/>
  <c r="D412" i="2"/>
  <c r="D664" i="2"/>
  <c r="J664" i="2" s="1" a="1"/>
  <c r="J664" i="2" s="1"/>
  <c r="D467" i="2"/>
  <c r="D401" i="2"/>
  <c r="J401" i="2" s="1" a="1"/>
  <c r="J401" i="2" s="1"/>
  <c r="D331" i="2"/>
  <c r="J331" i="2" s="1" a="1"/>
  <c r="J331" i="2" s="1"/>
  <c r="D721" i="2"/>
  <c r="D50" i="2"/>
  <c r="D224" i="2"/>
  <c r="J224" i="2" s="1" a="1"/>
  <c r="J224" i="2" s="1"/>
  <c r="D372" i="2"/>
  <c r="D167" i="2"/>
  <c r="J167" i="2" s="1" a="1"/>
  <c r="J167" i="2" s="1"/>
  <c r="D78" i="2"/>
  <c r="D619" i="2"/>
  <c r="D596" i="2"/>
  <c r="J596" i="2" s="1" a="1"/>
  <c r="J596" i="2" s="1"/>
  <c r="D403" i="2"/>
  <c r="J403" i="2" s="1" a="1"/>
  <c r="J403" i="2" s="1"/>
  <c r="D435" i="2"/>
  <c r="D368" i="2"/>
  <c r="J368" i="2" s="1" a="1"/>
  <c r="J368" i="2" s="1"/>
  <c r="D21" i="2"/>
  <c r="D562" i="2"/>
  <c r="J562" i="2" s="1" a="1"/>
  <c r="J562" i="2" s="1"/>
  <c r="D329" i="2"/>
  <c r="J329" i="2" s="1" a="1"/>
  <c r="J329" i="2" s="1"/>
  <c r="D695" i="2"/>
  <c r="J695" i="2" s="1" a="1"/>
  <c r="J695" i="2" s="1"/>
  <c r="J631" i="2" a="1"/>
  <c r="J631" i="2" s="1"/>
  <c r="K631" i="2" s="1"/>
  <c r="D687" i="2"/>
  <c r="J687" i="2" s="1" a="1"/>
  <c r="J687" i="2" s="1"/>
  <c r="D245" i="2"/>
  <c r="D465" i="2"/>
  <c r="D567" i="2"/>
  <c r="J567" i="2" s="1" a="1"/>
  <c r="J567" i="2" s="1"/>
  <c r="D61" i="2"/>
  <c r="L61" i="2" s="1" a="1"/>
  <c r="L61" i="2" s="1"/>
  <c r="D137" i="2"/>
  <c r="D156" i="2"/>
  <c r="D315" i="2"/>
  <c r="J315" i="2" s="1" a="1"/>
  <c r="J315" i="2" s="1"/>
  <c r="D674" i="2"/>
  <c r="J674" i="2" s="1" a="1"/>
  <c r="J674" i="2" s="1"/>
  <c r="D673" i="2"/>
  <c r="D484" i="2"/>
  <c r="D398" i="2"/>
  <c r="L398" i="2" s="1" a="1"/>
  <c r="L398" i="2" s="1"/>
  <c r="D592" i="2"/>
  <c r="J592" i="2" s="1" a="1"/>
  <c r="J592" i="2" s="1"/>
  <c r="D547" i="2"/>
  <c r="D318" i="2"/>
  <c r="D487" i="2"/>
  <c r="D232" i="2"/>
  <c r="D715" i="2"/>
  <c r="D120" i="2"/>
  <c r="J120" i="2" s="1" a="1"/>
  <c r="J120" i="2" s="1"/>
  <c r="D531" i="2"/>
  <c r="J531" i="2" s="1" a="1"/>
  <c r="J531" i="2" s="1"/>
  <c r="D478" i="2"/>
  <c r="J478" i="2" s="1" a="1"/>
  <c r="J478" i="2" s="1"/>
  <c r="D222" i="2"/>
  <c r="J222" i="2" s="1" a="1"/>
  <c r="J222" i="2" s="1"/>
  <c r="D328" i="2"/>
  <c r="J328" i="2" s="1" a="1"/>
  <c r="J328" i="2" s="1"/>
  <c r="D600" i="2"/>
  <c r="D196" i="2"/>
  <c r="J196" i="2" s="1" a="1"/>
  <c r="J196" i="2" s="1"/>
  <c r="D117" i="2"/>
  <c r="D281" i="2"/>
  <c r="J281" i="2" s="1" a="1"/>
  <c r="J281" i="2" s="1"/>
  <c r="D430" i="2"/>
  <c r="J430" i="2" s="1" a="1"/>
  <c r="J430" i="2" s="1"/>
  <c r="D352" i="2"/>
  <c r="D228" i="2"/>
  <c r="J228" i="2" s="1" a="1"/>
  <c r="J228" i="2" s="1"/>
  <c r="D346" i="2"/>
  <c r="J346" i="2" s="1" a="1"/>
  <c r="J346" i="2" s="1"/>
  <c r="I621" i="2"/>
  <c r="I382" i="2"/>
  <c r="I510" i="2"/>
  <c r="I124" i="2"/>
  <c r="H422" i="2"/>
  <c r="I422" i="2" s="1"/>
  <c r="I105" i="2"/>
  <c r="I593" i="2"/>
  <c r="I168" i="2"/>
  <c r="I500" i="2"/>
  <c r="I762" i="2"/>
  <c r="I223" i="2"/>
  <c r="I415" i="2"/>
  <c r="I681" i="2"/>
  <c r="I549" i="2"/>
  <c r="I150" i="2"/>
  <c r="I84" i="2"/>
  <c r="I71" i="2"/>
  <c r="G716" i="2"/>
  <c r="G59" i="2"/>
  <c r="G133" i="2"/>
  <c r="H133" i="2"/>
  <c r="G195" i="2"/>
  <c r="H439" i="2"/>
  <c r="I439" i="2" s="1"/>
  <c r="G372" i="2"/>
  <c r="G592" i="2"/>
  <c r="G664" i="2"/>
  <c r="G525" i="2"/>
  <c r="H247" i="2"/>
  <c r="G182" i="2"/>
  <c r="D48" i="2"/>
  <c r="J48" i="2" s="1" a="1"/>
  <c r="J48" i="2" s="1"/>
  <c r="D556" i="2"/>
  <c r="J556" i="2" s="1" a="1"/>
  <c r="J556" i="2" s="1"/>
  <c r="D216" i="2"/>
  <c r="D284" i="2"/>
  <c r="D654" i="2"/>
  <c r="J654" i="2" s="1" a="1"/>
  <c r="J654" i="2" s="1"/>
  <c r="D5" i="2"/>
  <c r="D221" i="2"/>
  <c r="D363" i="2"/>
  <c r="J363" i="2" s="1" a="1"/>
  <c r="J363" i="2" s="1"/>
  <c r="D354" i="2"/>
  <c r="J354" i="2" s="1" a="1"/>
  <c r="J354" i="2" s="1"/>
  <c r="D164" i="2"/>
  <c r="D440" i="2"/>
  <c r="J440" i="2" s="1" a="1"/>
  <c r="J440" i="2" s="1"/>
  <c r="D110" i="2"/>
  <c r="D611" i="2"/>
  <c r="J611" i="2" s="1" a="1"/>
  <c r="J611" i="2" s="1"/>
  <c r="D523" i="2"/>
  <c r="L278" i="2" s="1" a="1"/>
  <c r="L278" i="2" s="1"/>
  <c r="M278" i="2" s="1"/>
  <c r="D390" i="2"/>
  <c r="J390" i="2" s="1" a="1"/>
  <c r="J390" i="2" s="1"/>
  <c r="D455" i="2"/>
  <c r="D606" i="2"/>
  <c r="J606" i="2" s="1" a="1"/>
  <c r="J606" i="2" s="1"/>
  <c r="D388" i="2"/>
  <c r="J388" i="2" s="1" a="1"/>
  <c r="J388" i="2" s="1"/>
  <c r="D509" i="2"/>
  <c r="D73" i="2"/>
  <c r="D337" i="2"/>
  <c r="J337" i="2" s="1" a="1"/>
  <c r="J337" i="2" s="1"/>
  <c r="D151" i="2"/>
  <c r="D270" i="2"/>
  <c r="D602" i="2"/>
  <c r="D700" i="2"/>
  <c r="H438" i="2"/>
  <c r="I438" i="2" s="1"/>
  <c r="H408" i="2"/>
  <c r="I408" i="2" s="1"/>
  <c r="I175" i="2"/>
  <c r="I491" i="2"/>
  <c r="I761" i="2"/>
  <c r="A383" i="2"/>
  <c r="A3" i="2"/>
  <c r="A717" i="2"/>
  <c r="A77" i="2"/>
  <c r="A745" i="2"/>
  <c r="A500" i="2"/>
  <c r="A105" i="2"/>
  <c r="A612" i="2"/>
  <c r="A429" i="2"/>
  <c r="A643" i="2"/>
  <c r="A571" i="2"/>
  <c r="A369" i="2"/>
  <c r="A298" i="2"/>
  <c r="A35" i="2"/>
  <c r="A526" i="2"/>
  <c r="A713" i="2"/>
  <c r="A47" i="2"/>
  <c r="A449" i="2"/>
  <c r="A377" i="2"/>
  <c r="A175" i="2"/>
  <c r="I760" i="2"/>
  <c r="I521" i="2"/>
  <c r="I618" i="2"/>
  <c r="I588" i="2"/>
  <c r="I758" i="2"/>
  <c r="I643" i="2"/>
  <c r="I96" i="2"/>
  <c r="D272" i="2"/>
  <c r="J272" i="2" s="1" a="1"/>
  <c r="J272" i="2" s="1"/>
  <c r="D573" i="2"/>
  <c r="J573" i="2" s="1" a="1"/>
  <c r="J573" i="2" s="1"/>
  <c r="D259" i="2"/>
  <c r="D343" i="2"/>
  <c r="J343" i="2" s="1" a="1"/>
  <c r="J343" i="2" s="1"/>
  <c r="D642" i="2"/>
  <c r="D609" i="2"/>
  <c r="J609" i="2" s="1" a="1"/>
  <c r="J609" i="2" s="1"/>
  <c r="D176" i="2"/>
  <c r="L538" i="2" s="1" a="1"/>
  <c r="L538" i="2" s="1"/>
  <c r="M538" i="2" s="1"/>
  <c r="O538" i="2" s="1"/>
  <c r="N538" i="2" s="1"/>
  <c r="D213" i="2"/>
  <c r="J213" i="2" s="1" a="1"/>
  <c r="J213" i="2" s="1"/>
  <c r="D183" i="2"/>
  <c r="D393" i="2"/>
  <c r="J393" i="2" s="1" a="1"/>
  <c r="J393" i="2" s="1"/>
  <c r="D10" i="2"/>
  <c r="D65" i="2"/>
  <c r="D698" i="2"/>
  <c r="J698" i="2" s="1" a="1"/>
  <c r="J698" i="2" s="1"/>
  <c r="D154" i="2"/>
  <c r="D209" i="2"/>
  <c r="J209" i="2" s="1" a="1"/>
  <c r="J209" i="2" s="1"/>
  <c r="D535" i="2"/>
  <c r="J535" i="2" s="1" a="1"/>
  <c r="J535" i="2" s="1"/>
  <c r="D471" i="2"/>
  <c r="D79" i="2"/>
  <c r="D109" i="2"/>
  <c r="L109" i="2" s="1" a="1"/>
  <c r="L109" i="2" s="1"/>
  <c r="D496" i="2"/>
  <c r="J496" i="2" s="1" a="1"/>
  <c r="J496" i="2" s="1"/>
  <c r="D54" i="2"/>
  <c r="J54" i="2" s="1" a="1"/>
  <c r="J54" i="2" s="1"/>
  <c r="D301" i="2"/>
  <c r="D452" i="2"/>
  <c r="D671" i="2"/>
  <c r="I717" i="2"/>
  <c r="I321" i="2"/>
  <c r="D675" i="2"/>
  <c r="J675" i="2" s="1" a="1"/>
  <c r="J675" i="2" s="1"/>
  <c r="D134" i="2"/>
  <c r="D102" i="2"/>
  <c r="D30" i="2"/>
  <c r="J30" i="2" s="1" a="1"/>
  <c r="J30" i="2" s="1"/>
  <c r="D13" i="2"/>
  <c r="D634" i="2"/>
  <c r="J634" i="2" s="1" a="1"/>
  <c r="J634" i="2" s="1"/>
  <c r="D386" i="2"/>
  <c r="J386" i="2" s="1" a="1"/>
  <c r="J386" i="2" s="1"/>
  <c r="D640" i="2"/>
  <c r="J640" i="2" s="1" a="1"/>
  <c r="J640" i="2" s="1"/>
  <c r="D89" i="2"/>
  <c r="D80" i="2"/>
  <c r="D591" i="2"/>
  <c r="D239" i="2"/>
  <c r="D495" i="2"/>
  <c r="D27" i="2"/>
  <c r="D460" i="2"/>
  <c r="L361" i="2" s="1" a="1"/>
  <c r="L361" i="2" s="1"/>
  <c r="M361" i="2" s="1"/>
  <c r="O361" i="2" s="1"/>
  <c r="N361" i="2" s="1"/>
  <c r="D198" i="2"/>
  <c r="J198" i="2" s="1" a="1"/>
  <c r="J198" i="2" s="1"/>
  <c r="D428" i="2"/>
  <c r="J428" i="2" s="1" a="1"/>
  <c r="J428" i="2" s="1"/>
  <c r="D767" i="2"/>
  <c r="J767" i="2" s="1" a="1"/>
  <c r="J767" i="2" s="1"/>
  <c r="D177" i="2"/>
  <c r="D219" i="2"/>
  <c r="D38" i="2"/>
  <c r="D373" i="2"/>
  <c r="D622" i="2"/>
  <c r="J622" i="2" s="1" a="1"/>
  <c r="J622" i="2" s="1"/>
  <c r="D394" i="2"/>
  <c r="J394" i="2" s="1" a="1"/>
  <c r="J394" i="2" s="1"/>
  <c r="D285" i="2"/>
  <c r="D550" i="2"/>
  <c r="J550" i="2" s="1" a="1"/>
  <c r="J550" i="2" s="1"/>
  <c r="D443" i="2"/>
  <c r="J443" i="2" s="1" a="1"/>
  <c r="J443" i="2" s="1"/>
  <c r="H751" i="2"/>
  <c r="I751" i="2" s="1"/>
  <c r="A267" i="2"/>
  <c r="A326" i="2"/>
  <c r="A96" i="2"/>
  <c r="A415" i="2"/>
  <c r="A760" i="2"/>
  <c r="A491" i="2"/>
  <c r="A84" i="2"/>
  <c r="A758" i="2"/>
  <c r="A761" i="2"/>
  <c r="A321" i="2"/>
  <c r="A71" i="2"/>
  <c r="A521" i="2"/>
  <c r="A630" i="2"/>
  <c r="D293" i="2"/>
  <c r="J293" i="2" s="1" a="1"/>
  <c r="J293" i="2" s="1"/>
  <c r="D371" i="2"/>
  <c r="D294" i="2"/>
  <c r="D88" i="2"/>
  <c r="L88" i="2" s="1" a="1"/>
  <c r="L88" i="2" s="1"/>
  <c r="D155" i="2"/>
  <c r="L265" i="2" s="1" a="1"/>
  <c r="L265" i="2" s="1"/>
  <c r="M265" i="2" s="1"/>
  <c r="O265" i="2" s="1"/>
  <c r="N265" i="2" s="1"/>
  <c r="D724" i="2"/>
  <c r="D682" i="2"/>
  <c r="L682" i="2" s="1" a="1"/>
  <c r="L682" i="2" s="1"/>
  <c r="D327" i="2"/>
  <c r="J327" i="2" s="1" a="1"/>
  <c r="J327" i="2" s="1"/>
  <c r="D678" i="2"/>
  <c r="L380" i="2" s="1" a="1"/>
  <c r="L380" i="2" s="1"/>
  <c r="M380" i="2" s="1"/>
  <c r="O380" i="2" s="1"/>
  <c r="N380" i="2" s="1"/>
  <c r="D551" i="2"/>
  <c r="J551" i="2" s="1" a="1"/>
  <c r="J551" i="2" s="1"/>
  <c r="D244" i="2"/>
  <c r="D247" i="2"/>
  <c r="D370" i="2"/>
  <c r="J370" i="2" s="1" a="1"/>
  <c r="J370" i="2" s="1"/>
  <c r="D723" i="2"/>
  <c r="D417" i="2"/>
  <c r="J417" i="2" s="1" a="1"/>
  <c r="J417" i="2" s="1"/>
  <c r="D42" i="2"/>
  <c r="J42" i="2" s="1" a="1"/>
  <c r="J42" i="2" s="1"/>
  <c r="D629" i="2"/>
  <c r="J629" i="2" s="1" a="1"/>
  <c r="J629" i="2" s="1"/>
  <c r="D504" i="2"/>
  <c r="J504" i="2" s="1" a="1"/>
  <c r="J504" i="2" s="1"/>
  <c r="D520" i="2"/>
  <c r="L474" i="2" s="1" a="1"/>
  <c r="L474" i="2" s="1"/>
  <c r="M474" i="2" s="1"/>
  <c r="O474" i="2" s="1"/>
  <c r="N474" i="2" s="1"/>
  <c r="D330" i="2"/>
  <c r="J330" i="2" s="1" a="1"/>
  <c r="J330" i="2" s="1"/>
  <c r="D692" i="2"/>
  <c r="J692" i="2" s="1" a="1"/>
  <c r="J692" i="2" s="1"/>
  <c r="D207" i="2"/>
  <c r="L165" i="2" s="1" a="1"/>
  <c r="L165" i="2" s="1"/>
  <c r="M165" i="2" s="1"/>
  <c r="D411" i="2"/>
  <c r="J411" i="2" s="1" a="1"/>
  <c r="J411" i="2" s="1"/>
  <c r="D436" i="2"/>
  <c r="D336" i="2"/>
  <c r="J336" i="2" s="1" a="1"/>
  <c r="J336" i="2" s="1"/>
  <c r="D439" i="2"/>
  <c r="J439" i="2" s="1" a="1"/>
  <c r="J439" i="2" s="1"/>
  <c r="I383" i="2"/>
  <c r="H741" i="2"/>
  <c r="I741" i="2" s="1"/>
  <c r="H49" i="2"/>
  <c r="I49" i="2" s="1"/>
  <c r="A725" i="2"/>
  <c r="A124" i="2"/>
  <c r="A46" i="2"/>
  <c r="A762" i="2"/>
  <c r="A644" i="2"/>
  <c r="A683" i="2"/>
  <c r="A223" i="2"/>
  <c r="A70" i="2"/>
  <c r="A348" i="2"/>
  <c r="K48" i="2"/>
  <c r="K403" i="2"/>
  <c r="D437" i="2"/>
  <c r="D748" i="2"/>
  <c r="J748" i="2" s="1" a="1"/>
  <c r="J748" i="2" s="1"/>
  <c r="D317" i="2"/>
  <c r="D610" i="2"/>
  <c r="J610" i="2" s="1" a="1"/>
  <c r="J610" i="2" s="1"/>
  <c r="D193" i="2"/>
  <c r="D633" i="2"/>
  <c r="D747" i="2"/>
  <c r="D218" i="2"/>
  <c r="J218" i="2" s="1" a="1"/>
  <c r="J218" i="2" s="1"/>
  <c r="D55" i="2"/>
  <c r="D446" i="2"/>
  <c r="L446" i="2" s="1" a="1"/>
  <c r="L446" i="2" s="1"/>
  <c r="D92" i="2"/>
  <c r="D82" i="2"/>
  <c r="L82" i="2" s="1" a="1"/>
  <c r="L82" i="2" s="1"/>
  <c r="D749" i="2"/>
  <c r="L749" i="2" s="1" a="1"/>
  <c r="L749" i="2" s="1"/>
  <c r="D159" i="2"/>
  <c r="D114" i="2"/>
  <c r="J113" i="2" s="1" a="1"/>
  <c r="J113" i="2" s="1"/>
  <c r="K113" i="2" s="1"/>
  <c r="D558" i="2"/>
  <c r="J558" i="2" s="1" a="1"/>
  <c r="J558" i="2" s="1"/>
  <c r="D628" i="2"/>
  <c r="D706" i="2"/>
  <c r="J706" i="2" s="1" a="1"/>
  <c r="J706" i="2" s="1"/>
  <c r="D544" i="2"/>
  <c r="L544" i="2" s="1" a="1"/>
  <c r="L544" i="2" s="1"/>
  <c r="D470" i="2"/>
  <c r="D382" i="2"/>
  <c r="J382" i="2" s="1" a="1"/>
  <c r="J382" i="2" s="1"/>
  <c r="D540" i="2"/>
  <c r="J540" i="2" s="1" a="1"/>
  <c r="J540" i="2" s="1"/>
  <c r="D641" i="2"/>
  <c r="J641" i="2" s="1" a="1"/>
  <c r="J641" i="2" s="1"/>
  <c r="D314" i="2"/>
  <c r="D593" i="2"/>
  <c r="J593" i="2" s="1" a="1"/>
  <c r="J593" i="2" s="1"/>
  <c r="D515" i="2"/>
  <c r="J515" i="2" s="1" a="1"/>
  <c r="J515" i="2" s="1"/>
  <c r="D243" i="2"/>
  <c r="D338" i="2"/>
  <c r="D697" i="2"/>
  <c r="J697" i="2" s="1" a="1"/>
  <c r="J697" i="2" s="1"/>
  <c r="D621" i="2"/>
  <c r="D554" i="2"/>
  <c r="J554" i="2" s="1" a="1"/>
  <c r="J554" i="2" s="1"/>
  <c r="D552" i="2"/>
  <c r="J552" i="2" s="1" a="1"/>
  <c r="J552" i="2" s="1"/>
  <c r="D60" i="2"/>
  <c r="D125" i="2"/>
  <c r="J125" i="2" s="1" a="1"/>
  <c r="J125" i="2" s="1"/>
  <c r="D175" i="2"/>
  <c r="D377" i="2"/>
  <c r="J377" i="2" s="1" a="1"/>
  <c r="J377" i="2" s="1"/>
  <c r="D449" i="2"/>
  <c r="L449" i="2" s="1" a="1"/>
  <c r="L449" i="2" s="1"/>
  <c r="D47" i="2"/>
  <c r="D323" i="2"/>
  <c r="J323" i="2" s="1" a="1"/>
  <c r="J323" i="2" s="1"/>
  <c r="D423" i="2"/>
  <c r="D26" i="2"/>
  <c r="D713" i="2"/>
  <c r="J713" i="2" s="1" a="1"/>
  <c r="J713" i="2" s="1"/>
  <c r="D526" i="2"/>
  <c r="D473" i="2"/>
  <c r="J473" i="2" s="1" a="1"/>
  <c r="J473" i="2" s="1"/>
  <c r="D256" i="2"/>
  <c r="D35" i="2"/>
  <c r="J35" i="2" s="1" a="1"/>
  <c r="J35" i="2" s="1"/>
  <c r="D298" i="2"/>
  <c r="D369" i="2"/>
  <c r="J369" i="2" s="1" a="1"/>
  <c r="J369" i="2" s="1"/>
  <c r="D571" i="2"/>
  <c r="J571" i="2" s="1" a="1"/>
  <c r="J571" i="2" s="1"/>
  <c r="D422" i="2"/>
  <c r="D52" i="2"/>
  <c r="D527" i="2"/>
  <c r="D768" i="2"/>
  <c r="D537" i="2"/>
  <c r="D49" i="2"/>
  <c r="J49" i="2" s="1" a="1"/>
  <c r="J49" i="2" s="1"/>
  <c r="D350" i="2"/>
  <c r="J350" i="2" s="1" a="1"/>
  <c r="J350" i="2" s="1"/>
  <c r="D384" i="2"/>
  <c r="J384" i="2" s="1" a="1"/>
  <c r="J384" i="2" s="1"/>
  <c r="D408" i="2"/>
  <c r="J408" i="2" s="1" a="1"/>
  <c r="J408" i="2" s="1"/>
  <c r="D624" i="2"/>
  <c r="J624" i="2" s="1" a="1"/>
  <c r="J624" i="2" s="1"/>
  <c r="D741" i="2"/>
  <c r="J741" i="2" s="1" a="1"/>
  <c r="J741" i="2" s="1"/>
  <c r="D93" i="2"/>
  <c r="D197" i="2"/>
  <c r="J197" i="2" s="1" a="1"/>
  <c r="J197" i="2" s="1"/>
  <c r="D345" i="2"/>
  <c r="D751" i="2"/>
  <c r="J751" i="2" s="1" a="1"/>
  <c r="J751" i="2" s="1"/>
  <c r="D438" i="2"/>
  <c r="D387" i="2"/>
  <c r="J387" i="2" s="1" a="1"/>
  <c r="J387" i="2" s="1"/>
  <c r="D148" i="2"/>
  <c r="L148" i="2" s="1" a="1"/>
  <c r="L148" i="2" s="1"/>
  <c r="D168" i="2"/>
  <c r="L546" i="2" s="1" a="1"/>
  <c r="L546" i="2" s="1"/>
  <c r="M546" i="2" s="1"/>
  <c r="O546" i="2" s="1"/>
  <c r="N546" i="2" s="1"/>
  <c r="D510" i="2"/>
  <c r="D279" i="2"/>
  <c r="L279" i="2" s="1" a="1"/>
  <c r="L279" i="2" s="1"/>
  <c r="D150" i="2"/>
  <c r="L227" i="2" s="1" a="1"/>
  <c r="L227" i="2" s="1"/>
  <c r="M227" i="2" s="1"/>
  <c r="O227" i="2" s="1"/>
  <c r="N227" i="2" s="1"/>
  <c r="D549" i="2"/>
  <c r="J549" i="2" s="1" a="1"/>
  <c r="J549" i="2" s="1"/>
  <c r="D618" i="2"/>
  <c r="J618" i="2" s="1" a="1"/>
  <c r="J618" i="2" s="1"/>
  <c r="D630" i="2"/>
  <c r="J630" i="2" s="1" a="1"/>
  <c r="J630" i="2" s="1"/>
  <c r="D71" i="2"/>
  <c r="D275" i="2"/>
  <c r="L275" i="2" s="1" a="1"/>
  <c r="L275" i="2" s="1"/>
  <c r="D758" i="2"/>
  <c r="L758" i="2" s="1" a="1"/>
  <c r="L758" i="2" s="1"/>
  <c r="D491" i="2"/>
  <c r="J491" i="2" s="1" a="1"/>
  <c r="J491" i="2" s="1"/>
  <c r="D108" i="2"/>
  <c r="D96" i="2"/>
  <c r="L96" i="2" s="1" a="1"/>
  <c r="L96" i="2" s="1"/>
  <c r="D267" i="2"/>
  <c r="J267" i="2" s="1" a="1"/>
  <c r="J267" i="2" s="1"/>
  <c r="D536" i="2"/>
  <c r="L468" i="2" s="1" a="1"/>
  <c r="L468" i="2" s="1"/>
  <c r="M468" i="2" s="1"/>
  <c r="O468" i="2" s="1"/>
  <c r="N468" i="2" s="1"/>
  <c r="D746" i="2"/>
  <c r="D283" i="2"/>
  <c r="D494" i="2"/>
  <c r="D286" i="2"/>
  <c r="D579" i="2"/>
  <c r="J579" i="2" s="1" a="1"/>
  <c r="J579" i="2" s="1"/>
  <c r="D51" i="2"/>
  <c r="D588" i="2"/>
  <c r="J588" i="2" s="1" a="1"/>
  <c r="J588" i="2" s="1"/>
  <c r="D681" i="2"/>
  <c r="D453" i="2"/>
  <c r="L453" i="2" s="1" a="1"/>
  <c r="L453" i="2" s="1"/>
  <c r="D701" i="2"/>
  <c r="J701" i="2" s="1" a="1"/>
  <c r="J701" i="2" s="1"/>
  <c r="D683" i="2"/>
  <c r="D762" i="2"/>
  <c r="J762" i="2" s="1" a="1"/>
  <c r="J762" i="2" s="1"/>
  <c r="D745" i="2"/>
  <c r="J745" i="2" s="1" a="1"/>
  <c r="J745" i="2" s="1"/>
  <c r="D545" i="2"/>
  <c r="J545" i="2" s="1" a="1"/>
  <c r="J545" i="2" s="1"/>
  <c r="D321" i="2"/>
  <c r="J321" i="2" s="1" a="1"/>
  <c r="J321" i="2" s="1"/>
  <c r="D612" i="2"/>
  <c r="K432" i="2" s="1"/>
  <c r="D292" i="2"/>
  <c r="L292" i="2" s="1" a="1"/>
  <c r="L292" i="2" s="1"/>
  <c r="D632" i="2"/>
  <c r="J360" i="2" s="1" a="1"/>
  <c r="J360" i="2" s="1"/>
  <c r="K360" i="2" s="1"/>
  <c r="D725" i="2"/>
  <c r="J725" i="2" s="1" a="1"/>
  <c r="J725" i="2" s="1"/>
  <c r="D429" i="2"/>
  <c r="J429" i="2" s="1" a="1"/>
  <c r="J429" i="2" s="1"/>
  <c r="D140" i="2"/>
  <c r="L140" i="2" s="1" a="1"/>
  <c r="L140" i="2" s="1"/>
  <c r="D46" i="2"/>
  <c r="D415" i="2"/>
  <c r="L415" i="2" s="1" a="1"/>
  <c r="L415" i="2" s="1"/>
  <c r="D3" i="2"/>
  <c r="D348" i="2"/>
  <c r="D84" i="2"/>
  <c r="D500" i="2"/>
  <c r="J500" i="2" s="1" a="1"/>
  <c r="J500" i="2" s="1"/>
  <c r="D77" i="2"/>
  <c r="D70" i="2"/>
  <c r="D128" i="2"/>
  <c r="L128" i="2" s="1" a="1"/>
  <c r="L128" i="2" s="1"/>
  <c r="D427" i="2"/>
  <c r="J427" i="2" s="1" a="1"/>
  <c r="J427" i="2" s="1"/>
  <c r="D601" i="2"/>
  <c r="J601" i="2" s="1" a="1"/>
  <c r="J601" i="2" s="1"/>
  <c r="D208" i="2"/>
  <c r="J208" i="2" s="1" a="1"/>
  <c r="J208" i="2" s="1"/>
  <c r="D280" i="2"/>
  <c r="D521" i="2"/>
  <c r="J521" i="2" s="1" a="1"/>
  <c r="J521" i="2" s="1"/>
  <c r="D644" i="2"/>
  <c r="D119" i="2"/>
  <c r="L488" i="2" s="1" a="1"/>
  <c r="L488" i="2" s="1"/>
  <c r="M488" i="2" s="1"/>
  <c r="O488" i="2" s="1"/>
  <c r="N488" i="2" s="1"/>
  <c r="D760" i="2"/>
  <c r="J760" i="2" s="1" a="1"/>
  <c r="J760" i="2" s="1"/>
  <c r="D717" i="2"/>
  <c r="J717" i="2" s="1" a="1"/>
  <c r="J717" i="2" s="1"/>
  <c r="D383" i="2"/>
  <c r="J383" i="2" s="1" a="1"/>
  <c r="J383" i="2" s="1"/>
  <c r="D643" i="2"/>
  <c r="D761" i="2"/>
  <c r="D105" i="2"/>
  <c r="L105" i="2" s="1" a="1"/>
  <c r="L105" i="2" s="1"/>
  <c r="D395" i="2"/>
  <c r="L395" i="2" s="1" a="1"/>
  <c r="L395" i="2" s="1"/>
  <c r="D223" i="2"/>
  <c r="J223" i="2" s="1" a="1"/>
  <c r="J223" i="2" s="1"/>
  <c r="D597" i="2"/>
  <c r="D347" i="2"/>
  <c r="J347" i="2" s="1" a="1"/>
  <c r="J347" i="2" s="1"/>
  <c r="D124" i="2"/>
  <c r="J124" i="2" s="1" a="1"/>
  <c r="J124" i="2" s="1"/>
  <c r="D326" i="2"/>
  <c r="J326" i="2" s="1" a="1"/>
  <c r="J326" i="2" s="1"/>
  <c r="I280" i="2"/>
  <c r="I453" i="2"/>
  <c r="H545" i="2"/>
  <c r="A545" i="2"/>
  <c r="A292" i="2"/>
  <c r="H292" i="2"/>
  <c r="H427" i="2"/>
  <c r="A427" i="2"/>
  <c r="A597" i="2"/>
  <c r="H597" i="2"/>
  <c r="A128" i="2"/>
  <c r="H128" i="2"/>
  <c r="A701" i="2"/>
  <c r="H701" i="2"/>
  <c r="A256" i="2"/>
  <c r="G256" i="2"/>
  <c r="I256" i="2" s="1"/>
  <c r="G473" i="2"/>
  <c r="I473" i="2" s="1"/>
  <c r="A473" i="2"/>
  <c r="A26" i="2"/>
  <c r="G26" i="2"/>
  <c r="I26" i="2" s="1"/>
  <c r="A423" i="2"/>
  <c r="G423" i="2"/>
  <c r="I423" i="2" s="1"/>
  <c r="A323" i="2"/>
  <c r="G323" i="2"/>
  <c r="I323" i="2" s="1"/>
  <c r="I725" i="2"/>
  <c r="I449" i="2"/>
  <c r="H197" i="2"/>
  <c r="A197" i="2"/>
  <c r="H384" i="2"/>
  <c r="A384" i="2"/>
  <c r="H537" i="2"/>
  <c r="A537" i="2"/>
  <c r="I51" i="2"/>
  <c r="H286" i="2"/>
  <c r="A286" i="2"/>
  <c r="H148" i="2"/>
  <c r="A148" i="2"/>
  <c r="H494" i="2"/>
  <c r="A494" i="2"/>
  <c r="H283" i="2"/>
  <c r="A283" i="2"/>
  <c r="H387" i="2"/>
  <c r="A387" i="2"/>
  <c r="H746" i="2"/>
  <c r="A746" i="2"/>
  <c r="G706" i="2"/>
  <c r="I706" i="2" s="1"/>
  <c r="A706" i="2"/>
  <c r="G628" i="2"/>
  <c r="I628" i="2" s="1"/>
  <c r="A628" i="2"/>
  <c r="G558" i="2"/>
  <c r="I558" i="2" s="1"/>
  <c r="A558" i="2"/>
  <c r="G114" i="2"/>
  <c r="I114" i="2" s="1"/>
  <c r="A114" i="2"/>
  <c r="G159" i="2"/>
  <c r="I159" i="2" s="1"/>
  <c r="A159" i="2"/>
  <c r="G749" i="2"/>
  <c r="I749" i="2" s="1"/>
  <c r="A749" i="2"/>
  <c r="G82" i="2"/>
  <c r="I82" i="2" s="1"/>
  <c r="A82" i="2"/>
  <c r="G92" i="2"/>
  <c r="I92" i="2" s="1"/>
  <c r="A92" i="2"/>
  <c r="G446" i="2"/>
  <c r="I446" i="2" s="1"/>
  <c r="A446" i="2"/>
  <c r="G55" i="2"/>
  <c r="I55" i="2" s="1"/>
  <c r="A55" i="2"/>
  <c r="I348" i="2"/>
  <c r="H345" i="2"/>
  <c r="I46" i="2"/>
  <c r="H350" i="2"/>
  <c r="I644" i="2"/>
  <c r="I70" i="2"/>
  <c r="G35" i="2"/>
  <c r="I35" i="2" s="1"/>
  <c r="I536" i="2"/>
  <c r="I579" i="2"/>
  <c r="I554" i="2"/>
  <c r="H624" i="2"/>
  <c r="I47" i="2"/>
  <c r="H429" i="2"/>
  <c r="I470" i="2"/>
  <c r="H745" i="2"/>
  <c r="H612" i="2"/>
  <c r="I540" i="2"/>
  <c r="G298" i="2"/>
  <c r="I298" i="2" s="1"/>
  <c r="I279" i="2"/>
  <c r="I552" i="2"/>
  <c r="H77" i="2"/>
  <c r="G369" i="2"/>
  <c r="I369" i="2" s="1"/>
  <c r="G713" i="2"/>
  <c r="I713" i="2" s="1"/>
  <c r="H3" i="2"/>
  <c r="H93" i="2"/>
  <c r="A395" i="2"/>
  <c r="G395" i="2"/>
  <c r="I395" i="2" s="1"/>
  <c r="A208" i="2"/>
  <c r="G208" i="2"/>
  <c r="I208" i="2" s="1"/>
  <c r="A632" i="2"/>
  <c r="G632" i="2"/>
  <c r="I632" i="2" s="1"/>
  <c r="A601" i="2"/>
  <c r="G601" i="2"/>
  <c r="I601" i="2" s="1"/>
  <c r="A347" i="2"/>
  <c r="G347" i="2"/>
  <c r="I347" i="2" s="1"/>
  <c r="A119" i="2"/>
  <c r="G119" i="2"/>
  <c r="I119" i="2" s="1"/>
  <c r="A140" i="2"/>
  <c r="G140" i="2"/>
  <c r="I140" i="2" s="1"/>
  <c r="A125" i="2"/>
  <c r="A60" i="2"/>
  <c r="A552" i="2"/>
  <c r="A554" i="2"/>
  <c r="A621" i="2"/>
  <c r="A697" i="2"/>
  <c r="A338" i="2"/>
  <c r="A243" i="2"/>
  <c r="A515" i="2"/>
  <c r="G515" i="2"/>
  <c r="I515" i="2" s="1"/>
  <c r="A593" i="2"/>
  <c r="A314" i="2"/>
  <c r="A641" i="2"/>
  <c r="A540" i="2"/>
  <c r="A382" i="2"/>
  <c r="A470" i="2"/>
  <c r="A544" i="2"/>
  <c r="G218" i="2"/>
  <c r="I218" i="2" s="1"/>
  <c r="A218" i="2"/>
  <c r="G747" i="2"/>
  <c r="I747" i="2" s="1"/>
  <c r="A747" i="2"/>
  <c r="G633" i="2"/>
  <c r="I633" i="2" s="1"/>
  <c r="A633" i="2"/>
  <c r="G193" i="2"/>
  <c r="I193" i="2" s="1"/>
  <c r="A193" i="2"/>
  <c r="G610" i="2"/>
  <c r="I610" i="2" s="1"/>
  <c r="A610" i="2"/>
  <c r="G317" i="2"/>
  <c r="I317" i="2" s="1"/>
  <c r="A317" i="2"/>
  <c r="G748" i="2"/>
  <c r="I748" i="2" s="1"/>
  <c r="A748" i="2"/>
  <c r="G437" i="2"/>
  <c r="I437" i="2" s="1"/>
  <c r="A437" i="2"/>
  <c r="I267" i="2"/>
  <c r="I326" i="2"/>
  <c r="H52" i="2"/>
  <c r="G641" i="2"/>
  <c r="I641" i="2" s="1"/>
  <c r="H527" i="2"/>
  <c r="G125" i="2"/>
  <c r="I125" i="2" s="1"/>
  <c r="G697" i="2"/>
  <c r="I697" i="2" s="1"/>
  <c r="G314" i="2"/>
  <c r="I314" i="2" s="1"/>
  <c r="A453" i="2"/>
  <c r="A618" i="2"/>
  <c r="A681" i="2"/>
  <c r="A549" i="2"/>
  <c r="A588" i="2"/>
  <c r="A150" i="2"/>
  <c r="A279" i="2"/>
  <c r="A51" i="2"/>
  <c r="A510" i="2"/>
  <c r="A579" i="2"/>
  <c r="A168" i="2"/>
  <c r="H768" i="2"/>
  <c r="A536" i="2"/>
  <c r="A280" i="2"/>
  <c r="A108" i="2"/>
  <c r="G108" i="2"/>
  <c r="I108" i="2" s="1"/>
  <c r="A275" i="2"/>
  <c r="G275" i="2"/>
  <c r="I275" i="2" s="1"/>
  <c r="I526" i="2"/>
  <c r="I377" i="2"/>
  <c r="A589" i="2"/>
  <c r="A181" i="2"/>
  <c r="A259" i="2"/>
  <c r="A65" i="2"/>
  <c r="A112" i="2"/>
  <c r="A164" i="2"/>
  <c r="H589" i="2"/>
  <c r="I589" i="2" s="1"/>
  <c r="A89" i="2"/>
  <c r="I311" i="2"/>
  <c r="I39" i="2"/>
  <c r="I83" i="2"/>
  <c r="I262" i="2"/>
  <c r="A435" i="2"/>
  <c r="A21" i="2"/>
  <c r="A679" i="2"/>
  <c r="A196" i="2"/>
  <c r="A142" i="2"/>
  <c r="A635" i="2"/>
  <c r="A573" i="2"/>
  <c r="A616" i="2"/>
  <c r="I436" i="2"/>
  <c r="I448" i="2"/>
  <c r="I253" i="2"/>
  <c r="I329" i="2"/>
  <c r="I417" i="2"/>
  <c r="A695" i="2"/>
  <c r="A504" i="2"/>
  <c r="D251" i="2"/>
  <c r="D635" i="2"/>
  <c r="A177" i="2"/>
  <c r="D309" i="2"/>
  <c r="I378" i="2"/>
  <c r="D287" i="2"/>
  <c r="D29" i="2"/>
  <c r="I263" i="2"/>
  <c r="D262" i="2"/>
  <c r="D637" i="2"/>
  <c r="J637" i="2" s="1" a="1"/>
  <c r="J637" i="2" s="1"/>
  <c r="I204" i="2"/>
  <c r="I91" i="2"/>
  <c r="D147" i="2"/>
  <c r="D410" i="2"/>
  <c r="J410" i="2" s="1" a="1"/>
  <c r="J410" i="2" s="1"/>
  <c r="D268" i="2"/>
  <c r="J268" i="2" s="1" a="1"/>
  <c r="J268" i="2" s="1"/>
  <c r="D574" i="2"/>
  <c r="J574" i="2" s="1" a="1"/>
  <c r="J574" i="2" s="1"/>
  <c r="D112" i="2"/>
  <c r="D115" i="2"/>
  <c r="D152" i="2"/>
  <c r="D553" i="2"/>
  <c r="J553" i="2" s="1" a="1"/>
  <c r="J553" i="2" s="1"/>
  <c r="D161" i="2"/>
  <c r="J66" i="2" s="1" a="1"/>
  <c r="J66" i="2" s="1"/>
  <c r="K66" i="2" s="1"/>
  <c r="D220" i="2"/>
  <c r="D334" i="2"/>
  <c r="D359" i="2"/>
  <c r="J359" i="2" s="1" a="1"/>
  <c r="J359" i="2" s="1"/>
  <c r="D703" i="2"/>
  <c r="J703" i="2" s="1" a="1"/>
  <c r="J703" i="2" s="1"/>
  <c r="I236" i="2"/>
  <c r="I393" i="2"/>
  <c r="I409" i="2"/>
  <c r="I765" i="2"/>
  <c r="D759" i="2"/>
  <c r="J759" i="2" s="1" a="1"/>
  <c r="J759" i="2" s="1"/>
  <c r="D506" i="2"/>
  <c r="I32" i="2"/>
  <c r="D441" i="2"/>
  <c r="L441" i="2" s="1" a="1"/>
  <c r="L441" i="2" s="1"/>
  <c r="D357" i="2"/>
  <c r="J187" i="2" s="1" a="1"/>
  <c r="J187" i="2" s="1"/>
  <c r="K187" i="2" s="1"/>
  <c r="D662" i="2"/>
  <c r="J662" i="2" s="1" a="1"/>
  <c r="J662" i="2" s="1"/>
  <c r="D594" i="2"/>
  <c r="J533" i="2" s="1" a="1"/>
  <c r="J533" i="2" s="1"/>
  <c r="K533" i="2" s="1"/>
  <c r="I664" i="2"/>
  <c r="D249" i="2"/>
  <c r="J249" i="2" s="1" a="1"/>
  <c r="J249" i="2" s="1"/>
  <c r="D99" i="2"/>
  <c r="H340" i="2"/>
  <c r="I340" i="2" s="1"/>
  <c r="I530" i="2"/>
  <c r="I354" i="2"/>
  <c r="D316" i="2"/>
  <c r="J308" i="2" s="1" a="1"/>
  <c r="J308" i="2" s="1"/>
  <c r="K308" i="2" s="1"/>
  <c r="D557" i="2"/>
  <c r="J557" i="2" s="1" a="1"/>
  <c r="J557" i="2" s="1"/>
  <c r="D647" i="2"/>
  <c r="J647" i="2" s="1" a="1"/>
  <c r="J647" i="2" s="1"/>
  <c r="D146" i="2"/>
  <c r="L146" i="2" s="1" a="1"/>
  <c r="L146" i="2" s="1"/>
  <c r="D548" i="2"/>
  <c r="J548" i="2" s="1" a="1"/>
  <c r="J548" i="2" s="1"/>
  <c r="D205" i="2"/>
  <c r="J212" i="2" s="1" a="1"/>
  <c r="J212" i="2" s="1"/>
  <c r="K212" i="2" s="1"/>
  <c r="D23" i="2"/>
  <c r="D16" i="2"/>
  <c r="D273" i="2"/>
  <c r="D511" i="2"/>
  <c r="J511" i="2" s="1" a="1"/>
  <c r="J511" i="2" s="1"/>
  <c r="D693" i="2"/>
  <c r="J693" i="2" s="1" a="1"/>
  <c r="J693" i="2" s="1"/>
  <c r="D201" i="2"/>
  <c r="A441" i="2"/>
  <c r="D736" i="2"/>
  <c r="D519" i="2"/>
  <c r="L67" i="2" s="1" a="1"/>
  <c r="L67" i="2" s="1"/>
  <c r="M67" i="2" s="1"/>
  <c r="D74" i="2"/>
  <c r="D396" i="2"/>
  <c r="J396" i="2" s="1" a="1"/>
  <c r="J396" i="2" s="1"/>
  <c r="I54" i="2"/>
  <c r="D269" i="2"/>
  <c r="J269" i="2" s="1" a="1"/>
  <c r="J269" i="2" s="1"/>
  <c r="D584" i="2"/>
  <c r="J584" i="2" s="1" a="1"/>
  <c r="J584" i="2" s="1"/>
  <c r="D685" i="2"/>
  <c r="D730" i="2"/>
  <c r="J730" i="2" s="1" a="1"/>
  <c r="J730" i="2" s="1"/>
  <c r="D770" i="2"/>
  <c r="J770" i="2" s="1" a="1"/>
  <c r="J770" i="2" s="1"/>
  <c r="D296" i="2"/>
  <c r="D258" i="2"/>
  <c r="J319" i="2" s="1" a="1"/>
  <c r="J319" i="2" s="1"/>
  <c r="K319" i="2" s="1"/>
  <c r="D255" i="2"/>
  <c r="J255" i="2" s="1" a="1"/>
  <c r="J255" i="2" s="1"/>
  <c r="D659" i="2"/>
  <c r="J659" i="2" s="1" a="1"/>
  <c r="J659" i="2" s="1"/>
  <c r="D7" i="2"/>
  <c r="D72" i="2"/>
  <c r="D586" i="2"/>
  <c r="J586" i="2" s="1" a="1"/>
  <c r="J586" i="2" s="1"/>
  <c r="D335" i="2"/>
  <c r="J335" i="2" s="1" a="1"/>
  <c r="J335" i="2" s="1"/>
  <c r="D64" i="2"/>
  <c r="D400" i="2"/>
  <c r="L400" i="2" s="1" a="1"/>
  <c r="L400" i="2" s="1"/>
  <c r="D39" i="2"/>
  <c r="D263" i="2"/>
  <c r="J263" i="2" s="1" a="1"/>
  <c r="J263" i="2" s="1"/>
  <c r="D311" i="2"/>
  <c r="L311" i="2" s="1" a="1"/>
  <c r="L311" i="2" s="1"/>
  <c r="D107" i="2"/>
  <c r="L107" i="2" s="1" a="1"/>
  <c r="L107" i="2" s="1"/>
  <c r="D204" i="2"/>
  <c r="D91" i="2"/>
  <c r="D181" i="2"/>
  <c r="A693" i="2"/>
  <c r="D41" i="2"/>
  <c r="J41" i="2" s="1" a="1"/>
  <c r="J41" i="2" s="1"/>
  <c r="D650" i="2"/>
  <c r="J650" i="2" s="1" a="1"/>
  <c r="J650" i="2" s="1"/>
  <c r="D339" i="2"/>
  <c r="D578" i="2"/>
  <c r="J578" i="2" s="1" a="1"/>
  <c r="J578" i="2" s="1"/>
  <c r="D291" i="2"/>
  <c r="A685" i="2"/>
  <c r="D514" i="2"/>
  <c r="J514" i="2" s="1" a="1"/>
  <c r="J514" i="2" s="1"/>
  <c r="D185" i="2"/>
  <c r="L185" i="2" s="1" a="1"/>
  <c r="L185" i="2" s="1"/>
  <c r="D639" i="2"/>
  <c r="J639" i="2" s="1" a="1"/>
  <c r="J639" i="2" s="1"/>
  <c r="D397" i="2"/>
  <c r="J397" i="2" s="1" a="1"/>
  <c r="J397" i="2" s="1"/>
  <c r="A655" i="2"/>
  <c r="D392" i="2"/>
  <c r="J392" i="2" s="1" a="1"/>
  <c r="J392" i="2" s="1"/>
  <c r="D502" i="2"/>
  <c r="J502" i="2" s="1" a="1"/>
  <c r="J502" i="2" s="1"/>
  <c r="I539" i="2"/>
  <c r="A133" i="2"/>
  <c r="A281" i="2"/>
  <c r="I411" i="2"/>
  <c r="I407" i="2"/>
  <c r="I302" i="2"/>
  <c r="A356" i="2"/>
  <c r="A629" i="2"/>
  <c r="A262" i="2"/>
  <c r="I232" i="2"/>
  <c r="I353" i="2"/>
  <c r="A611" i="2"/>
  <c r="A567" i="2"/>
  <c r="A103" i="2"/>
  <c r="I324" i="2"/>
  <c r="A763" i="2"/>
  <c r="A462" i="2"/>
  <c r="I237" i="2"/>
  <c r="I702" i="2"/>
  <c r="A493" i="2"/>
  <c r="I419" i="2"/>
  <c r="G611" i="2"/>
  <c r="I611" i="2" s="1"/>
  <c r="A424" i="2"/>
  <c r="G635" i="2"/>
  <c r="I635" i="2" s="1"/>
  <c r="A39" i="2"/>
  <c r="A509" i="2"/>
  <c r="A367" i="2"/>
  <c r="A99" i="2"/>
  <c r="A705" i="2"/>
  <c r="D25" i="2"/>
  <c r="J25" i="2" s="1" a="1"/>
  <c r="J25" i="2" s="1"/>
  <c r="I355" i="2"/>
  <c r="I234" i="2"/>
  <c r="I428" i="2"/>
  <c r="A354" i="2"/>
  <c r="I663" i="2"/>
  <c r="I497" i="2"/>
  <c r="I145" i="2"/>
  <c r="I735" i="2"/>
  <c r="I139" i="2"/>
  <c r="I420" i="2"/>
  <c r="I136" i="2"/>
  <c r="I547" i="2"/>
  <c r="A242" i="2"/>
  <c r="I244" i="2"/>
  <c r="A247" i="2"/>
  <c r="A767" i="2"/>
  <c r="A189" i="2"/>
  <c r="I662" i="2"/>
  <c r="G367" i="2"/>
  <c r="I367" i="2" s="1"/>
  <c r="D231" i="2"/>
  <c r="G705" i="2"/>
  <c r="I705" i="2" s="1"/>
  <c r="D666" i="2"/>
  <c r="L666" i="2" s="1" a="1"/>
  <c r="L666" i="2" s="1"/>
  <c r="I242" i="2"/>
  <c r="G285" i="2"/>
  <c r="I285" i="2" s="1"/>
  <c r="A285" i="2"/>
  <c r="I13" i="2"/>
  <c r="A68" i="2"/>
  <c r="A691" i="2"/>
  <c r="A363" i="2"/>
  <c r="A723" i="2"/>
  <c r="G723" i="2"/>
  <c r="I723" i="2" s="1"/>
  <c r="A226" i="2"/>
  <c r="G226" i="2"/>
  <c r="I226" i="2" s="1"/>
  <c r="A269" i="2"/>
  <c r="H269" i="2"/>
  <c r="I269" i="2" s="1"/>
  <c r="I221" i="2"/>
  <c r="A315" i="2"/>
  <c r="G281" i="2"/>
  <c r="I281" i="2" s="1"/>
  <c r="G684" i="2"/>
  <c r="I684" i="2" s="1"/>
  <c r="A684" i="2"/>
  <c r="G331" i="2"/>
  <c r="I331" i="2" s="1"/>
  <c r="A331" i="2"/>
  <c r="A637" i="2"/>
  <c r="H637" i="2"/>
  <c r="I637" i="2" s="1"/>
  <c r="I41" i="2"/>
  <c r="A531" i="2"/>
  <c r="G531" i="2"/>
  <c r="I531" i="2" s="1"/>
  <c r="A716" i="2"/>
  <c r="A48" i="2"/>
  <c r="G504" i="2"/>
  <c r="I504" i="2" s="1"/>
  <c r="A388" i="2"/>
  <c r="I69" i="2"/>
  <c r="A604" i="2"/>
  <c r="G604" i="2"/>
  <c r="I604" i="2" s="1"/>
  <c r="I120" i="2"/>
  <c r="G164" i="2"/>
  <c r="I164" i="2" s="1"/>
  <c r="A127" i="2"/>
  <c r="G127" i="2"/>
  <c r="I127" i="2" s="1"/>
  <c r="A687" i="2"/>
  <c r="A692" i="2"/>
  <c r="H692" i="2"/>
  <c r="I692" i="2" s="1"/>
  <c r="A562" i="2"/>
  <c r="A328" i="2"/>
  <c r="A390" i="2"/>
  <c r="A378" i="2"/>
  <c r="A335" i="2"/>
  <c r="D68" i="2"/>
  <c r="J68" i="2" s="1" a="1"/>
  <c r="J68" i="2" s="1"/>
  <c r="D709" i="2"/>
  <c r="J709" i="2" s="1" a="1"/>
  <c r="J709" i="2" s="1"/>
  <c r="D69" i="2"/>
  <c r="L560" i="2" s="1" a="1"/>
  <c r="L560" i="2" s="1"/>
  <c r="D12" i="2"/>
  <c r="J12" i="2" s="1" a="1"/>
  <c r="J12" i="2" s="1"/>
  <c r="D486" i="2"/>
  <c r="L33" i="2" s="1" a="1"/>
  <c r="L33" i="2" s="1"/>
  <c r="M33" i="2" s="1"/>
  <c r="O33" i="2" s="1"/>
  <c r="N33" i="2" s="1"/>
  <c r="D106" i="2"/>
  <c r="J56" i="2" s="1" a="1"/>
  <c r="J56" i="2" s="1"/>
  <c r="K56" i="2" s="1"/>
  <c r="D542" i="2"/>
  <c r="J542" i="2" s="1" a="1"/>
  <c r="J542" i="2" s="1"/>
  <c r="D189" i="2"/>
  <c r="J189" i="2" s="1" a="1"/>
  <c r="J189" i="2" s="1"/>
  <c r="D63" i="2"/>
  <c r="J63" i="2" s="1" a="1"/>
  <c r="J63" i="2" s="1"/>
  <c r="I184" i="2"/>
  <c r="D711" i="2"/>
  <c r="D95" i="2"/>
  <c r="D186" i="2"/>
  <c r="L186" i="2" s="1" a="1"/>
  <c r="L186" i="2" s="1"/>
  <c r="I111" i="2"/>
  <c r="D391" i="2"/>
  <c r="L391" i="2" s="1" a="1"/>
  <c r="L391" i="2" s="1"/>
  <c r="D769" i="2"/>
  <c r="J769" i="2" s="1" a="1"/>
  <c r="J769" i="2" s="1"/>
  <c r="D739" i="2"/>
  <c r="J739" i="2" s="1" a="1"/>
  <c r="J739" i="2" s="1"/>
  <c r="D750" i="2"/>
  <c r="J750" i="2" s="1" a="1"/>
  <c r="J750" i="2" s="1"/>
  <c r="D479" i="2"/>
  <c r="J479" i="2" s="1" a="1"/>
  <c r="J479" i="2" s="1"/>
  <c r="D288" i="2"/>
  <c r="J288" i="2" s="1" a="1"/>
  <c r="J288" i="2" s="1"/>
  <c r="D648" i="2"/>
  <c r="D290" i="2"/>
  <c r="J290" i="2" s="1" a="1"/>
  <c r="J290" i="2" s="1"/>
  <c r="D367" i="2"/>
  <c r="J367" i="2" s="1" a="1"/>
  <c r="J367" i="2" s="1"/>
  <c r="D605" i="2"/>
  <c r="D324" i="2"/>
  <c r="J324" i="2" s="1" a="1"/>
  <c r="J324" i="2" s="1"/>
  <c r="D498" i="2"/>
  <c r="J498" i="2" s="1" a="1"/>
  <c r="J498" i="2" s="1"/>
  <c r="A359" i="2"/>
  <c r="D482" i="2"/>
  <c r="J482" i="2" s="1" a="1"/>
  <c r="J482" i="2" s="1"/>
  <c r="D274" i="2"/>
  <c r="L631" i="2" s="1" a="1"/>
  <c r="L631" i="2" s="1"/>
  <c r="M631" i="2" s="1"/>
  <c r="O631" i="2" s="1"/>
  <c r="N631" i="2" s="1"/>
  <c r="D517" i="2"/>
  <c r="L173" i="2" s="1" a="1"/>
  <c r="L173" i="2" s="1"/>
  <c r="M173" i="2" s="1"/>
  <c r="D90" i="2"/>
  <c r="D138" i="2"/>
  <c r="L138" i="2" s="1" a="1"/>
  <c r="L138" i="2" s="1"/>
  <c r="I160" i="2"/>
  <c r="I648" i="2"/>
  <c r="D660" i="2"/>
  <c r="L660" i="2" s="1" a="1"/>
  <c r="L660" i="2" s="1"/>
  <c r="D170" i="2"/>
  <c r="D492" i="2"/>
  <c r="J492" i="2" s="1" a="1"/>
  <c r="J492" i="2" s="1"/>
  <c r="I9" i="2"/>
  <c r="A334" i="2"/>
  <c r="D40" i="2"/>
  <c r="J40" i="2" s="1" a="1"/>
  <c r="J40" i="2" s="1"/>
  <c r="D14" i="2"/>
  <c r="J14" i="2" s="1" a="1"/>
  <c r="J14" i="2" s="1"/>
  <c r="D627" i="2"/>
  <c r="D524" i="2"/>
  <c r="J524" i="2" s="1" a="1"/>
  <c r="J524" i="2" s="1"/>
  <c r="D153" i="2"/>
  <c r="D665" i="2"/>
  <c r="J665" i="2" s="1" a="1"/>
  <c r="J665" i="2" s="1"/>
  <c r="I492" i="2"/>
  <c r="D763" i="2"/>
  <c r="J763" i="2" s="1" a="1"/>
  <c r="J763" i="2" s="1"/>
  <c r="D690" i="2"/>
  <c r="I356" i="2"/>
  <c r="I764" i="2"/>
  <c r="I287" i="2"/>
  <c r="I388" i="2"/>
  <c r="D282" i="2"/>
  <c r="J282" i="2" s="1" a="1"/>
  <c r="J282" i="2" s="1"/>
  <c r="D57" i="2"/>
  <c r="D575" i="2"/>
  <c r="D305" i="2"/>
  <c r="D645" i="2"/>
  <c r="D421" i="2"/>
  <c r="L421" i="2" s="1" a="1"/>
  <c r="L421" i="2" s="1"/>
  <c r="D459" i="2"/>
  <c r="D416" i="2"/>
  <c r="J416" i="2" s="1" a="1"/>
  <c r="J416" i="2" s="1"/>
  <c r="D260" i="2"/>
  <c r="J260" i="2" s="1" a="1"/>
  <c r="J260" i="2" s="1"/>
  <c r="D532" i="2"/>
  <c r="D320" i="2"/>
  <c r="J320" i="2" s="1" a="1"/>
  <c r="J320" i="2" s="1"/>
  <c r="D149" i="2"/>
  <c r="L149" i="2" s="1" a="1"/>
  <c r="L149" i="2" s="1"/>
  <c r="D144" i="2"/>
  <c r="L455" i="2" s="1" a="1"/>
  <c r="L455" i="2" s="1"/>
  <c r="D699" i="2"/>
  <c r="J699" i="2" s="1" a="1"/>
  <c r="J699" i="2" s="1"/>
  <c r="D253" i="2"/>
  <c r="D655" i="2"/>
  <c r="J655" i="2" s="1" a="1"/>
  <c r="J655" i="2" s="1"/>
  <c r="D462" i="2"/>
  <c r="D587" i="2"/>
  <c r="J587" i="2" s="1" a="1"/>
  <c r="J587" i="2" s="1"/>
  <c r="D86" i="2"/>
  <c r="D581" i="2"/>
  <c r="D171" i="2"/>
  <c r="G493" i="2"/>
  <c r="I493" i="2" s="1"/>
  <c r="I564" i="2"/>
  <c r="A31" i="2"/>
  <c r="A720" i="2"/>
  <c r="A530" i="2"/>
  <c r="A229" i="2"/>
  <c r="A667" i="2"/>
  <c r="A773" i="2"/>
  <c r="A522" i="2"/>
  <c r="D123" i="2"/>
  <c r="J123" i="2" s="1" a="1"/>
  <c r="J123" i="2" s="1"/>
  <c r="D248" i="2"/>
  <c r="J248" i="2" s="1" a="1"/>
  <c r="J248" i="2" s="1"/>
  <c r="D463" i="2"/>
  <c r="L463" i="2" s="1" a="1"/>
  <c r="L463" i="2" s="1"/>
  <c r="D718" i="2"/>
  <c r="D663" i="2"/>
  <c r="L663" i="2" s="1" a="1"/>
  <c r="L663" i="2" s="1"/>
  <c r="D194" i="2"/>
  <c r="L101" i="2" s="1" a="1"/>
  <c r="L101" i="2" s="1"/>
  <c r="M101" i="2" s="1"/>
  <c r="O101" i="2" s="1"/>
  <c r="N101" i="2" s="1"/>
  <c r="D325" i="2"/>
  <c r="K674" i="2" s="1"/>
  <c r="D15" i="2"/>
  <c r="J619" i="2" s="1" a="1"/>
  <c r="J619" i="2" s="1"/>
  <c r="D172" i="2"/>
  <c r="L172" i="2" s="1" a="1"/>
  <c r="L172" i="2" s="1"/>
  <c r="D481" i="2"/>
  <c r="D686" i="2"/>
  <c r="J686" i="2" s="1" a="1"/>
  <c r="J686" i="2" s="1"/>
  <c r="D44" i="2"/>
  <c r="D53" i="2"/>
  <c r="D454" i="2"/>
  <c r="D210" i="2"/>
  <c r="L294" i="2" s="1" a="1"/>
  <c r="L294" i="2" s="1"/>
  <c r="D755" i="2"/>
  <c r="L755" i="2" s="1" a="1"/>
  <c r="L755" i="2" s="1"/>
  <c r="D277" i="2"/>
  <c r="D24" i="2"/>
  <c r="L24" i="2" s="1" a="1"/>
  <c r="L24" i="2" s="1"/>
  <c r="D528" i="2"/>
  <c r="J528" i="2" s="1" a="1"/>
  <c r="J528" i="2" s="1"/>
  <c r="D670" i="2"/>
  <c r="J670" i="2" s="1" a="1"/>
  <c r="J670" i="2" s="1"/>
  <c r="D771" i="2"/>
  <c r="D555" i="2"/>
  <c r="J555" i="2" s="1" a="1"/>
  <c r="J555" i="2" s="1"/>
  <c r="D6" i="2"/>
  <c r="J6" i="2" s="1" a="1"/>
  <c r="J6" i="2" s="1"/>
  <c r="D76" i="2"/>
  <c r="J76" i="2" s="1" a="1"/>
  <c r="J76" i="2" s="1"/>
  <c r="D414" i="2"/>
  <c r="L414" i="2" s="1" a="1"/>
  <c r="L414" i="2" s="1"/>
  <c r="D313" i="2"/>
  <c r="D534" i="2"/>
  <c r="J534" i="2" s="1" a="1"/>
  <c r="J534" i="2" s="1"/>
  <c r="A8" i="2"/>
  <c r="I651" i="2"/>
  <c r="A497" i="2"/>
  <c r="I661" i="2"/>
  <c r="A355" i="2"/>
  <c r="A234" i="2"/>
  <c r="I659" i="2"/>
  <c r="D476" i="2"/>
  <c r="J476" i="2" s="1" a="1"/>
  <c r="J476" i="2" s="1"/>
  <c r="A263" i="2"/>
  <c r="I567" i="2"/>
  <c r="A91" i="2"/>
  <c r="D22" i="2"/>
  <c r="J22" i="2" s="1" a="1"/>
  <c r="J22" i="2" s="1"/>
  <c r="D300" i="2"/>
  <c r="J271" i="2" s="1" a="1"/>
  <c r="J271" i="2" s="1"/>
  <c r="K271" i="2" s="1"/>
  <c r="D103" i="2"/>
  <c r="L731" i="2" s="1" a="1"/>
  <c r="L731" i="2" s="1"/>
  <c r="M731" i="2" s="1"/>
  <c r="O731" i="2" s="1"/>
  <c r="N731" i="2" s="1"/>
  <c r="D349" i="2"/>
  <c r="J349" i="2" s="1" a="1"/>
  <c r="J349" i="2" s="1"/>
  <c r="A172" i="2"/>
  <c r="D184" i="2"/>
  <c r="J184" i="2" s="1" a="1"/>
  <c r="J184" i="2" s="1"/>
  <c r="D649" i="2"/>
  <c r="J649" i="2" s="1" a="1"/>
  <c r="J649" i="2" s="1"/>
  <c r="D111" i="2"/>
  <c r="D276" i="2"/>
  <c r="J276" i="2" s="1" a="1"/>
  <c r="J276" i="2" s="1"/>
  <c r="D407" i="2"/>
  <c r="J407" i="2" s="1" a="1"/>
  <c r="J407" i="2" s="1"/>
  <c r="D489" i="2"/>
  <c r="J489" i="2" s="1" a="1"/>
  <c r="J489" i="2" s="1"/>
  <c r="D299" i="2"/>
  <c r="L299" i="2" s="1" a="1"/>
  <c r="L299" i="2" s="1"/>
  <c r="D742" i="2"/>
  <c r="J742" i="2" s="1" a="1"/>
  <c r="J742" i="2" s="1"/>
  <c r="D766" i="2"/>
  <c r="D604" i="2"/>
  <c r="J604" i="2" s="1" a="1"/>
  <c r="J604" i="2" s="1"/>
  <c r="D264" i="2"/>
  <c r="D726" i="2"/>
  <c r="J726" i="2" s="1" a="1"/>
  <c r="J726" i="2" s="1"/>
  <c r="I416" i="2"/>
  <c r="G685" i="2"/>
  <c r="I685" i="2" s="1"/>
  <c r="D389" i="2"/>
  <c r="J389" i="2" s="1" a="1"/>
  <c r="J389" i="2" s="1"/>
  <c r="A6" i="2"/>
  <c r="D752" i="2"/>
  <c r="J752" i="2" s="1" a="1"/>
  <c r="J752" i="2" s="1"/>
  <c r="D744" i="2"/>
  <c r="J744" i="2" s="1" a="1"/>
  <c r="J744" i="2" s="1"/>
  <c r="A156" i="2"/>
  <c r="A231" i="2"/>
  <c r="D617" i="2"/>
  <c r="J617" i="2" s="1" a="1"/>
  <c r="J617" i="2" s="1"/>
  <c r="D252" i="2"/>
  <c r="D499" i="2"/>
  <c r="J499" i="2" s="1" a="1"/>
  <c r="J499" i="2" s="1"/>
  <c r="A178" i="2"/>
  <c r="A237" i="2"/>
  <c r="A236" i="2"/>
  <c r="A116" i="2"/>
  <c r="A448" i="2"/>
  <c r="A702" i="2"/>
  <c r="A539" i="2"/>
  <c r="A661" i="2"/>
  <c r="H293" i="2"/>
  <c r="I293" i="2" s="1"/>
  <c r="A501" i="2"/>
  <c r="H501" i="2"/>
  <c r="A712" i="2"/>
  <c r="H712" i="2"/>
  <c r="I385" i="2"/>
  <c r="I36" i="2"/>
  <c r="I8" i="2"/>
  <c r="I178" i="2"/>
  <c r="H169" i="2"/>
  <c r="I456" i="2"/>
  <c r="I229" i="2"/>
  <c r="I402" i="2"/>
  <c r="I225" i="2"/>
  <c r="I475" i="2"/>
  <c r="I116" i="2"/>
  <c r="D614" i="2"/>
  <c r="D564" i="2"/>
  <c r="J564" i="2" s="1" a="1"/>
  <c r="J564" i="2" s="1"/>
  <c r="D385" i="2"/>
  <c r="L385" i="2" s="1" a="1"/>
  <c r="L385" i="2" s="1"/>
  <c r="D376" i="2"/>
  <c r="D425" i="2"/>
  <c r="L425" i="2" s="1" a="1"/>
  <c r="L425" i="2" s="1"/>
  <c r="D225" i="2"/>
  <c r="J225" i="2" s="1" a="1"/>
  <c r="J225" i="2" s="1"/>
  <c r="D740" i="2"/>
  <c r="D130" i="2"/>
  <c r="J130" i="2" s="1" a="1"/>
  <c r="J130" i="2" s="1"/>
  <c r="D9" i="2"/>
  <c r="J9" i="2" s="1" a="1"/>
  <c r="J9" i="2" s="1"/>
  <c r="D735" i="2"/>
  <c r="J735" i="2" s="1" a="1"/>
  <c r="J735" i="2" s="1"/>
  <c r="D456" i="2"/>
  <c r="D764" i="2"/>
  <c r="J764" i="2" s="1" a="1"/>
  <c r="J764" i="2" s="1"/>
  <c r="D402" i="2"/>
  <c r="J402" i="2" s="1" a="1"/>
  <c r="J402" i="2" s="1"/>
  <c r="D475" i="2"/>
  <c r="J475" i="2" s="1" a="1"/>
  <c r="J475" i="2" s="1"/>
  <c r="D145" i="2"/>
  <c r="D234" i="2"/>
  <c r="J234" i="2" s="1" a="1"/>
  <c r="J234" i="2" s="1"/>
  <c r="D355" i="2"/>
  <c r="J355" i="2" s="1" a="1"/>
  <c r="J355" i="2" s="1"/>
  <c r="D522" i="2"/>
  <c r="J522" i="2" s="1" a="1"/>
  <c r="J522" i="2" s="1"/>
  <c r="K419" i="2"/>
  <c r="K687" i="2"/>
  <c r="D773" i="2"/>
  <c r="J773" i="2" s="1" a="1"/>
  <c r="J773" i="2" s="1"/>
  <c r="D667" i="2"/>
  <c r="J667" i="2" s="1" a="1"/>
  <c r="J667" i="2" s="1"/>
  <c r="D136" i="2"/>
  <c r="J136" i="2" s="1" a="1"/>
  <c r="J136" i="2" s="1"/>
  <c r="D469" i="2"/>
  <c r="J469" i="2" s="1" a="1"/>
  <c r="J469" i="2" s="1"/>
  <c r="D160" i="2"/>
  <c r="J160" i="2" s="1" a="1"/>
  <c r="J160" i="2" s="1"/>
  <c r="D420" i="2"/>
  <c r="J420" i="2" s="1" a="1"/>
  <c r="J420" i="2" s="1"/>
  <c r="D139" i="2"/>
  <c r="D589" i="2"/>
  <c r="J589" i="2" s="1" a="1"/>
  <c r="J589" i="2" s="1"/>
  <c r="D493" i="2"/>
  <c r="J493" i="2" s="1" a="1"/>
  <c r="J493" i="2" s="1"/>
  <c r="D539" i="2"/>
  <c r="J539" i="2" s="1" a="1"/>
  <c r="J539" i="2" s="1"/>
  <c r="D661" i="2"/>
  <c r="L661" i="2" s="1" a="1"/>
  <c r="L661" i="2" s="1"/>
  <c r="D36" i="2"/>
  <c r="J36" i="2" s="1" a="1"/>
  <c r="J36" i="2" s="1"/>
  <c r="D237" i="2"/>
  <c r="J237" i="2" s="1" a="1"/>
  <c r="J237" i="2" s="1"/>
  <c r="D8" i="2"/>
  <c r="J8" i="2" s="1" a="1"/>
  <c r="J8" i="2" s="1"/>
  <c r="D229" i="2"/>
  <c r="J229" i="2" s="1" a="1"/>
  <c r="J229" i="2" s="1"/>
  <c r="D501" i="2"/>
  <c r="D332" i="2"/>
  <c r="J332" i="2" s="1" a="1"/>
  <c r="J332" i="2" s="1"/>
  <c r="D121" i="2"/>
  <c r="D448" i="2"/>
  <c r="J591" i="2" s="1" a="1"/>
  <c r="J591" i="2" s="1"/>
  <c r="D236" i="2"/>
  <c r="J236" i="2" s="1" a="1"/>
  <c r="J236" i="2" s="1"/>
  <c r="D356" i="2"/>
  <c r="J356" i="2" s="1" a="1"/>
  <c r="J356" i="2" s="1"/>
  <c r="D238" i="2"/>
  <c r="D580" i="2"/>
  <c r="D712" i="2"/>
  <c r="J712" i="2" s="1" a="1"/>
  <c r="J712" i="2" s="1"/>
  <c r="D188" i="2"/>
  <c r="J97" i="2" s="1" a="1"/>
  <c r="J97" i="2" s="1"/>
  <c r="K97" i="2" s="1"/>
  <c r="D31" i="2"/>
  <c r="D342" i="2"/>
  <c r="D651" i="2"/>
  <c r="J651" i="2" s="1" a="1"/>
  <c r="J651" i="2" s="1"/>
  <c r="D409" i="2"/>
  <c r="L409" i="2" s="1" a="1"/>
  <c r="L409" i="2" s="1"/>
  <c r="D507" i="2"/>
  <c r="D340" i="2"/>
  <c r="J340" i="2" s="1" a="1"/>
  <c r="J340" i="2" s="1"/>
  <c r="D206" i="2"/>
  <c r="J206" i="2" s="1" a="1"/>
  <c r="J206" i="2" s="1"/>
  <c r="D720" i="2"/>
  <c r="J720" i="2" s="1" a="1"/>
  <c r="J720" i="2" s="1"/>
  <c r="D702" i="2"/>
  <c r="J91" i="2" s="1" a="1"/>
  <c r="J91" i="2" s="1"/>
  <c r="D116" i="2"/>
  <c r="J116" i="2" s="1" a="1"/>
  <c r="J116" i="2" s="1"/>
  <c r="D497" i="2"/>
  <c r="J497" i="2" s="1" a="1"/>
  <c r="J497" i="2" s="1"/>
  <c r="D765" i="2"/>
  <c r="J765" i="2" s="1" a="1"/>
  <c r="J765" i="2" s="1"/>
  <c r="D178" i="2"/>
  <c r="J178" i="2" s="1" a="1"/>
  <c r="J178" i="2" s="1"/>
  <c r="D358" i="2"/>
  <c r="J358" i="2" s="1" a="1"/>
  <c r="J358" i="2" s="1"/>
  <c r="D87" i="2"/>
  <c r="D530" i="2"/>
  <c r="D169" i="2"/>
  <c r="L169" i="2" s="1" a="1"/>
  <c r="L169" i="2" s="1"/>
  <c r="D431" i="2"/>
  <c r="L431" i="2" s="1" a="1"/>
  <c r="L431" i="2" s="1"/>
  <c r="A130" i="2"/>
  <c r="A740" i="2"/>
  <c r="A225" i="2"/>
  <c r="A425" i="2"/>
  <c r="A376" i="2"/>
  <c r="A385" i="2"/>
  <c r="A564" i="2"/>
  <c r="A614" i="2"/>
  <c r="G431" i="2"/>
  <c r="I431" i="2" s="1"/>
  <c r="A431" i="2"/>
  <c r="G332" i="2"/>
  <c r="I332" i="2" s="1"/>
  <c r="A332" i="2"/>
  <c r="G188" i="2"/>
  <c r="I188" i="2" s="1"/>
  <c r="A188" i="2"/>
  <c r="G206" i="2"/>
  <c r="I206" i="2" s="1"/>
  <c r="A206" i="2"/>
  <c r="G87" i="2"/>
  <c r="I87" i="2" s="1"/>
  <c r="A87" i="2"/>
  <c r="G580" i="2"/>
  <c r="I580" i="2" s="1"/>
  <c r="A580" i="2"/>
  <c r="G358" i="2"/>
  <c r="I358" i="2" s="1"/>
  <c r="A358" i="2"/>
  <c r="G342" i="2"/>
  <c r="I342" i="2" s="1"/>
  <c r="A342" i="2"/>
  <c r="G121" i="2"/>
  <c r="I121" i="2" s="1"/>
  <c r="A121" i="2"/>
  <c r="A651" i="2"/>
  <c r="G740" i="2"/>
  <c r="I740" i="2" s="1"/>
  <c r="G773" i="2"/>
  <c r="I773" i="2" s="1"/>
  <c r="G130" i="2"/>
  <c r="I130" i="2" s="1"/>
  <c r="G667" i="2"/>
  <c r="I667" i="2" s="1"/>
  <c r="G614" i="2"/>
  <c r="I614" i="2" s="1"/>
  <c r="A409" i="2"/>
  <c r="A765" i="2"/>
  <c r="A36" i="2"/>
  <c r="A139" i="2"/>
  <c r="A420" i="2"/>
  <c r="A160" i="2"/>
  <c r="A469" i="2"/>
  <c r="A136" i="2"/>
  <c r="H238" i="2"/>
  <c r="G720" i="2"/>
  <c r="I720" i="2" s="1"/>
  <c r="G376" i="2"/>
  <c r="I376" i="2" s="1"/>
  <c r="H507" i="2"/>
  <c r="G31" i="2"/>
  <c r="I31" i="2" s="1"/>
  <c r="G425" i="2"/>
  <c r="I425" i="2" s="1"/>
  <c r="G469" i="2"/>
  <c r="I469" i="2" s="1"/>
  <c r="G522" i="2"/>
  <c r="I522" i="2" s="1"/>
  <c r="A145" i="2"/>
  <c r="A475" i="2"/>
  <c r="A402" i="2"/>
  <c r="A764" i="2"/>
  <c r="A456" i="2"/>
  <c r="A735" i="2"/>
  <c r="A9" i="2"/>
  <c r="A370" i="2"/>
  <c r="G370" i="2"/>
  <c r="I370" i="2" s="1"/>
  <c r="A455" i="2"/>
  <c r="G455" i="2"/>
  <c r="I455" i="2" s="1"/>
  <c r="A373" i="2"/>
  <c r="H619" i="2"/>
  <c r="I619" i="2" s="1"/>
  <c r="A619" i="2"/>
  <c r="A364" i="2"/>
  <c r="H364" i="2"/>
  <c r="I364" i="2" s="1"/>
  <c r="A232" i="2"/>
  <c r="A734" i="2"/>
  <c r="A110" i="2"/>
  <c r="I42" i="2"/>
  <c r="G548" i="2"/>
  <c r="I548" i="2" s="1"/>
  <c r="A548" i="2"/>
  <c r="G709" i="2"/>
  <c r="I709" i="2" s="1"/>
  <c r="A709" i="2"/>
  <c r="I666" i="2"/>
  <c r="A613" i="2"/>
  <c r="G613" i="2"/>
  <c r="I613" i="2" s="1"/>
  <c r="G19" i="2"/>
  <c r="I19" i="2" s="1"/>
  <c r="A19" i="2"/>
  <c r="H609" i="2"/>
  <c r="I609" i="2" s="1"/>
  <c r="A609" i="2"/>
  <c r="A368" i="2"/>
  <c r="G368" i="2"/>
  <c r="I368" i="2" s="1"/>
  <c r="A251" i="2"/>
  <c r="G251" i="2"/>
  <c r="I251" i="2" s="1"/>
  <c r="A400" i="2"/>
  <c r="H400" i="2"/>
  <c r="I400" i="2" s="1"/>
  <c r="A480" i="2"/>
  <c r="G480" i="2"/>
  <c r="I480" i="2" s="1"/>
  <c r="A398" i="2"/>
  <c r="H398" i="2"/>
  <c r="I398" i="2" s="1"/>
  <c r="I247" i="2"/>
  <c r="A162" i="2"/>
  <c r="H162" i="2"/>
  <c r="I162" i="2" s="1"/>
  <c r="A294" i="2"/>
  <c r="A224" i="2"/>
  <c r="H224" i="2"/>
  <c r="I224" i="2" s="1"/>
  <c r="H48" i="2"/>
  <c r="I48" i="2" s="1"/>
  <c r="A230" i="2"/>
  <c r="I30" i="2"/>
  <c r="A353" i="2"/>
  <c r="A523" i="2"/>
  <c r="G523" i="2"/>
  <c r="I523" i="2" s="1"/>
  <c r="A261" i="2"/>
  <c r="G261" i="2"/>
  <c r="I261" i="2" s="1"/>
  <c r="G352" i="2"/>
  <c r="I352" i="2" s="1"/>
  <c r="A352" i="2"/>
  <c r="I675" i="2"/>
  <c r="H716" i="2"/>
  <c r="I716" i="2" s="1"/>
  <c r="A529" i="2"/>
  <c r="H529" i="2"/>
  <c r="I529" i="2" s="1"/>
  <c r="G142" i="2"/>
  <c r="I142" i="2" s="1"/>
  <c r="A309" i="2"/>
  <c r="G73" i="2"/>
  <c r="I73" i="2" s="1"/>
  <c r="A73" i="2"/>
  <c r="I532" i="2"/>
  <c r="A689" i="2"/>
  <c r="A592" i="2"/>
  <c r="A155" i="2"/>
  <c r="A272" i="2"/>
  <c r="H272" i="2"/>
  <c r="I272" i="2" s="1"/>
  <c r="I363" i="2"/>
  <c r="I15" i="2"/>
  <c r="I149" i="2"/>
  <c r="I274" i="2"/>
  <c r="A673" i="2"/>
  <c r="I560" i="2"/>
  <c r="A104" i="2"/>
  <c r="A417" i="2"/>
  <c r="A42" i="2"/>
  <c r="A659" i="2"/>
  <c r="A442" i="2"/>
  <c r="I464" i="2"/>
  <c r="I486" i="2"/>
  <c r="A195" i="2"/>
  <c r="A291" i="2"/>
  <c r="A514" i="2"/>
  <c r="A324" i="2"/>
  <c r="A517" i="2"/>
  <c r="A40" i="2"/>
  <c r="A648" i="2"/>
  <c r="G334" i="2"/>
  <c r="I334" i="2" s="1"/>
  <c r="A137" i="2"/>
  <c r="G655" i="2"/>
  <c r="I655" i="2" s="1"/>
  <c r="G6" i="2"/>
  <c r="I6" i="2" s="1"/>
  <c r="A392" i="2"/>
  <c r="G763" i="2"/>
  <c r="I763" i="2" s="1"/>
  <c r="A25" i="2"/>
  <c r="I519" i="2"/>
  <c r="A769" i="2"/>
  <c r="I210" i="2"/>
  <c r="I291" i="2"/>
  <c r="A161" i="2"/>
  <c r="A220" i="2"/>
  <c r="A389" i="2"/>
  <c r="A550" i="2"/>
  <c r="I517" i="2"/>
  <c r="G392" i="2"/>
  <c r="I392" i="2" s="1"/>
  <c r="G25" i="2"/>
  <c r="I25" i="2" s="1"/>
  <c r="A371" i="2"/>
  <c r="A300" i="2"/>
  <c r="A270" i="2"/>
  <c r="A186" i="2"/>
  <c r="A649" i="2"/>
  <c r="A339" i="2"/>
  <c r="A288" i="2"/>
  <c r="A664" i="2"/>
  <c r="G220" i="2"/>
  <c r="I220" i="2" s="1"/>
  <c r="A730" i="2"/>
  <c r="A249" i="2"/>
  <c r="G389" i="2"/>
  <c r="I389" i="2" s="1"/>
  <c r="A675" i="2"/>
  <c r="A372" i="2"/>
  <c r="G562" i="2"/>
  <c r="I562" i="2" s="1"/>
  <c r="G328" i="2"/>
  <c r="I328" i="2" s="1"/>
  <c r="G695" i="2"/>
  <c r="I695" i="2" s="1"/>
  <c r="G196" i="2"/>
  <c r="I196" i="2" s="1"/>
  <c r="G687" i="2"/>
  <c r="I687" i="2" s="1"/>
  <c r="G767" i="2"/>
  <c r="I767" i="2" s="1"/>
  <c r="A32" i="2"/>
  <c r="A357" i="2"/>
  <c r="A149" i="2"/>
  <c r="A602" i="2"/>
  <c r="A699" i="2"/>
  <c r="I755" i="2"/>
  <c r="A484" i="2"/>
  <c r="A674" i="2"/>
  <c r="A62" i="2"/>
  <c r="A525" i="2"/>
  <c r="A88" i="2"/>
  <c r="A560" i="2"/>
  <c r="A59" i="2"/>
  <c r="A724" i="2"/>
  <c r="A419" i="2"/>
  <c r="A440" i="2"/>
  <c r="A329" i="2"/>
  <c r="G629" i="2"/>
  <c r="I629" i="2" s="1"/>
  <c r="G616" i="2"/>
  <c r="I616" i="2" s="1"/>
  <c r="A428" i="2"/>
  <c r="G177" i="2"/>
  <c r="I177" i="2" s="1"/>
  <c r="A29" i="2"/>
  <c r="A464" i="2"/>
  <c r="A44" i="2"/>
  <c r="A739" i="2"/>
  <c r="A277" i="2"/>
  <c r="A301" i="2"/>
  <c r="I730" i="2"/>
  <c r="I249" i="2"/>
  <c r="A397" i="2"/>
  <c r="A444" i="2"/>
  <c r="I318" i="2"/>
  <c r="I213" i="2"/>
  <c r="I102" i="2"/>
  <c r="I386" i="2"/>
  <c r="I134" i="2"/>
  <c r="I678" i="2"/>
  <c r="G551" i="2"/>
  <c r="I551" i="2" s="1"/>
  <c r="A551" i="2"/>
  <c r="A483" i="2"/>
  <c r="G483" i="2"/>
  <c r="I483" i="2" s="1"/>
  <c r="A654" i="2"/>
  <c r="G654" i="2"/>
  <c r="I654" i="2" s="1"/>
  <c r="I582" i="2"/>
  <c r="A85" i="2"/>
  <c r="G85" i="2"/>
  <c r="I85" i="2" s="1"/>
  <c r="I682" i="2"/>
  <c r="A78" i="2"/>
  <c r="G78" i="2"/>
  <c r="I78" i="2" s="1"/>
  <c r="G183" i="2"/>
  <c r="I183" i="2" s="1"/>
  <c r="A183" i="2"/>
  <c r="G596" i="2"/>
  <c r="I596" i="2" s="1"/>
  <c r="A596" i="2"/>
  <c r="H525" i="2"/>
  <c r="H592" i="2"/>
  <c r="G176" i="2"/>
  <c r="I176" i="2" s="1"/>
  <c r="A176" i="2"/>
  <c r="A284" i="2"/>
  <c r="G284" i="2"/>
  <c r="I284" i="2" s="1"/>
  <c r="H424" i="2"/>
  <c r="H372" i="2"/>
  <c r="H691" i="2"/>
  <c r="H674" i="2"/>
  <c r="H689" i="2"/>
  <c r="G634" i="2"/>
  <c r="I634" i="2" s="1"/>
  <c r="A634" i="2"/>
  <c r="I487" i="2"/>
  <c r="G640" i="2"/>
  <c r="I640" i="2" s="1"/>
  <c r="A640" i="2"/>
  <c r="G5" i="2"/>
  <c r="I5" i="2" s="1"/>
  <c r="A5" i="2"/>
  <c r="I484" i="2"/>
  <c r="H59" i="2"/>
  <c r="A556" i="2"/>
  <c r="K224" i="2"/>
  <c r="G556" i="2"/>
  <c r="I556" i="2" s="1"/>
  <c r="K133" i="2"/>
  <c r="I327" i="2"/>
  <c r="H294" i="2"/>
  <c r="H88" i="2"/>
  <c r="H155" i="2"/>
  <c r="H724" i="2"/>
  <c r="A216" i="2"/>
  <c r="G216" i="2"/>
  <c r="I216" i="2" s="1"/>
  <c r="G403" i="2"/>
  <c r="I403" i="2" s="1"/>
  <c r="A403" i="2"/>
  <c r="I191" i="2"/>
  <c r="H673" i="2"/>
  <c r="A293" i="2"/>
  <c r="H371" i="2"/>
  <c r="H315" i="2"/>
  <c r="H62" i="2"/>
  <c r="H230" i="2"/>
  <c r="I351" i="2"/>
  <c r="I167" i="2"/>
  <c r="A658" i="2"/>
  <c r="G658" i="2"/>
  <c r="I658" i="2" s="1"/>
  <c r="I698" i="2"/>
  <c r="I471" i="2"/>
  <c r="I586" i="2"/>
  <c r="A240" i="2"/>
  <c r="G240" i="2"/>
  <c r="I240" i="2" s="1"/>
  <c r="G506" i="2"/>
  <c r="I506" i="2" s="1"/>
  <c r="A506" i="2"/>
  <c r="I511" i="2"/>
  <c r="A191" i="2"/>
  <c r="A682" i="2"/>
  <c r="A351" i="2"/>
  <c r="A327" i="2"/>
  <c r="A167" i="2"/>
  <c r="A678" i="2"/>
  <c r="I10" i="2"/>
  <c r="A362" i="2"/>
  <c r="G362" i="2"/>
  <c r="I362" i="2" s="1"/>
  <c r="I268" i="2"/>
  <c r="I282" i="2"/>
  <c r="G435" i="2"/>
  <c r="I435" i="2" s="1"/>
  <c r="A222" i="2"/>
  <c r="G222" i="2"/>
  <c r="I222" i="2" s="1"/>
  <c r="I535" i="2"/>
  <c r="I606" i="2"/>
  <c r="A207" i="2"/>
  <c r="H207" i="2"/>
  <c r="G158" i="2"/>
  <c r="I158" i="2" s="1"/>
  <c r="A158" i="2"/>
  <c r="A22" i="2"/>
  <c r="G22" i="2"/>
  <c r="I22" i="2" s="1"/>
  <c r="I53" i="2"/>
  <c r="A591" i="2"/>
  <c r="G591" i="2"/>
  <c r="I591" i="2" s="1"/>
  <c r="I442" i="2"/>
  <c r="G401" i="2"/>
  <c r="I401" i="2" s="1"/>
  <c r="A401" i="2"/>
  <c r="I759" i="2"/>
  <c r="I147" i="2"/>
  <c r="A478" i="2"/>
  <c r="G478" i="2"/>
  <c r="I478" i="2" s="1"/>
  <c r="I557" i="2"/>
  <c r="A219" i="2"/>
  <c r="G219" i="2"/>
  <c r="I219" i="2" s="1"/>
  <c r="G430" i="2"/>
  <c r="I430" i="2" s="1"/>
  <c r="A430" i="2"/>
  <c r="A337" i="2"/>
  <c r="G337" i="2"/>
  <c r="I337" i="2" s="1"/>
  <c r="I325" i="2"/>
  <c r="I174" i="2"/>
  <c r="I209" i="2"/>
  <c r="A81" i="2"/>
  <c r="A343" i="2"/>
  <c r="A642" i="2"/>
  <c r="A17" i="2"/>
  <c r="I734" i="2"/>
  <c r="A80" i="2"/>
  <c r="G80" i="2"/>
  <c r="I80" i="2" s="1"/>
  <c r="A146" i="2"/>
  <c r="G146" i="2"/>
  <c r="I146" i="2" s="1"/>
  <c r="G38" i="2"/>
  <c r="I38" i="2" s="1"/>
  <c r="A38" i="2"/>
  <c r="G467" i="2"/>
  <c r="I467" i="2" s="1"/>
  <c r="A467" i="2"/>
  <c r="A487" i="2"/>
  <c r="A221" i="2"/>
  <c r="A244" i="2"/>
  <c r="G715" i="2"/>
  <c r="I715" i="2" s="1"/>
  <c r="A715" i="2"/>
  <c r="A120" i="2"/>
  <c r="G89" i="2"/>
  <c r="I89" i="2" s="1"/>
  <c r="A289" i="2"/>
  <c r="G289" i="2"/>
  <c r="I289" i="2" s="1"/>
  <c r="A590" i="2"/>
  <c r="G590" i="2"/>
  <c r="I590" i="2" s="1"/>
  <c r="G21" i="2"/>
  <c r="I21" i="2" s="1"/>
  <c r="A708" i="2"/>
  <c r="G708" i="2"/>
  <c r="I708" i="2" s="1"/>
  <c r="G65" i="2"/>
  <c r="I65" i="2" s="1"/>
  <c r="I154" i="2"/>
  <c r="I245" i="2"/>
  <c r="A647" i="2"/>
  <c r="G647" i="2"/>
  <c r="I647" i="2" s="1"/>
  <c r="I64" i="2"/>
  <c r="A603" i="2"/>
  <c r="H603" i="2"/>
  <c r="I509" i="2"/>
  <c r="G573" i="2"/>
  <c r="I573" i="2" s="1"/>
  <c r="A134" i="2"/>
  <c r="A547" i="2"/>
  <c r="G259" i="2"/>
  <c r="I259" i="2" s="1"/>
  <c r="A102" i="2"/>
  <c r="G81" i="2"/>
  <c r="I81" i="2" s="1"/>
  <c r="G343" i="2"/>
  <c r="I343" i="2" s="1"/>
  <c r="A30" i="2"/>
  <c r="A318" i="2"/>
  <c r="G642" i="2"/>
  <c r="I642" i="2" s="1"/>
  <c r="A13" i="2"/>
  <c r="G17" i="2"/>
  <c r="I17" i="2" s="1"/>
  <c r="A582" i="2"/>
  <c r="A386" i="2"/>
  <c r="A213" i="2"/>
  <c r="A393" i="2"/>
  <c r="I104" i="2"/>
  <c r="G23" i="2"/>
  <c r="I23" i="2" s="1"/>
  <c r="A23" i="2"/>
  <c r="A411" i="2"/>
  <c r="I566" i="2"/>
  <c r="I349" i="2"/>
  <c r="A698" i="2"/>
  <c r="A477" i="2"/>
  <c r="G477" i="2"/>
  <c r="I477" i="2" s="1"/>
  <c r="A154" i="2"/>
  <c r="A600" i="2"/>
  <c r="G600" i="2"/>
  <c r="I600" i="2" s="1"/>
  <c r="A209" i="2"/>
  <c r="A696" i="2"/>
  <c r="G696" i="2"/>
  <c r="I696" i="2" s="1"/>
  <c r="A535" i="2"/>
  <c r="A117" i="2"/>
  <c r="G117" i="2"/>
  <c r="I117" i="2" s="1"/>
  <c r="A471" i="2"/>
  <c r="A245" i="2"/>
  <c r="A330" i="2"/>
  <c r="G330" i="2"/>
  <c r="I330" i="2" s="1"/>
  <c r="A557" i="2"/>
  <c r="A563" i="2"/>
  <c r="G563" i="2"/>
  <c r="I563" i="2" s="1"/>
  <c r="A79" i="2"/>
  <c r="G79" i="2"/>
  <c r="I79" i="2" s="1"/>
  <c r="I107" i="2"/>
  <c r="A61" i="2"/>
  <c r="G61" i="2"/>
  <c r="I61" i="2" s="1"/>
  <c r="I711" i="2"/>
  <c r="I645" i="2"/>
  <c r="A264" i="2"/>
  <c r="G264" i="2"/>
  <c r="I264" i="2" s="1"/>
  <c r="I766" i="2"/>
  <c r="I440" i="2"/>
  <c r="A239" i="2"/>
  <c r="G239" i="2"/>
  <c r="I239" i="2" s="1"/>
  <c r="I110" i="2"/>
  <c r="A495" i="2"/>
  <c r="G495" i="2"/>
  <c r="I495" i="2" s="1"/>
  <c r="A27" i="2"/>
  <c r="G27" i="2"/>
  <c r="I27" i="2" s="1"/>
  <c r="I390" i="2"/>
  <c r="A460" i="2"/>
  <c r="G460" i="2"/>
  <c r="I460" i="2" s="1"/>
  <c r="A198" i="2"/>
  <c r="G198" i="2"/>
  <c r="I198" i="2" s="1"/>
  <c r="A316" i="2"/>
  <c r="G316" i="2"/>
  <c r="I316" i="2" s="1"/>
  <c r="A520" i="2"/>
  <c r="A7" i="2"/>
  <c r="G7" i="2"/>
  <c r="I7" i="2" s="1"/>
  <c r="A182" i="2"/>
  <c r="A72" i="2"/>
  <c r="G72" i="2"/>
  <c r="I72" i="2" s="1"/>
  <c r="I335" i="2"/>
  <c r="G16" i="2"/>
  <c r="I16" i="2" s="1"/>
  <c r="A16" i="2"/>
  <c r="I542" i="2"/>
  <c r="I391" i="2"/>
  <c r="A10" i="2"/>
  <c r="I133" i="2"/>
  <c r="I520" i="2"/>
  <c r="I182" i="2"/>
  <c r="I205" i="2"/>
  <c r="I273" i="2"/>
  <c r="I57" i="2"/>
  <c r="A606" i="2"/>
  <c r="A64" i="2"/>
  <c r="G465" i="2"/>
  <c r="I465" i="2" s="1"/>
  <c r="A465" i="2"/>
  <c r="I123" i="2"/>
  <c r="I410" i="2"/>
  <c r="I718" i="2"/>
  <c r="A305" i="2"/>
  <c r="G305" i="2"/>
  <c r="I305" i="2" s="1"/>
  <c r="I421" i="2"/>
  <c r="A489" i="2"/>
  <c r="G489" i="2"/>
  <c r="I489" i="2" s="1"/>
  <c r="I650" i="2"/>
  <c r="I152" i="2"/>
  <c r="I115" i="2"/>
  <c r="I29" i="2"/>
  <c r="I373" i="2"/>
  <c r="I95" i="2"/>
  <c r="I496" i="2"/>
  <c r="I447" i="2"/>
  <c r="I299" i="2"/>
  <c r="A476" i="2"/>
  <c r="H476" i="2"/>
  <c r="G109" i="2"/>
  <c r="I109" i="2" s="1"/>
  <c r="A109" i="2"/>
  <c r="A336" i="2"/>
  <c r="G336" i="2"/>
  <c r="I336" i="2" s="1"/>
  <c r="A394" i="2"/>
  <c r="G394" i="2"/>
  <c r="I394" i="2" s="1"/>
  <c r="I726" i="2"/>
  <c r="G309" i="2"/>
  <c r="I309" i="2" s="1"/>
  <c r="A586" i="2"/>
  <c r="G679" i="2"/>
  <c r="I679" i="2" s="1"/>
  <c r="A287" i="2"/>
  <c r="I68" i="2"/>
  <c r="I412" i="2"/>
  <c r="I12" i="2"/>
  <c r="A228" i="2"/>
  <c r="G228" i="2"/>
  <c r="I228" i="2" s="1"/>
  <c r="I106" i="2"/>
  <c r="A201" i="2"/>
  <c r="G201" i="2"/>
  <c r="I201" i="2" s="1"/>
  <c r="I736" i="2"/>
  <c r="A481" i="2"/>
  <c r="G481" i="2"/>
  <c r="I481" i="2" s="1"/>
  <c r="I686" i="2"/>
  <c r="A482" i="2"/>
  <c r="G482" i="2"/>
  <c r="I482" i="2" s="1"/>
  <c r="I639" i="2"/>
  <c r="A574" i="2"/>
  <c r="G574" i="2"/>
  <c r="I574" i="2" s="1"/>
  <c r="A669" i="2"/>
  <c r="G669" i="2"/>
  <c r="I669" i="2" s="1"/>
  <c r="A575" i="2"/>
  <c r="G575" i="2"/>
  <c r="I575" i="2" s="1"/>
  <c r="A396" i="2"/>
  <c r="G396" i="2"/>
  <c r="I396" i="2" s="1"/>
  <c r="I50" i="2"/>
  <c r="I290" i="2"/>
  <c r="A205" i="2"/>
  <c r="A759" i="2"/>
  <c r="A311" i="2"/>
  <c r="A107" i="2"/>
  <c r="A204" i="2"/>
  <c r="A248" i="2"/>
  <c r="G248" i="2"/>
  <c r="I248" i="2" s="1"/>
  <c r="A151" i="2"/>
  <c r="G151" i="2"/>
  <c r="I151" i="2" s="1"/>
  <c r="A463" i="2"/>
  <c r="G463" i="2"/>
  <c r="I463" i="2" s="1"/>
  <c r="A194" i="2"/>
  <c r="G194" i="2"/>
  <c r="I194" i="2" s="1"/>
  <c r="A63" i="2"/>
  <c r="G63" i="2"/>
  <c r="I63" i="2" s="1"/>
  <c r="A217" i="2"/>
  <c r="G217" i="2"/>
  <c r="I217" i="2" s="1"/>
  <c r="A721" i="2"/>
  <c r="G721" i="2"/>
  <c r="I721" i="2" s="1"/>
  <c r="I479" i="2"/>
  <c r="I24" i="2"/>
  <c r="I514" i="2"/>
  <c r="A123" i="2"/>
  <c r="A273" i="2"/>
  <c r="A410" i="2"/>
  <c r="A12" i="2"/>
  <c r="A718" i="2"/>
  <c r="A106" i="2"/>
  <c r="A325" i="2"/>
  <c r="A174" i="2"/>
  <c r="A349" i="2"/>
  <c r="A736" i="2"/>
  <c r="A711" i="2"/>
  <c r="A95" i="2"/>
  <c r="A496" i="2"/>
  <c r="A686" i="2"/>
  <c r="A74" i="2"/>
  <c r="G74" i="2"/>
  <c r="I74" i="2" s="1"/>
  <c r="A391" i="2"/>
  <c r="A53" i="2"/>
  <c r="A454" i="2"/>
  <c r="G454" i="2"/>
  <c r="I454" i="2" s="1"/>
  <c r="A447" i="2"/>
  <c r="A412" i="2"/>
  <c r="I195" i="2"/>
  <c r="G742" i="2"/>
  <c r="I742" i="2" s="1"/>
  <c r="A742" i="2"/>
  <c r="G452" i="2"/>
  <c r="I452" i="2" s="1"/>
  <c r="A452" i="2"/>
  <c r="G459" i="2"/>
  <c r="I459" i="2" s="1"/>
  <c r="A459" i="2"/>
  <c r="A605" i="2"/>
  <c r="G605" i="2"/>
  <c r="I605" i="2" s="1"/>
  <c r="A346" i="2"/>
  <c r="A771" i="2"/>
  <c r="G771" i="2"/>
  <c r="I771" i="2" s="1"/>
  <c r="I346" i="2"/>
  <c r="I76" i="2"/>
  <c r="I660" i="2"/>
  <c r="I670" i="2"/>
  <c r="I144" i="2"/>
  <c r="A703" i="2"/>
  <c r="G703" i="2"/>
  <c r="I703" i="2" s="1"/>
  <c r="I770" i="2"/>
  <c r="A622" i="2"/>
  <c r="G622" i="2"/>
  <c r="I622" i="2" s="1"/>
  <c r="A750" i="2"/>
  <c r="G750" i="2"/>
  <c r="I750" i="2" s="1"/>
  <c r="I277" i="2"/>
  <c r="A320" i="2"/>
  <c r="G320" i="2"/>
  <c r="I320" i="2" s="1"/>
  <c r="A185" i="2"/>
  <c r="G185" i="2"/>
  <c r="I185" i="2" s="1"/>
  <c r="A584" i="2"/>
  <c r="G584" i="2"/>
  <c r="I584" i="2" s="1"/>
  <c r="A69" i="2"/>
  <c r="A147" i="2"/>
  <c r="A436" i="2"/>
  <c r="G181" i="2"/>
  <c r="I181" i="2" s="1"/>
  <c r="A511" i="2"/>
  <c r="A268" i="2"/>
  <c r="G300" i="2"/>
  <c r="I300" i="2" s="1"/>
  <c r="A486" i="2"/>
  <c r="G693" i="2"/>
  <c r="I693" i="2" s="1"/>
  <c r="A663" i="2"/>
  <c r="G112" i="2"/>
  <c r="I112" i="2" s="1"/>
  <c r="A566" i="2"/>
  <c r="G103" i="2"/>
  <c r="I103" i="2" s="1"/>
  <c r="A542" i="2"/>
  <c r="G441" i="2"/>
  <c r="I441" i="2" s="1"/>
  <c r="A15" i="2"/>
  <c r="G189" i="2"/>
  <c r="I189" i="2" s="1"/>
  <c r="A41" i="2"/>
  <c r="G172" i="2"/>
  <c r="I172" i="2" s="1"/>
  <c r="A184" i="2"/>
  <c r="G270" i="2"/>
  <c r="I270" i="2" s="1"/>
  <c r="A282" i="2"/>
  <c r="G357" i="2"/>
  <c r="I357" i="2" s="1"/>
  <c r="A57" i="2"/>
  <c r="G186" i="2"/>
  <c r="I186" i="2" s="1"/>
  <c r="A519" i="2"/>
  <c r="G649" i="2"/>
  <c r="I649" i="2" s="1"/>
  <c r="A115" i="2"/>
  <c r="G44" i="2"/>
  <c r="I44" i="2" s="1"/>
  <c r="A439" i="2"/>
  <c r="G769" i="2"/>
  <c r="I769" i="2" s="1"/>
  <c r="A276" i="2"/>
  <c r="G276" i="2"/>
  <c r="I276" i="2" s="1"/>
  <c r="A645" i="2"/>
  <c r="G739" i="2"/>
  <c r="I739" i="2" s="1"/>
  <c r="A210" i="2"/>
  <c r="G339" i="2"/>
  <c r="I339" i="2" s="1"/>
  <c r="A594" i="2"/>
  <c r="G594" i="2"/>
  <c r="I594" i="2" s="1"/>
  <c r="A755" i="2"/>
  <c r="H288" i="2"/>
  <c r="I301" i="2"/>
  <c r="A290" i="2"/>
  <c r="G550" i="2"/>
  <c r="I550" i="2" s="1"/>
  <c r="A587" i="2"/>
  <c r="H587" i="2"/>
  <c r="A766" i="2"/>
  <c r="A726" i="2"/>
  <c r="I137" i="2"/>
  <c r="A559" i="2"/>
  <c r="G559" i="2"/>
  <c r="I559" i="2" s="1"/>
  <c r="A414" i="2"/>
  <c r="G414" i="2"/>
  <c r="I414" i="2" s="1"/>
  <c r="A617" i="2"/>
  <c r="I617" i="2"/>
  <c r="A578" i="2"/>
  <c r="A553" i="2"/>
  <c r="G40" i="2"/>
  <c r="I40" i="2" s="1"/>
  <c r="A260" i="2"/>
  <c r="G260" i="2"/>
  <c r="I260" i="2" s="1"/>
  <c r="A671" i="2"/>
  <c r="G671" i="2"/>
  <c r="I671" i="2" s="1"/>
  <c r="A528" i="2"/>
  <c r="G528" i="2"/>
  <c r="I528" i="2" s="1"/>
  <c r="I627" i="2"/>
  <c r="A111" i="2"/>
  <c r="A662" i="2"/>
  <c r="A650" i="2"/>
  <c r="A152" i="2"/>
  <c r="A54" i="2"/>
  <c r="A407" i="2"/>
  <c r="A421" i="2"/>
  <c r="A50" i="2"/>
  <c r="A479" i="2"/>
  <c r="G578" i="2"/>
  <c r="I578" i="2" s="1"/>
  <c r="A299" i="2"/>
  <c r="G553" i="2"/>
  <c r="I553" i="2" s="1"/>
  <c r="A24" i="2"/>
  <c r="G161" i="2"/>
  <c r="I161" i="2" s="1"/>
  <c r="A416" i="2"/>
  <c r="A700" i="2"/>
  <c r="G700" i="2"/>
  <c r="I700" i="2" s="1"/>
  <c r="A498" i="2"/>
  <c r="G498" i="2"/>
  <c r="I498" i="2" s="1"/>
  <c r="A313" i="2"/>
  <c r="G313" i="2"/>
  <c r="I313" i="2" s="1"/>
  <c r="A153" i="2"/>
  <c r="G153" i="2"/>
  <c r="I153" i="2" s="1"/>
  <c r="A752" i="2"/>
  <c r="G752" i="2"/>
  <c r="I752" i="2" s="1"/>
  <c r="A170" i="2"/>
  <c r="G170" i="2"/>
  <c r="I170" i="2" s="1"/>
  <c r="A499" i="2"/>
  <c r="G499" i="2"/>
  <c r="I499" i="2" s="1"/>
  <c r="A555" i="2"/>
  <c r="G555" i="2"/>
  <c r="I555" i="2" s="1"/>
  <c r="G255" i="2"/>
  <c r="I255" i="2" s="1"/>
  <c r="A255" i="2"/>
  <c r="I534" i="2"/>
  <c r="A598" i="2"/>
  <c r="G598" i="2"/>
  <c r="I598" i="2" s="1"/>
  <c r="A252" i="2"/>
  <c r="G252" i="2"/>
  <c r="I252" i="2" s="1"/>
  <c r="A532" i="2"/>
  <c r="G359" i="2"/>
  <c r="I359" i="2" s="1"/>
  <c r="A258" i="2"/>
  <c r="A144" i="2"/>
  <c r="A744" i="2"/>
  <c r="G744" i="2"/>
  <c r="I744" i="2" s="1"/>
  <c r="A660" i="2"/>
  <c r="A138" i="2"/>
  <c r="G138" i="2"/>
  <c r="I138" i="2" s="1"/>
  <c r="A296" i="2"/>
  <c r="I258" i="2"/>
  <c r="G432" i="2"/>
  <c r="I432" i="2" s="1"/>
  <c r="A432" i="2"/>
  <c r="I231" i="2"/>
  <c r="A14" i="2"/>
  <c r="G14" i="2"/>
  <c r="I14" i="2" s="1"/>
  <c r="A665" i="2"/>
  <c r="G665" i="2"/>
  <c r="I665" i="2" s="1"/>
  <c r="I156" i="2"/>
  <c r="A690" i="2"/>
  <c r="G690" i="2"/>
  <c r="I690" i="2" s="1"/>
  <c r="G602" i="2"/>
  <c r="I602" i="2" s="1"/>
  <c r="A639" i="2"/>
  <c r="G397" i="2"/>
  <c r="I397" i="2" s="1"/>
  <c r="A670" i="2"/>
  <c r="G699" i="2"/>
  <c r="I699" i="2" s="1"/>
  <c r="G462" i="2"/>
  <c r="I462" i="2" s="1"/>
  <c r="G296" i="2"/>
  <c r="I296" i="2" s="1"/>
  <c r="A76" i="2"/>
  <c r="I444" i="2"/>
  <c r="A4" i="2"/>
  <c r="G4" i="2"/>
  <c r="I4" i="2" s="1"/>
  <c r="A627" i="2"/>
  <c r="A524" i="2"/>
  <c r="G524" i="2"/>
  <c r="I524" i="2" s="1"/>
  <c r="A534" i="2"/>
  <c r="A90" i="2"/>
  <c r="G90" i="2"/>
  <c r="I90" i="2" s="1"/>
  <c r="A171" i="2"/>
  <c r="G171" i="2"/>
  <c r="I171" i="2" s="1"/>
  <c r="A581" i="2"/>
  <c r="G581" i="2"/>
  <c r="I581" i="2" s="1"/>
  <c r="A443" i="2"/>
  <c r="G443" i="2"/>
  <c r="I443" i="2" s="1"/>
  <c r="A253" i="2"/>
  <c r="A83" i="2"/>
  <c r="A770" i="2"/>
  <c r="A302" i="2"/>
  <c r="A274" i="2"/>
  <c r="G99" i="2"/>
  <c r="I99" i="2" s="1"/>
  <c r="A86" i="2"/>
  <c r="G86" i="2"/>
  <c r="I86" i="2" s="1"/>
  <c r="A666" i="2"/>
  <c r="A502" i="2"/>
  <c r="G502" i="2"/>
  <c r="I502" i="2" s="1"/>
  <c r="A492" i="2"/>
  <c r="J90" i="2" l="1" a="1"/>
  <c r="J90" i="2" s="1"/>
  <c r="L490" i="2" a="1"/>
  <c r="L490" i="2" s="1"/>
  <c r="M490" i="2" s="1"/>
  <c r="O490" i="2" s="1"/>
  <c r="N490" i="2" s="1"/>
  <c r="L527" i="2" a="1"/>
  <c r="L527" i="2" s="1"/>
  <c r="J87" i="2" a="1"/>
  <c r="J87" i="2" s="1"/>
  <c r="J305" i="2" a="1"/>
  <c r="J305" i="2" s="1"/>
  <c r="J605" i="2" a="1"/>
  <c r="J605" i="2" s="1"/>
  <c r="L199" i="2" a="1"/>
  <c r="L199" i="2" s="1"/>
  <c r="M199" i="2" s="1"/>
  <c r="O199" i="2" s="1"/>
  <c r="N199" i="2" s="1"/>
  <c r="L595" i="2" a="1"/>
  <c r="L595" i="2" s="1"/>
  <c r="M595" i="2" s="1"/>
  <c r="L565" i="2" a="1"/>
  <c r="L565" i="2" s="1"/>
  <c r="M565" i="2" s="1"/>
  <c r="O565" i="2" s="1"/>
  <c r="N565" i="2" s="1"/>
  <c r="L727" i="2" a="1"/>
  <c r="L727" i="2" s="1"/>
  <c r="M727" i="2" s="1"/>
  <c r="O727" i="2" s="1"/>
  <c r="N727" i="2" s="1"/>
  <c r="L704" i="2" a="1"/>
  <c r="L704" i="2" s="1"/>
  <c r="M704" i="2" s="1"/>
  <c r="O704" i="2" s="1"/>
  <c r="N704" i="2" s="1"/>
  <c r="J94" i="2" a="1"/>
  <c r="J94" i="2" s="1"/>
  <c r="K94" i="2" s="1"/>
  <c r="J65" i="2" a="1"/>
  <c r="J65" i="2" s="1"/>
  <c r="J560" i="2" a="1"/>
  <c r="J560" i="2" s="1"/>
  <c r="L211" i="2" a="1"/>
  <c r="L211" i="2" s="1"/>
  <c r="M211" i="2" s="1"/>
  <c r="L732" i="2" a="1"/>
  <c r="L732" i="2" s="1"/>
  <c r="M732" i="2" s="1"/>
  <c r="O732" i="2" s="1"/>
  <c r="N732" i="2" s="1"/>
  <c r="L729" i="2" a="1"/>
  <c r="L729" i="2" s="1"/>
  <c r="M729" i="2" s="1"/>
  <c r="O729" i="2" s="1"/>
  <c r="N729" i="2" s="1"/>
  <c r="L466" i="2" a="1"/>
  <c r="L466" i="2" s="1"/>
  <c r="M466" i="2" s="1"/>
  <c r="L722" i="2" a="1"/>
  <c r="L722" i="2" s="1"/>
  <c r="M722" i="2" s="1"/>
  <c r="O722" i="2" s="1"/>
  <c r="N722" i="2" s="1"/>
  <c r="L250" i="2" a="1"/>
  <c r="L250" i="2" s="1"/>
  <c r="M250" i="2" s="1"/>
  <c r="O250" i="2" s="1"/>
  <c r="N250" i="2" s="1"/>
  <c r="J98" i="2" a="1"/>
  <c r="J98" i="2" s="1"/>
  <c r="K98" i="2" s="1"/>
  <c r="J291" i="2" a="1"/>
  <c r="J291" i="2" s="1"/>
  <c r="J204" i="2" a="1"/>
  <c r="J204" i="2" s="1"/>
  <c r="J298" i="2" a="1"/>
  <c r="J298" i="2" s="1"/>
  <c r="J294" i="2" a="1"/>
  <c r="J294" i="2" s="1"/>
  <c r="J13" i="2" a="1"/>
  <c r="J13" i="2" s="1"/>
  <c r="L232" i="2" a="1"/>
  <c r="L232" i="2" s="1"/>
  <c r="J50" i="2" a="1"/>
  <c r="J50" i="2" s="1"/>
  <c r="K50" i="2" s="1"/>
  <c r="J603" i="2" a="1"/>
  <c r="J603" i="2" s="1"/>
  <c r="L233" i="2" a="1"/>
  <c r="L233" i="2" s="1"/>
  <c r="M233" i="2" s="1"/>
  <c r="O233" i="2" s="1"/>
  <c r="N233" i="2" s="1"/>
  <c r="L513" i="2" a="1"/>
  <c r="L513" i="2" s="1"/>
  <c r="M513" i="2" s="1"/>
  <c r="O513" i="2" s="1"/>
  <c r="N513" i="2" s="1"/>
  <c r="L97" i="2" a="1"/>
  <c r="L97" i="2" s="1"/>
  <c r="M97" i="2" s="1"/>
  <c r="L568" i="2" a="1"/>
  <c r="L568" i="2" s="1"/>
  <c r="M568" i="2" s="1"/>
  <c r="O568" i="2" s="1"/>
  <c r="N568" i="2" s="1"/>
  <c r="J192" i="2" a="1"/>
  <c r="J192" i="2" s="1"/>
  <c r="K192" i="2" s="1"/>
  <c r="J541" i="2" a="1"/>
  <c r="J541" i="2" s="1"/>
  <c r="K541" i="2" s="1"/>
  <c r="J278" i="2" a="1"/>
  <c r="J278" i="2" s="1"/>
  <c r="K278" i="2" s="1"/>
  <c r="O278" i="2" s="1"/>
  <c r="N278" i="2" s="1"/>
  <c r="J595" i="2" a="1"/>
  <c r="J595" i="2" s="1"/>
  <c r="K595" i="2" s="1"/>
  <c r="O595" i="2" s="1"/>
  <c r="N595" i="2" s="1"/>
  <c r="L231" i="2" a="1"/>
  <c r="L231" i="2" s="1"/>
  <c r="J72" i="2" a="1"/>
  <c r="J72" i="2" s="1"/>
  <c r="J685" i="2" a="1"/>
  <c r="J685" i="2" s="1"/>
  <c r="L99" i="2" a="1"/>
  <c r="L99" i="2" s="1"/>
  <c r="L506" i="2" a="1"/>
  <c r="L506" i="2" s="1"/>
  <c r="J29" i="2" a="1"/>
  <c r="J29" i="2" s="1"/>
  <c r="J84" i="2" a="1"/>
  <c r="J84" i="2" s="1"/>
  <c r="J510" i="2" a="1"/>
  <c r="J510" i="2" s="1"/>
  <c r="J93" i="2" a="1"/>
  <c r="J93" i="2" s="1"/>
  <c r="J47" i="2" a="1"/>
  <c r="J47" i="2" s="1"/>
  <c r="L700" i="2" a="1"/>
  <c r="L700" i="2" s="1"/>
  <c r="L583" i="2" a="1"/>
  <c r="L583" i="2" s="1"/>
  <c r="M583" i="2" s="1"/>
  <c r="O583" i="2" s="1"/>
  <c r="N583" i="2" s="1"/>
  <c r="J600" i="2" a="1"/>
  <c r="J600" i="2" s="1"/>
  <c r="J487" i="2" a="1"/>
  <c r="J487" i="2" s="1"/>
  <c r="L230" i="2" a="1"/>
  <c r="L230" i="2" s="1"/>
  <c r="L20" i="2" a="1"/>
  <c r="L20" i="2" s="1"/>
  <c r="M20" i="2" s="1"/>
  <c r="L98" i="2" a="1"/>
  <c r="L98" i="2" s="1"/>
  <c r="M98" i="2" s="1"/>
  <c r="O98" i="2" s="1"/>
  <c r="N98" i="2" s="1"/>
  <c r="L28" i="2" a="1"/>
  <c r="L28" i="2" s="1"/>
  <c r="M28" i="2" s="1"/>
  <c r="L100" i="2" a="1"/>
  <c r="L100" i="2" s="1"/>
  <c r="M100" i="2" s="1"/>
  <c r="J58" i="2" a="1"/>
  <c r="J58" i="2" s="1"/>
  <c r="K58" i="2" s="1"/>
  <c r="J505" i="2" a="1"/>
  <c r="J505" i="2" s="1"/>
  <c r="K505" i="2" s="1"/>
  <c r="J310" i="2" a="1"/>
  <c r="J310" i="2" s="1"/>
  <c r="K310" i="2" s="1"/>
  <c r="J737" i="2" a="1"/>
  <c r="J737" i="2" s="1"/>
  <c r="K737" i="2" s="1"/>
  <c r="L246" i="2" a="1"/>
  <c r="L246" i="2" s="1"/>
  <c r="M246" i="2" s="1"/>
  <c r="J7" i="2" a="1"/>
  <c r="J7" i="2" s="1"/>
  <c r="J201" i="2" a="1"/>
  <c r="J201" i="2" s="1"/>
  <c r="L220" i="2" a="1"/>
  <c r="L220" i="2" s="1"/>
  <c r="J256" i="2" a="1"/>
  <c r="J256" i="2" s="1"/>
  <c r="L591" i="2" a="1"/>
  <c r="L591" i="2" s="1"/>
  <c r="J102" i="2" a="1"/>
  <c r="J102" i="2" s="1"/>
  <c r="J301" i="2" a="1"/>
  <c r="J301" i="2" s="1"/>
  <c r="J182" i="2" a="1"/>
  <c r="J182" i="2" s="1"/>
  <c r="J226" i="2" a="1"/>
  <c r="J226" i="2" s="1"/>
  <c r="L569" i="2" a="1"/>
  <c r="L569" i="2" s="1"/>
  <c r="M569" i="2" s="1"/>
  <c r="O569" i="2" s="1"/>
  <c r="N569" i="2" s="1"/>
  <c r="L505" i="2" a="1"/>
  <c r="L505" i="2" s="1"/>
  <c r="M505" i="2" s="1"/>
  <c r="O505" i="2" s="1"/>
  <c r="N505" i="2" s="1"/>
  <c r="L192" i="2" a="1"/>
  <c r="L192" i="2" s="1"/>
  <c r="M192" i="2" s="1"/>
  <c r="O192" i="2" s="1"/>
  <c r="N192" i="2" s="1"/>
  <c r="L714" i="2" a="1"/>
  <c r="L714" i="2" s="1"/>
  <c r="M714" i="2" s="1"/>
  <c r="O714" i="2" s="1"/>
  <c r="N714" i="2" s="1"/>
  <c r="J202" i="2" a="1"/>
  <c r="J202" i="2" s="1"/>
  <c r="K202" i="2" s="1"/>
  <c r="J67" i="2" a="1"/>
  <c r="J67" i="2" s="1"/>
  <c r="K67" i="2" s="1"/>
  <c r="O67" i="2" s="1"/>
  <c r="N67" i="2" s="1"/>
  <c r="L3" i="2" a="1"/>
  <c r="L3" i="2" s="1"/>
  <c r="L559" i="2" a="1"/>
  <c r="L559" i="2" s="1"/>
  <c r="L161" i="2" a="1"/>
  <c r="L161" i="2" s="1"/>
  <c r="J3" i="2" a="1"/>
  <c r="J3" i="2" s="1"/>
  <c r="L681" i="2" a="1"/>
  <c r="L681" i="2" s="1"/>
  <c r="J52" i="2" a="1"/>
  <c r="J52" i="2" s="1"/>
  <c r="J270" i="2" a="1"/>
  <c r="J270" i="2" s="1"/>
  <c r="L547" i="2" a="1"/>
  <c r="L547" i="2" s="1"/>
  <c r="J17" i="2" a="1"/>
  <c r="J17" i="2" s="1"/>
  <c r="L577" i="2" a="1"/>
  <c r="L577" i="2" s="1"/>
  <c r="M577" i="2" s="1"/>
  <c r="O577" i="2" s="1"/>
  <c r="N577" i="2" s="1"/>
  <c r="L585" i="2" a="1"/>
  <c r="L585" i="2" s="1"/>
  <c r="M585" i="2" s="1"/>
  <c r="O585" i="2" s="1"/>
  <c r="N585" i="2" s="1"/>
  <c r="L34" i="2" a="1"/>
  <c r="L34" i="2" s="1"/>
  <c r="M34" i="2" s="1"/>
  <c r="L166" i="2" a="1"/>
  <c r="L166" i="2" s="1"/>
  <c r="M166" i="2" s="1"/>
  <c r="L203" i="2" a="1"/>
  <c r="L203" i="2" s="1"/>
  <c r="M203" i="2" s="1"/>
  <c r="O203" i="2" s="1"/>
  <c r="N203" i="2" s="1"/>
  <c r="L728" i="2" a="1"/>
  <c r="L728" i="2" s="1"/>
  <c r="M728" i="2" s="1"/>
  <c r="O728" i="2" s="1"/>
  <c r="N728" i="2" s="1"/>
  <c r="L214" i="2" a="1"/>
  <c r="L214" i="2" s="1"/>
  <c r="M214" i="2" s="1"/>
  <c r="O214" i="2" s="1"/>
  <c r="N214" i="2" s="1"/>
  <c r="L66" i="2" a="1"/>
  <c r="L66" i="2" s="1"/>
  <c r="M66" i="2" s="1"/>
  <c r="O66" i="2" s="1"/>
  <c r="N66" i="2" s="1"/>
  <c r="J257" i="2" a="1"/>
  <c r="J257" i="2" s="1"/>
  <c r="K257" i="2" s="1"/>
  <c r="O257" i="2" s="1"/>
  <c r="N257" i="2" s="1"/>
  <c r="J306" i="2" a="1"/>
  <c r="J306" i="2" s="1"/>
  <c r="K306" i="2" s="1"/>
  <c r="J597" i="2" a="1"/>
  <c r="J597" i="2" s="1"/>
  <c r="L175" i="2" a="1"/>
  <c r="L175" i="2" s="1"/>
  <c r="J243" i="2" a="1"/>
  <c r="J243" i="2" s="1"/>
  <c r="J317" i="2" a="1"/>
  <c r="J317" i="2" s="1"/>
  <c r="L723" i="2" a="1"/>
  <c r="L723" i="2" s="1"/>
  <c r="J89" i="2" a="1"/>
  <c r="J89" i="2" s="1"/>
  <c r="L151" i="2" a="1"/>
  <c r="L151" i="2" s="1"/>
  <c r="L78" i="2" a="1"/>
  <c r="L78" i="2" s="1"/>
  <c r="L566" i="2" a="1"/>
  <c r="L566" i="2" s="1"/>
  <c r="J62" i="2" a="1"/>
  <c r="J62" i="2" s="1"/>
  <c r="L190" i="2" a="1"/>
  <c r="L190" i="2" s="1"/>
  <c r="M190" i="2" s="1"/>
  <c r="L737" i="2" a="1"/>
  <c r="L737" i="2" s="1"/>
  <c r="M737" i="2" s="1"/>
  <c r="O737" i="2" s="1"/>
  <c r="N737" i="2" s="1"/>
  <c r="L710" i="2" a="1"/>
  <c r="L710" i="2" s="1"/>
  <c r="M710" i="2" s="1"/>
  <c r="O710" i="2" s="1"/>
  <c r="N710" i="2" s="1"/>
  <c r="L312" i="2" a="1"/>
  <c r="L312" i="2" s="1"/>
  <c r="M312" i="2" s="1"/>
  <c r="L18" i="2" a="1"/>
  <c r="L18" i="2" s="1"/>
  <c r="M18" i="2" s="1"/>
  <c r="O319" i="2"/>
  <c r="N319" i="2" s="1"/>
  <c r="L37" i="2" a="1"/>
  <c r="L37" i="2" s="1"/>
  <c r="M37" i="2" s="1"/>
  <c r="L570" i="2" a="1"/>
  <c r="L570" i="2" s="1"/>
  <c r="M570" i="2" s="1"/>
  <c r="O570" i="2" s="1"/>
  <c r="N570" i="2" s="1"/>
  <c r="J37" i="2" a="1"/>
  <c r="J37" i="2" s="1"/>
  <c r="K37" i="2" s="1"/>
  <c r="J303" i="2" a="1"/>
  <c r="J303" i="2" s="1"/>
  <c r="K303" i="2" s="1"/>
  <c r="J304" i="2" a="1"/>
  <c r="J304" i="2" s="1"/>
  <c r="K304" i="2" s="1"/>
  <c r="O304" i="2" s="1"/>
  <c r="N304" i="2" s="1"/>
  <c r="J166" i="2" a="1"/>
  <c r="J166" i="2" s="1"/>
  <c r="K166" i="2" s="1"/>
  <c r="P97" i="2"/>
  <c r="L38" i="2" a="1"/>
  <c r="L38" i="2" s="1"/>
  <c r="J273" i="2" a="1"/>
  <c r="J273" i="2" s="1"/>
  <c r="L152" i="2" a="1"/>
  <c r="L152" i="2" s="1"/>
  <c r="L46" i="2" a="1"/>
  <c r="L46" i="2" s="1"/>
  <c r="J10" i="2" a="1"/>
  <c r="J10" i="2" s="1"/>
  <c r="J259" i="2" a="1"/>
  <c r="J259" i="2" s="1"/>
  <c r="J5" i="2" a="1"/>
  <c r="J5" i="2" s="1"/>
  <c r="L162" i="2" a="1"/>
  <c r="L162" i="2" s="1"/>
  <c r="L508" i="2" a="1"/>
  <c r="L508" i="2" s="1"/>
  <c r="M508" i="2" s="1"/>
  <c r="O508" i="2" s="1"/>
  <c r="N508" i="2" s="1"/>
  <c r="L202" i="2" a="1"/>
  <c r="L202" i="2" s="1"/>
  <c r="M202" i="2" s="1"/>
  <c r="O202" i="2" s="1"/>
  <c r="N202" i="2" s="1"/>
  <c r="L461" i="2" a="1"/>
  <c r="L461" i="2" s="1"/>
  <c r="M461" i="2" s="1"/>
  <c r="L572" i="2" a="1"/>
  <c r="L572" i="2" s="1"/>
  <c r="M572" i="2" s="1"/>
  <c r="O572" i="2" s="1"/>
  <c r="N572" i="2" s="1"/>
  <c r="L56" i="2" a="1"/>
  <c r="L56" i="2" s="1"/>
  <c r="M56" i="2" s="1"/>
  <c r="O56" i="2" s="1"/>
  <c r="N56" i="2" s="1"/>
  <c r="J75" i="2" a="1"/>
  <c r="J75" i="2" s="1"/>
  <c r="K75" i="2" s="1"/>
  <c r="J472" i="2" a="1"/>
  <c r="J472" i="2" s="1"/>
  <c r="K472" i="2" s="1"/>
  <c r="J312" i="2" a="1"/>
  <c r="J312" i="2" s="1"/>
  <c r="K312" i="2" s="1"/>
  <c r="J253" i="2" a="1"/>
  <c r="J253" i="2" s="1"/>
  <c r="L170" i="2" a="1"/>
  <c r="L170" i="2" s="1"/>
  <c r="L181" i="2" a="1"/>
  <c r="L181" i="2" s="1"/>
  <c r="J55" i="2" a="1"/>
  <c r="J55" i="2" s="1"/>
  <c r="J247" i="2" a="1"/>
  <c r="J247" i="2" s="1"/>
  <c r="J73" i="2" a="1"/>
  <c r="J73" i="2" s="1"/>
  <c r="L484" i="2" a="1"/>
  <c r="L484" i="2" s="1"/>
  <c r="L94" i="2" a="1"/>
  <c r="L94" i="2" s="1"/>
  <c r="M94" i="2" s="1"/>
  <c r="O94" i="2" s="1"/>
  <c r="N94" i="2" s="1"/>
  <c r="L21" i="2" a="1"/>
  <c r="L21" i="2" s="1"/>
  <c r="J104" i="2" a="1"/>
  <c r="J104" i="2" s="1"/>
  <c r="K104" i="2" s="1"/>
  <c r="L303" i="2" a="1"/>
  <c r="L303" i="2" s="1"/>
  <c r="M303" i="2" s="1"/>
  <c r="O303" i="2" s="1"/>
  <c r="N303" i="2" s="1"/>
  <c r="L157" i="2" a="1"/>
  <c r="L157" i="2" s="1"/>
  <c r="M157" i="2" s="1"/>
  <c r="L533" i="2" a="1"/>
  <c r="L533" i="2" s="1"/>
  <c r="M533" i="2" s="1"/>
  <c r="O533" i="2" s="1"/>
  <c r="N533" i="2" s="1"/>
  <c r="O306" i="2"/>
  <c r="N306" i="2" s="1"/>
  <c r="J297" i="2" a="1"/>
  <c r="J297" i="2" s="1"/>
  <c r="K297" i="2" s="1"/>
  <c r="O297" i="2" s="1"/>
  <c r="N297" i="2" s="1"/>
  <c r="J266" i="2" a="1"/>
  <c r="J266" i="2" s="1"/>
  <c r="K266" i="2" s="1"/>
  <c r="O266" i="2" s="1"/>
  <c r="N266" i="2" s="1"/>
  <c r="J264" i="2" a="1"/>
  <c r="J264" i="2" s="1"/>
  <c r="J262" i="2" a="1"/>
  <c r="J262" i="2" s="1"/>
  <c r="J286" i="2" a="1"/>
  <c r="J286" i="2" s="1"/>
  <c r="L150" i="2" a="1"/>
  <c r="L150" i="2" s="1"/>
  <c r="L310" i="2" a="1"/>
  <c r="L310" i="2" s="1"/>
  <c r="M310" i="2" s="1"/>
  <c r="O310" i="2" s="1"/>
  <c r="N310" i="2" s="1"/>
  <c r="L27" i="2" a="1"/>
  <c r="L27" i="2" s="1"/>
  <c r="J471" i="2" a="1"/>
  <c r="J471" i="2" s="1"/>
  <c r="L110" i="2" a="1"/>
  <c r="L110" i="2" s="1"/>
  <c r="J284" i="2" a="1"/>
  <c r="J284" i="2" s="1"/>
  <c r="J245" i="2" a="1"/>
  <c r="J245" i="2" s="1"/>
  <c r="J598" i="2" a="1"/>
  <c r="J598" i="2" s="1"/>
  <c r="J4" i="2" a="1"/>
  <c r="J4" i="2" s="1"/>
  <c r="L512" i="2" a="1"/>
  <c r="L512" i="2" s="1"/>
  <c r="M512" i="2" s="1"/>
  <c r="O512" i="2" s="1"/>
  <c r="N512" i="2" s="1"/>
  <c r="L516" i="2" a="1"/>
  <c r="L516" i="2" s="1"/>
  <c r="M516" i="2" s="1"/>
  <c r="O516" i="2" s="1"/>
  <c r="N516" i="2" s="1"/>
  <c r="L118" i="2" a="1"/>
  <c r="L118" i="2" s="1"/>
  <c r="M118" i="2" s="1"/>
  <c r="O118" i="2" s="1"/>
  <c r="N118" i="2" s="1"/>
  <c r="J461" i="2" a="1"/>
  <c r="J461" i="2" s="1"/>
  <c r="K461" i="2" s="1"/>
  <c r="J599" i="2" a="1"/>
  <c r="J599" i="2" s="1"/>
  <c r="K599" i="2" s="1"/>
  <c r="O599" i="2" s="1"/>
  <c r="N599" i="2" s="1"/>
  <c r="J45" i="2" a="1"/>
  <c r="J45" i="2" s="1"/>
  <c r="K45" i="2" s="1"/>
  <c r="J254" i="2" a="1"/>
  <c r="J254" i="2" s="1"/>
  <c r="K254" i="2" s="1"/>
  <c r="O254" i="2" s="1"/>
  <c r="N254" i="2" s="1"/>
  <c r="J82" i="2" a="1"/>
  <c r="J82" i="2" s="1"/>
  <c r="L364" i="2" a="1"/>
  <c r="L364" i="2" s="1"/>
  <c r="J643" i="2" a="1"/>
  <c r="J643" i="2" s="1"/>
  <c r="L627" i="2" a="1"/>
  <c r="L627" i="2" s="1"/>
  <c r="L437" i="2" a="1"/>
  <c r="L437" i="2" s="1"/>
  <c r="L376" i="2" a="1"/>
  <c r="L376" i="2" s="1"/>
  <c r="L2" i="2" a="1"/>
  <c r="L2" i="2" s="1"/>
  <c r="M2" i="2" s="1"/>
  <c r="O2" i="2" s="1"/>
  <c r="N2" i="2" s="1"/>
  <c r="J172" i="2" a="1"/>
  <c r="J172" i="2" s="1"/>
  <c r="L378" i="2" a="1"/>
  <c r="L378" i="2" s="1"/>
  <c r="J711" i="2" a="1"/>
  <c r="J711" i="2" s="1"/>
  <c r="L349" i="2" a="1"/>
  <c r="L349" i="2" s="1"/>
  <c r="L503" i="2" a="1"/>
  <c r="L503" i="2" s="1"/>
  <c r="M503" i="2" s="1"/>
  <c r="O503" i="2" s="1"/>
  <c r="N503" i="2" s="1"/>
  <c r="J99" i="2" a="1"/>
  <c r="J99" i="2" s="1"/>
  <c r="J422" i="2" a="1"/>
  <c r="J422" i="2" s="1"/>
  <c r="L747" i="2" a="1"/>
  <c r="L747" i="2" s="1"/>
  <c r="L327" i="2" a="1"/>
  <c r="L327" i="2" s="1"/>
  <c r="L561" i="2" a="1"/>
  <c r="L561" i="2" s="1"/>
  <c r="M561" i="2" s="1"/>
  <c r="L363" i="2" a="1"/>
  <c r="L363" i="2" s="1"/>
  <c r="L494" i="2" a="1"/>
  <c r="L494" i="2" s="1"/>
  <c r="L500" i="2" a="1"/>
  <c r="L500" i="2" s="1"/>
  <c r="L53" i="2" a="1"/>
  <c r="L53" i="2" s="1"/>
  <c r="J768" i="2" a="1"/>
  <c r="J768" i="2" s="1"/>
  <c r="J517" i="2" a="1"/>
  <c r="J517" i="2" s="1"/>
  <c r="J771" i="2" a="1"/>
  <c r="J771" i="2" s="1"/>
  <c r="L252" i="2" a="1"/>
  <c r="L252" i="2" s="1"/>
  <c r="L283" i="2" a="1"/>
  <c r="L283" i="2" s="1"/>
  <c r="L537" i="2" a="1"/>
  <c r="L537" i="2" s="1"/>
  <c r="J193" i="2" a="1"/>
  <c r="J193" i="2" s="1"/>
  <c r="L59" i="2" a="1"/>
  <c r="L59" i="2" s="1"/>
  <c r="L456" i="2" a="1"/>
  <c r="L456" i="2" s="1"/>
  <c r="J519" i="2" a="1"/>
  <c r="J519" i="2" s="1"/>
  <c r="L23" i="2" a="1"/>
  <c r="L23" i="2" s="1"/>
  <c r="J746" i="2" a="1"/>
  <c r="J746" i="2" s="1"/>
  <c r="L168" i="2" a="1"/>
  <c r="L168" i="2" s="1"/>
  <c r="J26" i="2" a="1"/>
  <c r="J26" i="2" s="1"/>
  <c r="L219" i="2" a="1"/>
  <c r="L219" i="2" s="1"/>
  <c r="L183" i="2" a="1"/>
  <c r="L183" i="2" s="1"/>
  <c r="J23" i="2" a="1"/>
  <c r="J23" i="2" s="1"/>
  <c r="J77" i="2" a="1"/>
  <c r="J77" i="2" s="1"/>
  <c r="L92" i="2" a="1"/>
  <c r="L92" i="2" s="1"/>
  <c r="J530" i="2" a="1"/>
  <c r="J530" i="2" s="1"/>
  <c r="J83" i="2" a="1"/>
  <c r="J83" i="2" s="1"/>
  <c r="L147" i="2" a="1"/>
  <c r="L147" i="2" s="1"/>
  <c r="J95" i="2" a="1"/>
  <c r="J95" i="2" s="1"/>
  <c r="L761" i="2" a="1"/>
  <c r="L761" i="2" s="1"/>
  <c r="J60" i="2" a="1"/>
  <c r="J60" i="2" s="1"/>
  <c r="L176" i="2" a="1"/>
  <c r="L176" i="2" s="1"/>
  <c r="J168" i="2" a="1"/>
  <c r="J168" i="2" s="1"/>
  <c r="L637" i="2" a="1"/>
  <c r="L637" i="2" s="1"/>
  <c r="L263" i="2" a="1"/>
  <c r="L263" i="2" s="1"/>
  <c r="J146" i="2" a="1"/>
  <c r="J146" i="2" s="1"/>
  <c r="L139" i="2" a="1"/>
  <c r="L139" i="2" s="1"/>
  <c r="J246" i="2" a="1"/>
  <c r="J246" i="2" s="1"/>
  <c r="K246" i="2" s="1"/>
  <c r="P246" i="2" s="1"/>
  <c r="J481" i="2" a="1"/>
  <c r="J481" i="2" s="1"/>
  <c r="M591" i="2"/>
  <c r="J485" i="2" a="1"/>
  <c r="J485" i="2" s="1"/>
  <c r="K485" i="2" s="1"/>
  <c r="J115" i="2" a="1"/>
  <c r="J115" i="2" s="1"/>
  <c r="J449" i="2" a="1"/>
  <c r="J449" i="2" s="1"/>
  <c r="J683" i="2" a="1"/>
  <c r="J683" i="2" s="1"/>
  <c r="J466" i="2" a="1"/>
  <c r="J466" i="2" s="1"/>
  <c r="K466" i="2" s="1"/>
  <c r="P466" i="2" s="1"/>
  <c r="J438" i="2" a="1"/>
  <c r="J438" i="2" s="1"/>
  <c r="J79" i="2" a="1"/>
  <c r="J79" i="2" s="1"/>
  <c r="J642" i="2" a="1"/>
  <c r="J642" i="2" s="1"/>
  <c r="J715" i="2" a="1"/>
  <c r="J715" i="2" s="1"/>
  <c r="J258" i="2" a="1"/>
  <c r="J258" i="2" s="1"/>
  <c r="J721" i="2" a="1"/>
  <c r="J721" i="2" s="1"/>
  <c r="J85" i="2" a="1"/>
  <c r="J85" i="2" s="1"/>
  <c r="J453" i="2" a="1"/>
  <c r="J453" i="2" s="1"/>
  <c r="J81" i="2" a="1"/>
  <c r="J81" i="2" s="1"/>
  <c r="L702" i="2" a="1"/>
  <c r="L702" i="2" s="1"/>
  <c r="L197" i="2" a="1"/>
  <c r="L197" i="2" s="1"/>
  <c r="L382" i="2" a="1"/>
  <c r="L382" i="2" s="1"/>
  <c r="L277" i="2" a="1"/>
  <c r="L277" i="2" s="1"/>
  <c r="L752" i="2" a="1"/>
  <c r="L752" i="2" s="1"/>
  <c r="L201" i="2" a="1"/>
  <c r="L201" i="2" s="1"/>
  <c r="L274" i="2" a="1"/>
  <c r="L274" i="2" s="1"/>
  <c r="L321" i="2" a="1"/>
  <c r="L321" i="2" s="1"/>
  <c r="L256" i="2" a="1"/>
  <c r="L256" i="2" s="1"/>
  <c r="L584" i="2" a="1"/>
  <c r="L584" i="2" s="1"/>
  <c r="L759" i="2" a="1"/>
  <c r="L759" i="2" s="1"/>
  <c r="L709" i="2" a="1"/>
  <c r="L709" i="2" s="1"/>
  <c r="L481" i="2" a="1"/>
  <c r="L481" i="2" s="1"/>
  <c r="L243" i="2" a="1"/>
  <c r="L243" i="2" s="1"/>
  <c r="L519" i="2" a="1"/>
  <c r="L519" i="2" s="1"/>
  <c r="L347" i="2" a="1"/>
  <c r="L347" i="2" s="1"/>
  <c r="L482" i="2" a="1"/>
  <c r="L482" i="2" s="1"/>
  <c r="L539" i="2" a="1"/>
  <c r="L539" i="2" s="1"/>
  <c r="L563" i="2" a="1"/>
  <c r="L563" i="2" s="1"/>
  <c r="L438" i="2" a="1"/>
  <c r="L438" i="2" s="1"/>
  <c r="L408" i="2" a="1"/>
  <c r="L408" i="2" s="1"/>
  <c r="L268" i="2" a="1"/>
  <c r="L268" i="2" s="1"/>
  <c r="L288" i="2" a="1"/>
  <c r="L288" i="2" s="1"/>
  <c r="L158" i="2" a="1"/>
  <c r="L158" i="2" s="1"/>
  <c r="L115" i="2" a="1"/>
  <c r="L115" i="2" s="1"/>
  <c r="L750" i="2" a="1"/>
  <c r="L750" i="2" s="1"/>
  <c r="L690" i="2" a="1"/>
  <c r="L690" i="2" s="1"/>
  <c r="L296" i="2" a="1"/>
  <c r="L296" i="2" s="1"/>
  <c r="L498" i="2" a="1"/>
  <c r="L498" i="2" s="1"/>
  <c r="L686" i="2" a="1"/>
  <c r="L686" i="2" s="1"/>
  <c r="L589" i="2" a="1"/>
  <c r="L589" i="2" s="1"/>
  <c r="L725" i="2" a="1"/>
  <c r="L725" i="2" s="1"/>
  <c r="L326" i="2" a="1"/>
  <c r="L326" i="2" s="1"/>
  <c r="L427" i="2" a="1"/>
  <c r="L427" i="2" s="1"/>
  <c r="L632" i="2" a="1"/>
  <c r="L632" i="2" s="1"/>
  <c r="L280" i="2" a="1"/>
  <c r="L280" i="2" s="1"/>
  <c r="L581" i="2" a="1"/>
  <c r="L581" i="2" s="1"/>
  <c r="L354" i="2" a="1"/>
  <c r="L354" i="2" s="1"/>
  <c r="L734" i="2" a="1"/>
  <c r="L734" i="2" s="1"/>
  <c r="L195" i="2" a="1"/>
  <c r="L195" i="2" s="1"/>
  <c r="L548" i="2" a="1"/>
  <c r="L548" i="2" s="1"/>
  <c r="L684" i="2" a="1"/>
  <c r="L684" i="2" s="1"/>
  <c r="L329" i="2" a="1"/>
  <c r="L329" i="2" s="1"/>
  <c r="L281" i="2" a="1"/>
  <c r="L281" i="2" s="1"/>
  <c r="L502" i="2" a="1"/>
  <c r="L502" i="2" s="1"/>
  <c r="L611" i="2" a="1"/>
  <c r="L611" i="2" s="1"/>
  <c r="L477" i="2" a="1"/>
  <c r="L477" i="2" s="1"/>
  <c r="L368" i="2" a="1"/>
  <c r="L368" i="2" s="1"/>
  <c r="L442" i="2" a="1"/>
  <c r="L442" i="2" s="1"/>
  <c r="L253" i="2" a="1"/>
  <c r="L253" i="2" s="1"/>
  <c r="L521" i="2" a="1"/>
  <c r="L521" i="2" s="1"/>
  <c r="L535" i="2" a="1"/>
  <c r="L535" i="2" s="1"/>
  <c r="L556" i="2" a="1"/>
  <c r="L556" i="2" s="1"/>
  <c r="L10" i="2" a="1"/>
  <c r="L10" i="2" s="1"/>
  <c r="L495" i="2" a="1"/>
  <c r="L495" i="2" s="1"/>
  <c r="L79" i="2" a="1"/>
  <c r="L79" i="2" s="1"/>
  <c r="L156" i="2" a="1"/>
  <c r="L156" i="2" s="1"/>
  <c r="M156" i="2" s="1"/>
  <c r="L689" i="2" a="1"/>
  <c r="L689" i="2" s="1"/>
  <c r="L695" i="2" a="1"/>
  <c r="L695" i="2" s="1"/>
  <c r="L235" i="2" a="1"/>
  <c r="L235" i="2" s="1"/>
  <c r="M235" i="2" s="1"/>
  <c r="O235" i="2" s="1"/>
  <c r="N235" i="2" s="1"/>
  <c r="L353" i="2" a="1"/>
  <c r="L353" i="2" s="1"/>
  <c r="L216" i="2" a="1"/>
  <c r="L216" i="2" s="1"/>
  <c r="L58" i="2" a="1"/>
  <c r="L58" i="2" s="1"/>
  <c r="M58" i="2" s="1"/>
  <c r="O58" i="2" s="1"/>
  <c r="N58" i="2" s="1"/>
  <c r="L472" i="2" a="1"/>
  <c r="L472" i="2" s="1"/>
  <c r="M472" i="2" s="1"/>
  <c r="O472" i="2" s="1"/>
  <c r="N472" i="2" s="1"/>
  <c r="L485" i="2" a="1"/>
  <c r="L485" i="2" s="1"/>
  <c r="M485" i="2" s="1"/>
  <c r="O485" i="2" s="1"/>
  <c r="N485" i="2" s="1"/>
  <c r="L636" i="2" a="1"/>
  <c r="L636" i="2" s="1"/>
  <c r="M636" i="2" s="1"/>
  <c r="O636" i="2" s="1"/>
  <c r="N636" i="2" s="1"/>
  <c r="L638" i="2" a="1"/>
  <c r="L638" i="2" s="1"/>
  <c r="M638" i="2" s="1"/>
  <c r="O638" i="2" s="1"/>
  <c r="N638" i="2" s="1"/>
  <c r="L375" i="2" a="1"/>
  <c r="L375" i="2" s="1"/>
  <c r="M375" i="2" s="1"/>
  <c r="O375" i="2" s="1"/>
  <c r="N375" i="2" s="1"/>
  <c r="L430" i="2" a="1"/>
  <c r="L430" i="2" s="1"/>
  <c r="L769" i="2" a="1"/>
  <c r="L769" i="2" s="1"/>
  <c r="P565" i="2"/>
  <c r="J663" i="2" a="1"/>
  <c r="J663" i="2" s="1"/>
  <c r="J441" i="2" a="1"/>
  <c r="J441" i="2" s="1"/>
  <c r="J277" i="2" a="1"/>
  <c r="J277" i="2" s="1"/>
  <c r="J154" i="2" a="1"/>
  <c r="J154" i="2" s="1"/>
  <c r="J279" i="2" a="1"/>
  <c r="J279" i="2" s="1"/>
  <c r="J137" i="2" a="1"/>
  <c r="J137" i="2" s="1"/>
  <c r="J53" i="2" a="1"/>
  <c r="J53" i="2" s="1"/>
  <c r="J70" i="2" a="1"/>
  <c r="J70" i="2" s="1"/>
  <c r="J766" i="2" a="1"/>
  <c r="J766" i="2" s="1"/>
  <c r="J749" i="2" a="1"/>
  <c r="J749" i="2" s="1"/>
  <c r="J454" i="2" a="1"/>
  <c r="J454" i="2" s="1"/>
  <c r="J544" i="2" a="1"/>
  <c r="J544" i="2" s="1"/>
  <c r="J470" i="2" a="1"/>
  <c r="J470" i="2" s="1"/>
  <c r="J633" i="2" a="1"/>
  <c r="J633" i="2" s="1"/>
  <c r="J159" i="2" a="1"/>
  <c r="J159" i="2" s="1"/>
  <c r="J594" i="2" a="1"/>
  <c r="J594" i="2" s="1"/>
  <c r="J740" i="2" a="1"/>
  <c r="J740" i="2" s="1"/>
  <c r="J311" i="2" a="1"/>
  <c r="J311" i="2" s="1"/>
  <c r="J431" i="2" a="1"/>
  <c r="J431" i="2" s="1"/>
  <c r="J103" i="2" a="1"/>
  <c r="J103" i="2" s="1"/>
  <c r="J109" i="2" a="1"/>
  <c r="J109" i="2" s="1"/>
  <c r="J138" i="2" a="1"/>
  <c r="J138" i="2" s="1"/>
  <c r="J295" i="2" a="1"/>
  <c r="J295" i="2" s="1"/>
  <c r="K295" i="2" s="1"/>
  <c r="P295" i="2" s="1"/>
  <c r="J506" i="2" a="1"/>
  <c r="J506" i="2" s="1"/>
  <c r="M734" i="2"/>
  <c r="J285" i="2" a="1"/>
  <c r="J285" i="2" s="1"/>
  <c r="J645" i="2" a="1"/>
  <c r="J645" i="2" s="1"/>
  <c r="J207" i="2" a="1"/>
  <c r="J207" i="2" s="1"/>
  <c r="K207" i="2" s="1"/>
  <c r="J155" i="2" a="1"/>
  <c r="J155" i="2" s="1"/>
  <c r="J678" i="2" a="1"/>
  <c r="J678" i="2" s="1"/>
  <c r="J371" i="2" a="1"/>
  <c r="J371" i="2" s="1"/>
  <c r="J520" i="2" a="1"/>
  <c r="J520" i="2" s="1"/>
  <c r="J211" i="2" a="1"/>
  <c r="J211" i="2" s="1"/>
  <c r="K211" i="2" s="1"/>
  <c r="P211" i="2" s="1"/>
  <c r="J261" i="2" a="1"/>
  <c r="J261" i="2" s="1"/>
  <c r="L534" i="2" a="1"/>
  <c r="L534" i="2" s="1"/>
  <c r="L57" i="2" a="1"/>
  <c r="L57" i="2" s="1"/>
  <c r="L610" i="2" a="1"/>
  <c r="L610" i="2" s="1"/>
  <c r="L760" i="2" a="1"/>
  <c r="L760" i="2" s="1"/>
  <c r="L422" i="2" a="1"/>
  <c r="L422" i="2" s="1"/>
  <c r="L448" i="2" a="1"/>
  <c r="L448" i="2" s="1"/>
  <c r="L39" i="2" a="1"/>
  <c r="L39" i="2" s="1"/>
  <c r="L605" i="2" a="1"/>
  <c r="L605" i="2" s="1"/>
  <c r="L29" i="2" a="1"/>
  <c r="L29" i="2" s="1"/>
  <c r="L350" i="2" a="1"/>
  <c r="L350" i="2" s="1"/>
  <c r="L160" i="2" a="1"/>
  <c r="L160" i="2" s="1"/>
  <c r="L655" i="2" a="1"/>
  <c r="L655" i="2" s="1"/>
  <c r="L367" i="2" a="1"/>
  <c r="L367" i="2" s="1"/>
  <c r="L768" i="2" a="1"/>
  <c r="L768" i="2" s="1"/>
  <c r="L36" i="2" a="1"/>
  <c r="L36" i="2" s="1"/>
  <c r="L40" i="2" a="1"/>
  <c r="L40" i="2" s="1"/>
  <c r="L545" i="2" a="1"/>
  <c r="L545" i="2" s="1"/>
  <c r="L735" i="2" a="1"/>
  <c r="L735" i="2" s="1"/>
  <c r="L210" i="2" a="1"/>
  <c r="L210" i="2" s="1"/>
  <c r="L73" i="2" a="1"/>
  <c r="L73" i="2" s="1"/>
  <c r="L726" i="2" a="1"/>
  <c r="L726" i="2" s="1"/>
  <c r="L255" i="2" a="1"/>
  <c r="L255" i="2" s="1"/>
  <c r="L588" i="2" a="1"/>
  <c r="L588" i="2" s="1"/>
  <c r="L579" i="2" a="1"/>
  <c r="L579" i="2" s="1"/>
  <c r="L267" i="2" a="1"/>
  <c r="L267" i="2" s="1"/>
  <c r="L650" i="2" a="1"/>
  <c r="L650" i="2" s="1"/>
  <c r="L208" i="2" a="1"/>
  <c r="L208" i="2" s="1"/>
  <c r="L509" i="2" a="1"/>
  <c r="L509" i="2" s="1"/>
  <c r="L553" i="2" a="1"/>
  <c r="L553" i="2" s="1"/>
  <c r="L55" i="2" a="1"/>
  <c r="L55" i="2" s="1"/>
  <c r="L332" i="2" a="1"/>
  <c r="L332" i="2" s="1"/>
  <c r="L402" i="2" a="1"/>
  <c r="L402" i="2" s="1"/>
  <c r="L718" i="2" a="1"/>
  <c r="L718" i="2" s="1"/>
  <c r="L628" i="2" a="1"/>
  <c r="L628" i="2" s="1"/>
  <c r="L564" i="2" a="1"/>
  <c r="L564" i="2" s="1"/>
  <c r="L748" i="2" a="1"/>
  <c r="L748" i="2" s="1"/>
  <c r="L597" i="2" a="1"/>
  <c r="L597" i="2" s="1"/>
  <c r="L770" i="2" a="1"/>
  <c r="L770" i="2" s="1"/>
  <c r="L459" i="2" a="1"/>
  <c r="L459" i="2" s="1"/>
  <c r="L624" i="2" a="1"/>
  <c r="L624" i="2" s="1"/>
  <c r="L177" i="2" a="1"/>
  <c r="L177" i="2" s="1"/>
  <c r="L403" i="2" a="1"/>
  <c r="L403" i="2" s="1"/>
  <c r="L198" i="2" a="1"/>
  <c r="L198" i="2" s="1"/>
  <c r="L245" i="2" a="1"/>
  <c r="L245" i="2" s="1"/>
  <c r="L715" i="2" a="1"/>
  <c r="L715" i="2" s="1"/>
  <c r="L439" i="2" a="1"/>
  <c r="L439" i="2" s="1"/>
  <c r="L228" i="2" a="1"/>
  <c r="L228" i="2" s="1"/>
  <c r="L328" i="2" a="1"/>
  <c r="L328" i="2" s="1"/>
  <c r="L259" i="2" a="1"/>
  <c r="L259" i="2" s="1"/>
  <c r="L562" i="2" a="1"/>
  <c r="L562" i="2" s="1"/>
  <c r="L337" i="2" a="1"/>
  <c r="L337" i="2" s="1"/>
  <c r="L221" i="2" a="1"/>
  <c r="L221" i="2" s="1"/>
  <c r="L4" i="2" a="1"/>
  <c r="L4" i="2" s="1"/>
  <c r="L60" i="2" a="1"/>
  <c r="L60" i="2" s="1"/>
  <c r="L705" i="2" a="1"/>
  <c r="L705" i="2" s="1"/>
  <c r="L123" i="2" a="1"/>
  <c r="L123" i="2" s="1"/>
  <c r="L419" i="2" a="1"/>
  <c r="L419" i="2" s="1"/>
  <c r="L167" i="2" a="1"/>
  <c r="L167" i="2" s="1"/>
  <c r="L381" i="2" a="1"/>
  <c r="L381" i="2" s="1"/>
  <c r="M381" i="2" s="1"/>
  <c r="O381" i="2" s="1"/>
  <c r="N381" i="2" s="1"/>
  <c r="L496" i="2" a="1"/>
  <c r="L496" i="2" s="1"/>
  <c r="L154" i="2" a="1"/>
  <c r="L154" i="2" s="1"/>
  <c r="M154" i="2" s="1"/>
  <c r="L543" i="2" a="1"/>
  <c r="L543" i="2" s="1"/>
  <c r="M543" i="2" s="1"/>
  <c r="L733" i="2" a="1"/>
  <c r="L733" i="2" s="1"/>
  <c r="M733" i="2" s="1"/>
  <c r="O733" i="2" s="1"/>
  <c r="N733" i="2" s="1"/>
  <c r="L541" i="2" a="1"/>
  <c r="L541" i="2" s="1"/>
  <c r="M541" i="2" s="1"/>
  <c r="O541" i="2" s="1"/>
  <c r="N541" i="2" s="1"/>
  <c r="L757" i="2" a="1"/>
  <c r="L757" i="2" s="1"/>
  <c r="M757" i="2" s="1"/>
  <c r="L141" i="2" a="1"/>
  <c r="L141" i="2" s="1"/>
  <c r="M141" i="2" s="1"/>
  <c r="O295" i="2"/>
  <c r="N295" i="2" s="1"/>
  <c r="L603" i="2" a="1"/>
  <c r="L603" i="2" s="1"/>
  <c r="L504" i="2" a="1"/>
  <c r="L504" i="2" s="1"/>
  <c r="L698" i="2" a="1"/>
  <c r="L698" i="2" s="1"/>
  <c r="L341" i="2" a="1"/>
  <c r="L341" i="2" s="1"/>
  <c r="M341" i="2" s="1"/>
  <c r="J148" i="2" a="1"/>
  <c r="J148" i="2" s="1"/>
  <c r="J221" i="2" a="1"/>
  <c r="J221" i="2" s="1"/>
  <c r="J398" i="2" a="1"/>
  <c r="J398" i="2" s="1"/>
  <c r="J292" i="2" a="1"/>
  <c r="J292" i="2" s="1"/>
  <c r="J385" i="2" a="1"/>
  <c r="J385" i="2" s="1"/>
  <c r="J621" i="2" a="1"/>
  <c r="J621" i="2" s="1"/>
  <c r="J252" i="2" a="1"/>
  <c r="J252" i="2" s="1"/>
  <c r="J747" i="2" a="1"/>
  <c r="J747" i="2" s="1"/>
  <c r="J31" i="2" a="1"/>
  <c r="J31" i="2" s="1"/>
  <c r="J287" i="2" a="1"/>
  <c r="J287" i="2" s="1"/>
  <c r="J175" i="2" a="1"/>
  <c r="J175" i="2" s="1"/>
  <c r="J758" i="2" a="1"/>
  <c r="J758" i="2" s="1"/>
  <c r="J205" i="2" a="1"/>
  <c r="J205" i="2" s="1"/>
  <c r="J761" i="2" a="1"/>
  <c r="J761" i="2" s="1"/>
  <c r="J96" i="2" a="1"/>
  <c r="J96" i="2" s="1"/>
  <c r="J299" i="2" a="1"/>
  <c r="J299" i="2" s="1"/>
  <c r="M353" i="2"/>
  <c r="J238" i="2" a="1"/>
  <c r="J238" i="2" s="1"/>
  <c r="J144" i="2" a="1"/>
  <c r="J144" i="2" s="1"/>
  <c r="J690" i="2" a="1"/>
  <c r="J690" i="2" s="1"/>
  <c r="J141" i="2" a="1"/>
  <c r="J141" i="2" s="1"/>
  <c r="K141" i="2" s="1"/>
  <c r="P141" i="2" s="1"/>
  <c r="J24" i="2" a="1"/>
  <c r="J24" i="2" s="1"/>
  <c r="J19" i="2" a="1"/>
  <c r="J19" i="2" s="1"/>
  <c r="J64" i="2" a="1"/>
  <c r="J64" i="2" s="1"/>
  <c r="J296" i="2" a="1"/>
  <c r="J296" i="2" s="1"/>
  <c r="J341" i="2" a="1"/>
  <c r="J341" i="2" s="1"/>
  <c r="K341" i="2" s="1"/>
  <c r="P341" i="2" s="1"/>
  <c r="M4" i="2"/>
  <c r="M723" i="2"/>
  <c r="J373" i="2" a="1"/>
  <c r="J373" i="2" s="1"/>
  <c r="K373" i="2" s="1"/>
  <c r="M216" i="2"/>
  <c r="J216" i="2" a="1"/>
  <c r="J216" i="2" s="1"/>
  <c r="J635" i="2" a="1"/>
  <c r="J635" i="2" s="1"/>
  <c r="J696" i="2" a="1"/>
  <c r="J696" i="2" s="1"/>
  <c r="K696" i="2" s="1"/>
  <c r="J362" i="2" a="1"/>
  <c r="J362" i="2" s="1"/>
  <c r="K362" i="2" s="1"/>
  <c r="J716" i="2" a="1"/>
  <c r="J716" i="2" s="1"/>
  <c r="J480" i="2" a="1"/>
  <c r="J480" i="2" s="1"/>
  <c r="J486" i="2" a="1"/>
  <c r="J486" i="2" s="1"/>
  <c r="L189" i="2" a="1"/>
  <c r="L189" i="2" s="1"/>
  <c r="L285" i="2" a="1"/>
  <c r="L285" i="2" s="1"/>
  <c r="L771" i="2" a="1"/>
  <c r="L771" i="2" s="1"/>
  <c r="L125" i="2" a="1"/>
  <c r="L125" i="2" s="1"/>
  <c r="L662" i="2" a="1"/>
  <c r="L662" i="2" s="1"/>
  <c r="L348" i="2" a="1"/>
  <c r="L348" i="2" s="1"/>
  <c r="L356" i="2" a="1"/>
  <c r="L356" i="2" s="1"/>
  <c r="L530" i="2" a="1"/>
  <c r="L530" i="2" s="1"/>
  <c r="L22" i="2" a="1"/>
  <c r="L22" i="2" s="1"/>
  <c r="L633" i="2" a="1"/>
  <c r="L633" i="2" s="1"/>
  <c r="L736" i="2" a="1"/>
  <c r="L736" i="2" s="1"/>
  <c r="L31" i="2" a="1"/>
  <c r="L31" i="2" s="1"/>
  <c r="L454" i="2" a="1"/>
  <c r="L454" i="2" s="1"/>
  <c r="L410" i="2" a="1"/>
  <c r="L410" i="2" s="1"/>
  <c r="L287" i="2" a="1"/>
  <c r="L287" i="2" s="1"/>
  <c r="L555" i="2" a="1"/>
  <c r="L555" i="2" s="1"/>
  <c r="L251" i="2" a="1"/>
  <c r="L251" i="2" s="1"/>
  <c r="L659" i="2" a="1"/>
  <c r="L659" i="2" s="1"/>
  <c r="L616" i="2" a="1"/>
  <c r="L616" i="2" s="1"/>
  <c r="L225" i="2" a="1"/>
  <c r="L225" i="2" s="1"/>
  <c r="L42" i="2" a="1"/>
  <c r="L42" i="2" s="1"/>
  <c r="L16" i="2" a="1"/>
  <c r="L16" i="2" s="1"/>
  <c r="L14" i="2" a="1"/>
  <c r="L14" i="2" s="1"/>
  <c r="L486" i="2" a="1"/>
  <c r="L486" i="2" s="1"/>
  <c r="L284" i="2" a="1"/>
  <c r="L284" i="2" s="1"/>
  <c r="L764" i="2" a="1"/>
  <c r="L764" i="2" s="1"/>
  <c r="L641" i="2" a="1"/>
  <c r="L641" i="2" s="1"/>
  <c r="L703" i="2" a="1"/>
  <c r="L703" i="2" s="1"/>
  <c r="L712" i="2" a="1"/>
  <c r="L712" i="2" s="1"/>
  <c r="L387" i="2" a="1"/>
  <c r="L387" i="2" s="1"/>
  <c r="L522" i="2" a="1"/>
  <c r="L522" i="2" s="1"/>
  <c r="L549" i="2" a="1"/>
  <c r="L549" i="2" s="1"/>
  <c r="L15" i="2" a="1"/>
  <c r="L15" i="2" s="1"/>
  <c r="L397" i="2" a="1"/>
  <c r="L397" i="2" s="1"/>
  <c r="L524" i="2" a="1"/>
  <c r="L524" i="2" s="1"/>
  <c r="L313" i="2" a="1"/>
  <c r="L313" i="2" s="1"/>
  <c r="L687" i="2" a="1"/>
  <c r="L687" i="2" s="1"/>
  <c r="L164" i="2" a="1"/>
  <c r="L164" i="2" s="1"/>
  <c r="L155" i="2" a="1"/>
  <c r="L155" i="2" s="1"/>
  <c r="M155" i="2" s="1"/>
  <c r="L359" i="2" a="1"/>
  <c r="L359" i="2" s="1"/>
  <c r="L424" i="2" a="1"/>
  <c r="L424" i="2" s="1"/>
  <c r="L222" i="2" a="1"/>
  <c r="L222" i="2" s="1"/>
  <c r="L489" i="2" a="1"/>
  <c r="L489" i="2" s="1"/>
  <c r="L520" i="2" a="1"/>
  <c r="L520" i="2" s="1"/>
  <c r="L174" i="2" a="1"/>
  <c r="L174" i="2" s="1"/>
  <c r="L9" i="2" a="1"/>
  <c r="L9" i="2" s="1"/>
  <c r="L675" i="2" a="1"/>
  <c r="L675" i="2" s="1"/>
  <c r="L528" i="2" a="1"/>
  <c r="L528" i="2" s="1"/>
  <c r="L716" i="2" a="1"/>
  <c r="L716" i="2" s="1"/>
  <c r="L393" i="2" a="1"/>
  <c r="L393" i="2" s="1"/>
  <c r="L90" i="2" a="1"/>
  <c r="L90" i="2" s="1"/>
  <c r="L517" i="2" a="1"/>
  <c r="L517" i="2" s="1"/>
  <c r="L91" i="2" a="1"/>
  <c r="L91" i="2" s="1"/>
  <c r="L72" i="2" a="1"/>
  <c r="L72" i="2" s="1"/>
  <c r="L386" i="2" a="1"/>
  <c r="L386" i="2" s="1"/>
  <c r="L523" i="2" a="1"/>
  <c r="L523" i="2" s="1"/>
  <c r="L48" i="2" a="1"/>
  <c r="L48" i="2" s="1"/>
  <c r="L343" i="2" a="1"/>
  <c r="L343" i="2" s="1"/>
  <c r="L532" i="2" a="1"/>
  <c r="L532" i="2" s="1"/>
  <c r="L362" i="2" a="1"/>
  <c r="L362" i="2" s="1"/>
  <c r="L707" i="2" a="1"/>
  <c r="L707" i="2" s="1"/>
  <c r="M707" i="2" s="1"/>
  <c r="O707" i="2" s="1"/>
  <c r="N707" i="2" s="1"/>
  <c r="L416" i="2" a="1"/>
  <c r="L416" i="2" s="1"/>
  <c r="L365" i="2" a="1"/>
  <c r="L365" i="2" s="1"/>
  <c r="M365" i="2" s="1"/>
  <c r="O365" i="2" s="1"/>
  <c r="N365" i="2" s="1"/>
  <c r="L62" i="2" a="1"/>
  <c r="L62" i="2" s="1"/>
  <c r="M62" i="2" s="1"/>
  <c r="L608" i="2" a="1"/>
  <c r="L608" i="2" s="1"/>
  <c r="M608" i="2" s="1"/>
  <c r="O608" i="2" s="1"/>
  <c r="N608" i="2" s="1"/>
  <c r="O466" i="2"/>
  <c r="N466" i="2" s="1"/>
  <c r="L664" i="2" a="1"/>
  <c r="L664" i="2" s="1"/>
  <c r="L428" i="2" a="1"/>
  <c r="L428" i="2" s="1"/>
  <c r="J455" i="2" a="1"/>
  <c r="J455" i="2" s="1"/>
  <c r="J456" i="2" a="1"/>
  <c r="J456" i="2" s="1"/>
  <c r="J602" i="2" a="1"/>
  <c r="J602" i="2" s="1"/>
  <c r="J338" i="2" a="1"/>
  <c r="J338" i="2" s="1"/>
  <c r="J348" i="2" a="1"/>
  <c r="J348" i="2" s="1"/>
  <c r="J395" i="2" a="1"/>
  <c r="J395" i="2" s="1"/>
  <c r="J425" i="2" a="1"/>
  <c r="J425" i="2" s="1"/>
  <c r="J88" i="2" a="1"/>
  <c r="J88" i="2" s="1"/>
  <c r="J161" i="2" a="1"/>
  <c r="J161" i="2" s="1"/>
  <c r="J612" i="2" a="1"/>
  <c r="J612" i="2" s="1"/>
  <c r="J400" i="2" a="1"/>
  <c r="J400" i="2" s="1"/>
  <c r="J119" i="2" a="1"/>
  <c r="J119" i="2" s="1"/>
  <c r="J616" i="2" a="1"/>
  <c r="J616" i="2" s="1"/>
  <c r="J494" i="2" a="1"/>
  <c r="J494" i="2" s="1"/>
  <c r="J108" i="2" a="1"/>
  <c r="J108" i="2" s="1"/>
  <c r="J232" i="2" a="1"/>
  <c r="J232" i="2" s="1"/>
  <c r="J700" i="2" a="1"/>
  <c r="J700" i="2" s="1"/>
  <c r="J580" i="2" a="1"/>
  <c r="J580" i="2" s="1"/>
  <c r="J501" i="2" a="1"/>
  <c r="J501" i="2" s="1"/>
  <c r="J171" i="2" a="1"/>
  <c r="J171" i="2" s="1"/>
  <c r="J78" i="2" a="1"/>
  <c r="J78" i="2" s="1"/>
  <c r="J153" i="2" a="1"/>
  <c r="J153" i="2" s="1"/>
  <c r="J164" i="2" a="1"/>
  <c r="J164" i="2" s="1"/>
  <c r="J648" i="2" a="1"/>
  <c r="J648" i="2" s="1"/>
  <c r="J465" i="2" a="1"/>
  <c r="J465" i="2" s="1"/>
  <c r="K465" i="2" s="1"/>
  <c r="J186" i="2" a="1"/>
  <c r="J186" i="2" s="1"/>
  <c r="J86" i="2" a="1"/>
  <c r="J86" i="2" s="1"/>
  <c r="J689" i="2" a="1"/>
  <c r="J689" i="2" s="1"/>
  <c r="J145" i="2" a="1"/>
  <c r="J145" i="2" s="1"/>
  <c r="J627" i="2" a="1"/>
  <c r="J627" i="2" s="1"/>
  <c r="J149" i="2" a="1"/>
  <c r="J149" i="2" s="1"/>
  <c r="J376" i="2" a="1"/>
  <c r="J376" i="2" s="1"/>
  <c r="J484" i="2" a="1"/>
  <c r="J484" i="2" s="1"/>
  <c r="J666" i="2" a="1"/>
  <c r="J666" i="2" s="1"/>
  <c r="J134" i="2" a="1"/>
  <c r="J134" i="2" s="1"/>
  <c r="J74" i="2" a="1"/>
  <c r="J74" i="2" s="1"/>
  <c r="M162" i="2"/>
  <c r="K4" i="2"/>
  <c r="J334" i="2" a="1"/>
  <c r="J334" i="2" s="1"/>
  <c r="J251" i="2" a="1"/>
  <c r="J251" i="2" s="1"/>
  <c r="J200" i="2" a="1"/>
  <c r="J200" i="2" s="1"/>
  <c r="K200" i="2" s="1"/>
  <c r="J718" i="2" a="1"/>
  <c r="J718" i="2" s="1"/>
  <c r="J80" i="2" a="1"/>
  <c r="J80" i="2" s="1"/>
  <c r="M695" i="2"/>
  <c r="M403" i="2"/>
  <c r="M38" i="2"/>
  <c r="J38" i="2" a="1"/>
  <c r="J38" i="2" s="1"/>
  <c r="K79" i="2"/>
  <c r="J467" i="2" a="1"/>
  <c r="J467" i="2" s="1"/>
  <c r="K467" i="2" s="1"/>
  <c r="J150" i="2" a="1"/>
  <c r="J150" i="2" s="1"/>
  <c r="J162" i="2" a="1"/>
  <c r="J162" i="2" s="1"/>
  <c r="J59" i="2" a="1"/>
  <c r="J59" i="2" s="1"/>
  <c r="J507" i="2" a="1"/>
  <c r="J507" i="2" s="1"/>
  <c r="L74" i="2" a="1"/>
  <c r="L74" i="2" s="1"/>
  <c r="L300" i="2" a="1"/>
  <c r="L300" i="2" s="1"/>
  <c r="L7" i="2" a="1"/>
  <c r="L7" i="2" s="1"/>
  <c r="L44" i="2" a="1"/>
  <c r="L44" i="2" s="1"/>
  <c r="L260" i="2" a="1"/>
  <c r="L260" i="2" s="1"/>
  <c r="L730" i="2" a="1"/>
  <c r="L730" i="2" s="1"/>
  <c r="L358" i="2" a="1"/>
  <c r="L358" i="2" s="1"/>
  <c r="L136" i="2" a="1"/>
  <c r="L136" i="2" s="1"/>
  <c r="L697" i="2" a="1"/>
  <c r="L697" i="2" s="1"/>
  <c r="L685" i="2" a="1"/>
  <c r="L685" i="2" s="1"/>
  <c r="L357" i="2" a="1"/>
  <c r="L357" i="2" s="1"/>
  <c r="L244" i="2" a="1"/>
  <c r="L244" i="2" s="1"/>
  <c r="L86" i="2" a="1"/>
  <c r="L86" i="2" s="1"/>
  <c r="L324" i="2" a="1"/>
  <c r="L324" i="2" s="1"/>
  <c r="L237" i="2" a="1"/>
  <c r="L237" i="2" s="1"/>
  <c r="L575" i="2" a="1"/>
  <c r="L575" i="2" s="1"/>
  <c r="L218" i="2" a="1"/>
  <c r="L218" i="2" s="1"/>
  <c r="L460" i="2" a="1"/>
  <c r="L460" i="2" s="1"/>
  <c r="L706" i="2" a="1"/>
  <c r="L706" i="2" s="1"/>
  <c r="L272" i="2" a="1"/>
  <c r="L272" i="2" s="1"/>
  <c r="L501" i="2" a="1"/>
  <c r="L501" i="2" s="1"/>
  <c r="L665" i="2" a="1"/>
  <c r="L665" i="2" s="1"/>
  <c r="L720" i="2" a="1"/>
  <c r="L720" i="2" s="1"/>
  <c r="L314" i="2" a="1"/>
  <c r="L314" i="2" s="1"/>
  <c r="L558" i="2" a="1"/>
  <c r="L558" i="2" s="1"/>
  <c r="L383" i="2" a="1"/>
  <c r="L383" i="2" s="1"/>
  <c r="L289" i="2" a="1"/>
  <c r="L289" i="2" s="1"/>
  <c r="L112" i="2" a="1"/>
  <c r="L112" i="2" s="1"/>
  <c r="L491" i="2" a="1"/>
  <c r="L491" i="2" s="1"/>
  <c r="L262" i="2" a="1"/>
  <c r="L262" i="2" s="1"/>
  <c r="L396" i="2" a="1"/>
  <c r="L396" i="2" s="1"/>
  <c r="L137" i="2" a="1"/>
  <c r="L137" i="2" s="1"/>
  <c r="L64" i="2" a="1"/>
  <c r="L64" i="2" s="1"/>
  <c r="L515" i="2" a="1"/>
  <c r="L515" i="2" s="1"/>
  <c r="L471" i="2" a="1"/>
  <c r="L471" i="2" s="1"/>
  <c r="L654" i="2" a="1"/>
  <c r="L654" i="2" s="1"/>
  <c r="L467" i="2" a="1"/>
  <c r="L467" i="2" s="1"/>
  <c r="M467" i="2" s="1"/>
  <c r="L388" i="2" a="1"/>
  <c r="L388" i="2" s="1"/>
  <c r="L178" i="2" a="1"/>
  <c r="L178" i="2" s="1"/>
  <c r="L13" i="2" a="1"/>
  <c r="L13" i="2" s="1"/>
  <c r="L196" i="2" a="1"/>
  <c r="L196" i="2" s="1"/>
  <c r="L302" i="2" a="1"/>
  <c r="L302" i="2" s="1"/>
  <c r="L613" i="2" a="1"/>
  <c r="L613" i="2" s="1"/>
  <c r="L5" i="2" a="1"/>
  <c r="L5" i="2" s="1"/>
  <c r="L487" i="2" a="1"/>
  <c r="L487" i="2" s="1"/>
  <c r="L507" i="2" a="1"/>
  <c r="L507" i="2" s="1"/>
  <c r="L134" i="2" a="1"/>
  <c r="L134" i="2" s="1"/>
  <c r="L692" i="2" a="1"/>
  <c r="L692" i="2" s="1"/>
  <c r="L290" i="2" a="1"/>
  <c r="L290" i="2" s="1"/>
  <c r="L293" i="2" a="1"/>
  <c r="L293" i="2" s="1"/>
  <c r="L30" i="2" a="1"/>
  <c r="L30" i="2" s="1"/>
  <c r="L331" i="2" a="1"/>
  <c r="L331" i="2" s="1"/>
  <c r="L411" i="2" a="1"/>
  <c r="L411" i="2" s="1"/>
  <c r="L80" i="2" a="1"/>
  <c r="L80" i="2" s="1"/>
  <c r="L360" i="2" a="1"/>
  <c r="L360" i="2" s="1"/>
  <c r="M360" i="2" s="1"/>
  <c r="O360" i="2" s="1"/>
  <c r="N360" i="2" s="1"/>
  <c r="L379" i="2" a="1"/>
  <c r="L379" i="2" s="1"/>
  <c r="M379" i="2" s="1"/>
  <c r="O379" i="2" s="1"/>
  <c r="N379" i="2" s="1"/>
  <c r="L625" i="2" a="1"/>
  <c r="L625" i="2" s="1"/>
  <c r="M625" i="2" s="1"/>
  <c r="O625" i="2" s="1"/>
  <c r="N625" i="2" s="1"/>
  <c r="L68" i="2" a="1"/>
  <c r="L68" i="2" s="1"/>
  <c r="L680" i="2" a="1"/>
  <c r="L680" i="2" s="1"/>
  <c r="M680" i="2" s="1"/>
  <c r="L182" i="2" a="1"/>
  <c r="L182" i="2" s="1"/>
  <c r="L308" i="2" a="1"/>
  <c r="L308" i="2" s="1"/>
  <c r="M308" i="2" s="1"/>
  <c r="O308" i="2" s="1"/>
  <c r="N308" i="2" s="1"/>
  <c r="L11" i="2" a="1"/>
  <c r="L11" i="2" s="1"/>
  <c r="M11" i="2" s="1"/>
  <c r="L54" i="2" a="1"/>
  <c r="L54" i="2" s="1"/>
  <c r="L315" i="2" a="1"/>
  <c r="L315" i="2" s="1"/>
  <c r="L708" i="2" a="1"/>
  <c r="L708" i="2" s="1"/>
  <c r="M708" i="2" s="1"/>
  <c r="L45" i="2" a="1"/>
  <c r="L45" i="2" s="1"/>
  <c r="M45" i="2" s="1"/>
  <c r="O45" i="2" s="1"/>
  <c r="N45" i="2" s="1"/>
  <c r="J575" i="2" a="1"/>
  <c r="J575" i="2" s="1"/>
  <c r="J448" i="2" a="1"/>
  <c r="J448" i="2" s="1"/>
  <c r="J283" i="2" a="1"/>
  <c r="J283" i="2" s="1"/>
  <c r="J736" i="2" a="1"/>
  <c r="J736" i="2" s="1"/>
  <c r="J39" i="2" a="1"/>
  <c r="J39" i="2" s="1"/>
  <c r="J220" i="2" a="1"/>
  <c r="J220" i="2" s="1"/>
  <c r="J660" i="2" a="1"/>
  <c r="J660" i="2" s="1"/>
  <c r="J57" i="2" a="1"/>
  <c r="J57" i="2" s="1"/>
  <c r="J462" i="2" a="1"/>
  <c r="J462" i="2" s="1"/>
  <c r="J632" i="2" a="1"/>
  <c r="J632" i="2" s="1"/>
  <c r="J661" i="2" a="1"/>
  <c r="J661" i="2" s="1"/>
  <c r="J755" i="2" a="1"/>
  <c r="J755" i="2" s="1"/>
  <c r="M447" i="2"/>
  <c r="M547" i="2"/>
  <c r="J391" i="2" a="1"/>
  <c r="J391" i="2" s="1"/>
  <c r="K391" i="2" s="1"/>
  <c r="J561" i="2" a="1"/>
  <c r="J561" i="2" s="1"/>
  <c r="K561" i="2" s="1"/>
  <c r="P561" i="2" s="1"/>
  <c r="J139" i="2" a="1"/>
  <c r="J139" i="2" s="1"/>
  <c r="J241" i="2" a="1"/>
  <c r="J241" i="2" s="1"/>
  <c r="K241" i="2" s="1"/>
  <c r="J316" i="2" a="1"/>
  <c r="J316" i="2" s="1"/>
  <c r="J682" i="2" a="1"/>
  <c r="J682" i="2" s="1"/>
  <c r="J239" i="2" a="1"/>
  <c r="J239" i="2" s="1"/>
  <c r="J28" i="2" a="1"/>
  <c r="J28" i="2" s="1"/>
  <c r="K28" i="2" s="1"/>
  <c r="P28" i="2" s="1"/>
  <c r="J495" i="2" a="1"/>
  <c r="J495" i="2" s="1"/>
  <c r="J352" i="2" a="1"/>
  <c r="J352" i="2" s="1"/>
  <c r="K352" i="2" s="1"/>
  <c r="J242" i="2" a="1"/>
  <c r="J242" i="2" s="1"/>
  <c r="J177" i="2" a="1"/>
  <c r="J177" i="2" s="1"/>
  <c r="L670" i="2" a="1"/>
  <c r="L670" i="2" s="1"/>
  <c r="L17" i="2" a="1"/>
  <c r="L17" i="2" s="1"/>
  <c r="L701" i="2" a="1"/>
  <c r="L701" i="2" s="1"/>
  <c r="L236" i="2" a="1"/>
  <c r="L236" i="2" s="1"/>
  <c r="L26" i="2" a="1"/>
  <c r="L26" i="2" s="1"/>
  <c r="L340" i="2" a="1"/>
  <c r="L340" i="2" s="1"/>
  <c r="L325" i="2" a="1"/>
  <c r="L325" i="2" s="1"/>
  <c r="L647" i="2" a="1"/>
  <c r="L647" i="2" s="1"/>
  <c r="L649" i="2" a="1"/>
  <c r="L649" i="2" s="1"/>
  <c r="L511" i="2" a="1"/>
  <c r="L511" i="2" s="1"/>
  <c r="L369" i="2" a="1"/>
  <c r="L369" i="2" s="1"/>
  <c r="L469" i="2" a="1"/>
  <c r="L469" i="2" s="1"/>
  <c r="L25" i="2" a="1"/>
  <c r="L25" i="2" s="1"/>
  <c r="L269" i="2" a="1"/>
  <c r="L269" i="2" s="1"/>
  <c r="L188" i="2" a="1"/>
  <c r="L188" i="2" s="1"/>
  <c r="L342" i="2" a="1"/>
  <c r="L342" i="2" s="1"/>
  <c r="L76" i="2" a="1"/>
  <c r="L76" i="2" s="1"/>
  <c r="L63" i="2" a="1"/>
  <c r="L63" i="2" s="1"/>
  <c r="L69" i="2" a="1"/>
  <c r="L69" i="2" s="1"/>
  <c r="L6" i="2" a="1"/>
  <c r="L6" i="2" s="1"/>
  <c r="L87" i="2" a="1"/>
  <c r="L87" i="2" s="1"/>
  <c r="L554" i="2" a="1"/>
  <c r="L554" i="2" s="1"/>
  <c r="L587" i="2" a="1"/>
  <c r="L587" i="2" s="1"/>
  <c r="L52" i="2" a="1"/>
  <c r="L52" i="2" s="1"/>
  <c r="L51" i="2" a="1"/>
  <c r="L51" i="2" s="1"/>
  <c r="L339" i="2" a="1"/>
  <c r="L339" i="2" s="1"/>
  <c r="L124" i="2" a="1"/>
  <c r="L124" i="2" s="1"/>
  <c r="L593" i="2" a="1"/>
  <c r="L593" i="2" s="1"/>
  <c r="L526" i="2" a="1"/>
  <c r="L526" i="2" s="1"/>
  <c r="L683" i="2" a="1"/>
  <c r="L683" i="2" s="1"/>
  <c r="L420" i="2" a="1"/>
  <c r="L420" i="2" s="1"/>
  <c r="L444" i="2" a="1"/>
  <c r="L444" i="2" s="1"/>
  <c r="L762" i="2" a="1"/>
  <c r="L762" i="2" s="1"/>
  <c r="L103" i="2" a="1"/>
  <c r="L103" i="2" s="1"/>
  <c r="L639" i="2" a="1"/>
  <c r="L639" i="2" s="1"/>
  <c r="L594" i="2" a="1"/>
  <c r="L594" i="2" s="1"/>
  <c r="L238" i="2" a="1"/>
  <c r="L238" i="2" s="1"/>
  <c r="L264" i="2" a="1"/>
  <c r="L264" i="2" s="1"/>
  <c r="L320" i="2" a="1"/>
  <c r="L320" i="2" s="1"/>
  <c r="L130" i="2" a="1"/>
  <c r="L130" i="2" s="1"/>
  <c r="L536" i="2" a="1"/>
  <c r="L536" i="2" s="1"/>
  <c r="L291" i="2" a="1"/>
  <c r="L291" i="2" s="1"/>
  <c r="L352" i="2" a="1"/>
  <c r="L352" i="2" s="1"/>
  <c r="L142" i="2" a="1"/>
  <c r="L142" i="2" s="1"/>
  <c r="L590" i="2" a="1"/>
  <c r="L590" i="2" s="1"/>
  <c r="M590" i="2" s="1"/>
  <c r="L65" i="2" a="1"/>
  <c r="L65" i="2" s="1"/>
  <c r="L525" i="2" a="1"/>
  <c r="L525" i="2" s="1"/>
  <c r="L394" i="2" a="1"/>
  <c r="L394" i="2" s="1"/>
  <c r="L392" i="2" a="1"/>
  <c r="L392" i="2" s="1"/>
  <c r="L432" i="2" a="1"/>
  <c r="L432" i="2" s="1"/>
  <c r="M432" i="2" s="1"/>
  <c r="L763" i="2" a="1"/>
  <c r="L763" i="2" s="1"/>
  <c r="L316" i="2" a="1"/>
  <c r="L316" i="2" s="1"/>
  <c r="L346" i="2" a="1"/>
  <c r="L346" i="2" s="1"/>
  <c r="L602" i="2" a="1"/>
  <c r="L602" i="2" s="1"/>
  <c r="M602" i="2" s="1"/>
  <c r="L184" i="2" a="1"/>
  <c r="L184" i="2" s="1"/>
  <c r="L104" i="2" a="1"/>
  <c r="L104" i="2" s="1"/>
  <c r="L619" i="2" a="1"/>
  <c r="L619" i="2" s="1"/>
  <c r="L261" i="2" a="1"/>
  <c r="L261" i="2" s="1"/>
  <c r="M261" i="2" s="1"/>
  <c r="L370" i="2" a="1"/>
  <c r="L370" i="2" s="1"/>
  <c r="L366" i="2" a="1"/>
  <c r="L366" i="2" s="1"/>
  <c r="M366" i="2" s="1"/>
  <c r="O366" i="2" s="1"/>
  <c r="N366" i="2" s="1"/>
  <c r="L224" i="2" a="1"/>
  <c r="L224" i="2" s="1"/>
  <c r="M224" i="2" s="1"/>
  <c r="L374" i="2" a="1"/>
  <c r="L374" i="2" s="1"/>
  <c r="M374" i="2" s="1"/>
  <c r="O374" i="2" s="1"/>
  <c r="N374" i="2" s="1"/>
  <c r="O97" i="2"/>
  <c r="N97" i="2" s="1"/>
  <c r="L531" i="2" a="1"/>
  <c r="L531" i="2" s="1"/>
  <c r="M531" i="2" s="1"/>
  <c r="L646" i="2" a="1"/>
  <c r="L646" i="2" s="1"/>
  <c r="M646" i="2" s="1"/>
  <c r="O646" i="2" s="1"/>
  <c r="N646" i="2" s="1"/>
  <c r="L43" i="2" a="1"/>
  <c r="L43" i="2" s="1"/>
  <c r="M43" i="2" s="1"/>
  <c r="O43" i="2" s="1"/>
  <c r="N43" i="2" s="1"/>
  <c r="L694" i="2" a="1"/>
  <c r="L694" i="2" s="1"/>
  <c r="M694" i="2" s="1"/>
  <c r="O694" i="2" s="1"/>
  <c r="N694" i="2" s="1"/>
  <c r="L209" i="2" a="1"/>
  <c r="L209" i="2" s="1"/>
  <c r="L622" i="2" a="1"/>
  <c r="L622" i="2" s="1"/>
  <c r="J46" i="2" a="1"/>
  <c r="J46" i="2" s="1"/>
  <c r="J537" i="2" a="1"/>
  <c r="J537" i="2" s="1"/>
  <c r="J345" i="2" a="1"/>
  <c r="J345" i="2" s="1"/>
  <c r="J147" i="2" a="1"/>
  <c r="J147" i="2" s="1"/>
  <c r="J702" i="2" a="1"/>
  <c r="J702" i="2" s="1"/>
  <c r="J275" i="2" a="1"/>
  <c r="J275" i="2" s="1"/>
  <c r="J644" i="2" a="1"/>
  <c r="J644" i="2" s="1"/>
  <c r="J69" i="2" a="1"/>
  <c r="J69" i="2" s="1"/>
  <c r="J15" i="2" a="1"/>
  <c r="J15" i="2" s="1"/>
  <c r="J158" i="2" a="1"/>
  <c r="J158" i="2" s="1"/>
  <c r="J673" i="2" a="1"/>
  <c r="J673" i="2" s="1"/>
  <c r="K19" i="2"/>
  <c r="J614" i="2" a="1"/>
  <c r="J614" i="2" s="1"/>
  <c r="J151" i="2" a="1"/>
  <c r="J151" i="2" s="1"/>
  <c r="J231" i="2" a="1"/>
  <c r="J231" i="2" s="1"/>
  <c r="J210" i="2" a="1"/>
  <c r="J210" i="2" s="1"/>
  <c r="J190" i="2" a="1"/>
  <c r="J190" i="2" s="1"/>
  <c r="K190" i="2" s="1"/>
  <c r="P190" i="2" s="1"/>
  <c r="J18" i="2" a="1"/>
  <c r="J18" i="2" s="1"/>
  <c r="K18" i="2" s="1"/>
  <c r="P18" i="2" s="1"/>
  <c r="J140" i="2" a="1"/>
  <c r="J140" i="2" s="1"/>
  <c r="J536" i="2" a="1"/>
  <c r="J536" i="2" s="1"/>
  <c r="K560" i="2"/>
  <c r="J71" i="2" a="1"/>
  <c r="J71" i="2" s="1"/>
  <c r="J157" i="2" a="1"/>
  <c r="J157" i="2" s="1"/>
  <c r="K157" i="2" s="1"/>
  <c r="P157" i="2" s="1"/>
  <c r="J423" i="2" a="1"/>
  <c r="J423" i="2" s="1"/>
  <c r="J92" i="2" a="1"/>
  <c r="J92" i="2" s="1"/>
  <c r="J318" i="2" a="1"/>
  <c r="J318" i="2" s="1"/>
  <c r="K318" i="2" s="1"/>
  <c r="M182" i="2"/>
  <c r="J671" i="2" a="1"/>
  <c r="J671" i="2" s="1"/>
  <c r="J680" i="2" a="1"/>
  <c r="J680" i="2" s="1"/>
  <c r="K680" i="2" s="1"/>
  <c r="P680" i="2" s="1"/>
  <c r="J547" i="2" a="1"/>
  <c r="J547" i="2" s="1"/>
  <c r="J435" i="2" a="1"/>
  <c r="J435" i="2" s="1"/>
  <c r="J165" i="2" a="1"/>
  <c r="J165" i="2" s="1"/>
  <c r="K165" i="2" s="1"/>
  <c r="P165" i="2" s="1"/>
  <c r="J464" i="2" a="1"/>
  <c r="J464" i="2" s="1"/>
  <c r="K464" i="2" s="1"/>
  <c r="J170" i="2" a="1"/>
  <c r="J170" i="2" s="1"/>
  <c r="J16" i="2" a="1"/>
  <c r="J16" i="2" s="1"/>
  <c r="J112" i="2" a="1"/>
  <c r="J112" i="2" s="1"/>
  <c r="L389" i="2" a="1"/>
  <c r="L389" i="2" s="1"/>
  <c r="L205" i="2" a="1"/>
  <c r="L205" i="2" s="1"/>
  <c r="L234" i="2" a="1"/>
  <c r="L234" i="2" s="1"/>
  <c r="L604" i="2" a="1"/>
  <c r="L604" i="2" s="1"/>
  <c r="L436" i="2" a="1"/>
  <c r="L436" i="2" s="1"/>
  <c r="L338" i="2" a="1"/>
  <c r="L338" i="2" s="1"/>
  <c r="L121" i="2" a="1"/>
  <c r="L121" i="2" s="1"/>
  <c r="L606" i="2" a="1"/>
  <c r="L606" i="2" s="1"/>
  <c r="L514" i="2" a="1"/>
  <c r="L514" i="2" s="1"/>
  <c r="L765" i="2" a="1"/>
  <c r="L765" i="2" s="1"/>
  <c r="L223" i="2" a="1"/>
  <c r="L223" i="2" s="1"/>
  <c r="L766" i="2" a="1"/>
  <c r="L766" i="2" s="1"/>
  <c r="L89" i="2" a="1"/>
  <c r="L89" i="2" s="1"/>
  <c r="L499" i="2" a="1"/>
  <c r="L499" i="2" s="1"/>
  <c r="L93" i="2" a="1"/>
  <c r="L93" i="2" s="1"/>
  <c r="L617" i="2" a="1"/>
  <c r="L617" i="2" s="1"/>
  <c r="L345" i="2" a="1"/>
  <c r="L345" i="2" s="1"/>
  <c r="L248" i="2" a="1"/>
  <c r="L248" i="2" s="1"/>
  <c r="L384" i="2" a="1"/>
  <c r="L384" i="2" s="1"/>
  <c r="L552" i="2" a="1"/>
  <c r="L552" i="2" s="1"/>
  <c r="L746" i="2" a="1"/>
  <c r="L746" i="2" s="1"/>
  <c r="L717" i="2" a="1"/>
  <c r="L717" i="2" s="1"/>
  <c r="L550" i="2" a="1"/>
  <c r="L550" i="2" s="1"/>
  <c r="L273" i="2" a="1"/>
  <c r="L273" i="2" s="1"/>
  <c r="L651" i="2" a="1"/>
  <c r="L651" i="2" s="1"/>
  <c r="L751" i="2" a="1"/>
  <c r="L751" i="2" s="1"/>
  <c r="L635" i="2" a="1"/>
  <c r="L635" i="2" s="1"/>
  <c r="L401" i="2" a="1"/>
  <c r="L401" i="2" s="1"/>
  <c r="L612" i="2" a="1"/>
  <c r="L612" i="2" s="1"/>
  <c r="L114" i="2" a="1"/>
  <c r="L114" i="2" s="1"/>
  <c r="L497" i="2" a="1"/>
  <c r="L497" i="2" s="1"/>
  <c r="L557" i="2" a="1"/>
  <c r="L557" i="2" s="1"/>
  <c r="L473" i="2" a="1"/>
  <c r="L473" i="2" s="1"/>
  <c r="L648" i="2" a="1"/>
  <c r="L648" i="2" s="1"/>
  <c r="L305" i="2" a="1"/>
  <c r="L305" i="2" s="1"/>
  <c r="L429" i="2" a="1"/>
  <c r="L429" i="2" s="1"/>
  <c r="L540" i="2" a="1"/>
  <c r="L540" i="2" s="1"/>
  <c r="L407" i="2" a="1"/>
  <c r="L407" i="2" s="1"/>
  <c r="L740" i="2" a="1"/>
  <c r="L740" i="2" s="1"/>
  <c r="L247" i="2" a="1"/>
  <c r="L247" i="2" s="1"/>
  <c r="L153" i="2" a="1"/>
  <c r="L153" i="2" s="1"/>
  <c r="L41" i="2" a="1"/>
  <c r="L41" i="2" s="1"/>
  <c r="L440" i="2" a="1"/>
  <c r="L440" i="2" s="1"/>
  <c r="L567" i="2" a="1"/>
  <c r="L567" i="2" s="1"/>
  <c r="M567" i="2" s="1"/>
  <c r="L351" i="2" a="1"/>
  <c r="L351" i="2" s="1"/>
  <c r="L739" i="2" a="1"/>
  <c r="L739" i="2" s="1"/>
  <c r="L242" i="2" a="1"/>
  <c r="L242" i="2" s="1"/>
  <c r="L696" i="2" a="1"/>
  <c r="L696" i="2" s="1"/>
  <c r="L270" i="2" a="1"/>
  <c r="L270" i="2" s="1"/>
  <c r="L217" i="2" a="1"/>
  <c r="L217" i="2" s="1"/>
  <c r="L423" i="2" a="1"/>
  <c r="L423" i="2" s="1"/>
  <c r="L598" i="2" a="1"/>
  <c r="L598" i="2" s="1"/>
  <c r="L390" i="2" a="1"/>
  <c r="L390" i="2" s="1"/>
  <c r="M390" i="2" s="1"/>
  <c r="L207" i="2" a="1"/>
  <c r="L207" i="2" s="1"/>
  <c r="L691" i="2" a="1"/>
  <c r="L691" i="2" s="1"/>
  <c r="L330" i="2" a="1"/>
  <c r="L330" i="2" s="1"/>
  <c r="L75" i="2" a="1"/>
  <c r="L75" i="2" s="1"/>
  <c r="M75" i="2" s="1"/>
  <c r="O75" i="2" s="1"/>
  <c r="N75" i="2" s="1"/>
  <c r="L298" i="2" a="1"/>
  <c r="L298" i="2" s="1"/>
  <c r="L373" i="2" a="1"/>
  <c r="L373" i="2" s="1"/>
  <c r="L226" i="2" a="1"/>
  <c r="L226" i="2" s="1"/>
  <c r="L204" i="2" a="1"/>
  <c r="L204" i="2" s="1"/>
  <c r="L592" i="2" a="1"/>
  <c r="L592" i="2" s="1"/>
  <c r="L642" i="2" a="1"/>
  <c r="L642" i="2" s="1"/>
  <c r="M642" i="2" s="1"/>
  <c r="L322" i="2" a="1"/>
  <c r="L322" i="2" s="1"/>
  <c r="M322" i="2" s="1"/>
  <c r="L127" i="2" a="1"/>
  <c r="L127" i="2" s="1"/>
  <c r="L85" i="2" a="1"/>
  <c r="L85" i="2" s="1"/>
  <c r="M85" i="2" s="1"/>
  <c r="L212" i="2" a="1"/>
  <c r="L212" i="2" s="1"/>
  <c r="M212" i="2" s="1"/>
  <c r="O212" i="2" s="1"/>
  <c r="N212" i="2" s="1"/>
  <c r="L620" i="2" a="1"/>
  <c r="L620" i="2" s="1"/>
  <c r="M620" i="2" s="1"/>
  <c r="O620" i="2" s="1"/>
  <c r="N620" i="2" s="1"/>
  <c r="L623" i="2" a="1"/>
  <c r="L623" i="2" s="1"/>
  <c r="M623" i="2" s="1"/>
  <c r="O623" i="2" s="1"/>
  <c r="N623" i="2" s="1"/>
  <c r="O165" i="2"/>
  <c r="N165" i="2" s="1"/>
  <c r="L271" i="2" a="1"/>
  <c r="L271" i="2" s="1"/>
  <c r="M271" i="2" s="1"/>
  <c r="O271" i="2" s="1"/>
  <c r="N271" i="2" s="1"/>
  <c r="L122" i="2" a="1"/>
  <c r="L122" i="2" s="1"/>
  <c r="M122" i="2" s="1"/>
  <c r="O122" i="2" s="1"/>
  <c r="N122" i="2" s="1"/>
  <c r="L480" i="2" a="1"/>
  <c r="L480" i="2" s="1"/>
  <c r="L213" i="2" a="1"/>
  <c r="L213" i="2" s="1"/>
  <c r="L529" i="2" a="1"/>
  <c r="L529" i="2" s="1"/>
  <c r="M529" i="2" s="1"/>
  <c r="L187" i="2" a="1"/>
  <c r="L187" i="2" s="1"/>
  <c r="M187" i="2" s="1"/>
  <c r="O187" i="2" s="1"/>
  <c r="N187" i="2" s="1"/>
  <c r="J194" i="2" a="1"/>
  <c r="J194" i="2" s="1"/>
  <c r="J415" i="2" a="1"/>
  <c r="J415" i="2" s="1"/>
  <c r="J128" i="2" a="1"/>
  <c r="J128" i="2" s="1"/>
  <c r="J114" i="2" a="1"/>
  <c r="J114" i="2" s="1"/>
  <c r="J357" i="2" a="1"/>
  <c r="J357" i="2" s="1"/>
  <c r="J309" i="2" a="1"/>
  <c r="J309" i="2" s="1"/>
  <c r="J509" i="2" a="1"/>
  <c r="J509" i="2" s="1"/>
  <c r="J185" i="2" a="1"/>
  <c r="J185" i="2" s="1"/>
  <c r="J409" i="2" a="1"/>
  <c r="J409" i="2" s="1"/>
  <c r="J313" i="2" a="1"/>
  <c r="J313" i="2" s="1"/>
  <c r="J681" i="2" a="1"/>
  <c r="J681" i="2" s="1"/>
  <c r="J111" i="2" a="1"/>
  <c r="J111" i="2" s="1"/>
  <c r="J280" i="2" a="1"/>
  <c r="J280" i="2" s="1"/>
  <c r="J613" i="2" a="1"/>
  <c r="J613" i="2" s="1"/>
  <c r="J105" i="2" a="1"/>
  <c r="J105" i="2" s="1"/>
  <c r="J169" i="2" a="1"/>
  <c r="J169" i="2" s="1"/>
  <c r="J446" i="2" a="1"/>
  <c r="J446" i="2" s="1"/>
  <c r="J156" i="2" a="1"/>
  <c r="J156" i="2" s="1"/>
  <c r="J34" i="2" a="1"/>
  <c r="J34" i="2" s="1"/>
  <c r="K34" i="2" s="1"/>
  <c r="P34" i="2" s="1"/>
  <c r="J452" i="2" a="1"/>
  <c r="J452" i="2" s="1"/>
  <c r="J11" i="2" a="1"/>
  <c r="J11" i="2" s="1"/>
  <c r="K11" i="2" s="1"/>
  <c r="P11" i="2" s="1"/>
  <c r="J230" i="2" a="1"/>
  <c r="J230" i="2" s="1"/>
  <c r="J142" i="2" a="1"/>
  <c r="J142" i="2" s="1"/>
  <c r="J757" i="2" a="1"/>
  <c r="J757" i="2" s="1"/>
  <c r="K757" i="2" s="1"/>
  <c r="P757" i="2" s="1"/>
  <c r="J459" i="2" a="1"/>
  <c r="J459" i="2" s="1"/>
  <c r="J436" i="2" a="1"/>
  <c r="J436" i="2" s="1"/>
  <c r="J219" i="2" a="1"/>
  <c r="J219" i="2" s="1"/>
  <c r="J32" i="2" a="1"/>
  <c r="J32" i="2" s="1"/>
  <c r="J523" i="2" a="1"/>
  <c r="J523" i="2" s="1"/>
  <c r="J27" i="2" a="1"/>
  <c r="J27" i="2" s="1"/>
  <c r="P631" i="2"/>
  <c r="J143" i="2" a="1"/>
  <c r="J143" i="2" s="1"/>
  <c r="K143" i="2" s="1"/>
  <c r="P143" i="2" s="1"/>
  <c r="J447" i="2" a="1"/>
  <c r="J447" i="2" s="1"/>
  <c r="K447" i="2" s="1"/>
  <c r="J302" i="2" a="1"/>
  <c r="J302" i="2" s="1"/>
  <c r="J559" i="2" a="1"/>
  <c r="J559" i="2" s="1"/>
  <c r="J527" i="2" a="1"/>
  <c r="J527" i="2" s="1"/>
  <c r="L713" i="2" a="1"/>
  <c r="L713" i="2" s="1"/>
  <c r="L644" i="2" a="1"/>
  <c r="L644" i="2" s="1"/>
  <c r="L102" i="2" a="1"/>
  <c r="L102" i="2" s="1"/>
  <c r="L282" i="2" a="1"/>
  <c r="L282" i="2" s="1"/>
  <c r="L571" i="2" a="1"/>
  <c r="L571" i="2" s="1"/>
  <c r="L194" i="2" a="1"/>
  <c r="L194" i="2" s="1"/>
  <c r="L49" i="2" a="1"/>
  <c r="L49" i="2" s="1"/>
  <c r="L621" i="2" a="1"/>
  <c r="L621" i="2" s="1"/>
  <c r="L355" i="2" a="1"/>
  <c r="L355" i="2" s="1"/>
  <c r="L475" i="2" a="1"/>
  <c r="L475" i="2" s="1"/>
  <c r="L609" i="2" a="1"/>
  <c r="L609" i="2" s="1"/>
  <c r="L574" i="2" a="1"/>
  <c r="L574" i="2" s="1"/>
  <c r="L12" i="2" a="1"/>
  <c r="L12" i="2" s="1"/>
  <c r="L171" i="2" a="1"/>
  <c r="L171" i="2" s="1"/>
  <c r="L286" i="2" a="1"/>
  <c r="L286" i="2" s="1"/>
  <c r="L229" i="2" a="1"/>
  <c r="L229" i="2" s="1"/>
  <c r="L334" i="2" a="1"/>
  <c r="L334" i="2" s="1"/>
  <c r="L258" i="2" a="1"/>
  <c r="L258" i="2" s="1"/>
  <c r="L586" i="2" a="1"/>
  <c r="L586" i="2" s="1"/>
  <c r="L116" i="2" a="1"/>
  <c r="L116" i="2" s="1"/>
  <c r="L452" i="2" a="1"/>
  <c r="L452" i="2" s="1"/>
  <c r="L476" i="2" a="1"/>
  <c r="L476" i="2" s="1"/>
  <c r="L492" i="2" a="1"/>
  <c r="L492" i="2" s="1"/>
  <c r="L117" i="2" a="1"/>
  <c r="L117" i="2" s="1"/>
  <c r="L377" i="2" a="1"/>
  <c r="L377" i="2" s="1"/>
  <c r="L773" i="2" a="1"/>
  <c r="L773" i="2" s="1"/>
  <c r="L35" i="2" a="1"/>
  <c r="L35" i="2" s="1"/>
  <c r="L634" i="2" a="1"/>
  <c r="L634" i="2" s="1"/>
  <c r="L742" i="2" a="1"/>
  <c r="L742" i="2" s="1"/>
  <c r="L767" i="2" a="1"/>
  <c r="L767" i="2" s="1"/>
  <c r="L276" i="2" a="1"/>
  <c r="L276" i="2" s="1"/>
  <c r="L120" i="2" a="1"/>
  <c r="L120" i="2" s="1"/>
  <c r="L629" i="2" a="1"/>
  <c r="L629" i="2" s="1"/>
  <c r="L679" i="2" a="1"/>
  <c r="L679" i="2" s="1"/>
  <c r="M679" i="2" s="1"/>
  <c r="L309" i="2" a="1"/>
  <c r="L309" i="2" s="1"/>
  <c r="L372" i="2" a="1"/>
  <c r="L372" i="2" s="1"/>
  <c r="L600" i="2" a="1"/>
  <c r="L600" i="2" s="1"/>
  <c r="L249" i="2" a="1"/>
  <c r="L249" i="2" s="1"/>
  <c r="L741" i="2" a="1"/>
  <c r="L741" i="2" s="1"/>
  <c r="L443" i="2" a="1"/>
  <c r="L443" i="2" s="1"/>
  <c r="L658" i="2" a="1"/>
  <c r="L658" i="2" s="1"/>
  <c r="M658" i="2" s="1"/>
  <c r="L578" i="2" a="1"/>
  <c r="L578" i="2" s="1"/>
  <c r="L71" i="2" a="1"/>
  <c r="L71" i="2" s="1"/>
  <c r="L671" i="2" a="1"/>
  <c r="L671" i="2" s="1"/>
  <c r="L483" i="2" a="1"/>
  <c r="L483" i="2" s="1"/>
  <c r="M483" i="2" s="1"/>
  <c r="L711" i="2" a="1"/>
  <c r="L711" i="2" s="1"/>
  <c r="L673" i="2" a="1"/>
  <c r="L673" i="2" s="1"/>
  <c r="L596" i="2" a="1"/>
  <c r="L596" i="2" s="1"/>
  <c r="M596" i="2" s="1"/>
  <c r="L721" i="2" a="1"/>
  <c r="L721" i="2" s="1"/>
  <c r="M721" i="2" s="1"/>
  <c r="L435" i="2" a="1"/>
  <c r="L435" i="2" s="1"/>
  <c r="O34" i="2"/>
  <c r="N34" i="2" s="1"/>
  <c r="L576" i="2" a="1"/>
  <c r="L576" i="2" s="1"/>
  <c r="M576" i="2" s="1"/>
  <c r="O576" i="2" s="1"/>
  <c r="N576" i="2" s="1"/>
  <c r="L724" i="2" a="1"/>
  <c r="L724" i="2" s="1"/>
  <c r="M724" i="2" s="1"/>
  <c r="L688" i="2" a="1"/>
  <c r="L688" i="2" s="1"/>
  <c r="M688" i="2" s="1"/>
  <c r="O688" i="2" s="1"/>
  <c r="N688" i="2" s="1"/>
  <c r="L113" i="2" a="1"/>
  <c r="L113" i="2" s="1"/>
  <c r="M113" i="2" s="1"/>
  <c r="O113" i="2" s="1"/>
  <c r="N113" i="2" s="1"/>
  <c r="L458" i="2" a="1"/>
  <c r="L458" i="2" s="1"/>
  <c r="M458" i="2" s="1"/>
  <c r="L738" i="2" a="1"/>
  <c r="L738" i="2" s="1"/>
  <c r="M738" i="2" s="1"/>
  <c r="O738" i="2" s="1"/>
  <c r="N738" i="2" s="1"/>
  <c r="L191" i="2" a="1"/>
  <c r="L191" i="2" s="1"/>
  <c r="L8" i="2" a="1"/>
  <c r="L8" i="2" s="1"/>
  <c r="L50" i="2" a="1"/>
  <c r="L50" i="2" s="1"/>
  <c r="M50" i="2" s="1"/>
  <c r="L200" i="2" a="1"/>
  <c r="L200" i="2" s="1"/>
  <c r="M200" i="2" s="1"/>
  <c r="O200" i="2" s="1"/>
  <c r="N200" i="2" s="1"/>
  <c r="J183" i="2" a="1"/>
  <c r="J183" i="2" s="1"/>
  <c r="J106" i="2" a="1"/>
  <c r="J106" i="2" s="1"/>
  <c r="J44" i="2" a="1"/>
  <c r="J44" i="2" s="1"/>
  <c r="J325" i="2" a="1"/>
  <c r="J325" i="2" s="1"/>
  <c r="J342" i="2" a="1"/>
  <c r="J342" i="2" s="1"/>
  <c r="J532" i="2" a="1"/>
  <c r="J532" i="2" s="1"/>
  <c r="J121" i="2" a="1"/>
  <c r="J121" i="2" s="1"/>
  <c r="J21" i="2" a="1"/>
  <c r="J21" i="2" s="1"/>
  <c r="J181" i="2" a="1"/>
  <c r="J181" i="2" s="1"/>
  <c r="P187" i="2"/>
  <c r="J372" i="2" a="1"/>
  <c r="J372" i="2" s="1"/>
  <c r="J339" i="2" a="1"/>
  <c r="J339" i="2" s="1"/>
  <c r="J20" i="2" a="1"/>
  <c r="J20" i="2" s="1"/>
  <c r="K20" i="2" s="1"/>
  <c r="P20" i="2" s="1"/>
  <c r="J414" i="2" a="1"/>
  <c r="J414" i="2" s="1"/>
  <c r="K603" i="2"/>
  <c r="J314" i="2" a="1"/>
  <c r="J314" i="2" s="1"/>
  <c r="J173" i="2" a="1"/>
  <c r="J173" i="2" s="1"/>
  <c r="K173" i="2" s="1"/>
  <c r="P173" i="2" s="1"/>
  <c r="J322" i="2" a="1"/>
  <c r="J322" i="2" s="1"/>
  <c r="K322" i="2" s="1"/>
  <c r="P322" i="2" s="1"/>
  <c r="J463" i="2" a="1"/>
  <c r="J463" i="2" s="1"/>
  <c r="K629" i="2"/>
  <c r="J581" i="2" a="1"/>
  <c r="J581" i="2" s="1"/>
  <c r="J421" i="2" a="1"/>
  <c r="J421" i="2" s="1"/>
  <c r="J100" i="2" a="1"/>
  <c r="J100" i="2" s="1"/>
  <c r="K100" i="2" s="1"/>
  <c r="P100" i="2" s="1"/>
  <c r="K302" i="2"/>
  <c r="M302" i="2"/>
  <c r="J51" i="2" a="1"/>
  <c r="J51" i="2" s="1"/>
  <c r="J174" i="2" a="1"/>
  <c r="J174" i="2" s="1"/>
  <c r="J543" i="2" a="1"/>
  <c r="J543" i="2" s="1"/>
  <c r="K543" i="2" s="1"/>
  <c r="P543" i="2" s="1"/>
  <c r="J628" i="2" a="1"/>
  <c r="J628" i="2" s="1"/>
  <c r="J437" i="2" a="1"/>
  <c r="J437" i="2" s="1"/>
  <c r="J152" i="2" a="1"/>
  <c r="J152" i="2" s="1"/>
  <c r="J460" i="2" a="1"/>
  <c r="J460" i="2" s="1"/>
  <c r="J244" i="2" a="1"/>
  <c r="J244" i="2" s="1"/>
  <c r="J566" i="2" a="1"/>
  <c r="J566" i="2" s="1"/>
  <c r="J61" i="2" a="1"/>
  <c r="J61" i="2" s="1"/>
  <c r="J110" i="2" a="1"/>
  <c r="J110" i="2" s="1"/>
  <c r="J117" i="2" a="1"/>
  <c r="J117" i="2" s="1"/>
  <c r="J458" i="2" a="1"/>
  <c r="J458" i="2" s="1"/>
  <c r="K458" i="2" s="1"/>
  <c r="L206" i="2" a="1"/>
  <c r="L206" i="2" s="1"/>
  <c r="L601" i="2" a="1"/>
  <c r="L601" i="2" s="1"/>
  <c r="L193" i="2" a="1"/>
  <c r="L193" i="2" s="1"/>
  <c r="L542" i="2" a="1"/>
  <c r="L542" i="2" s="1"/>
  <c r="L70" i="2" a="1"/>
  <c r="L70" i="2" s="1"/>
  <c r="L582" i="2" a="1"/>
  <c r="L582" i="2" s="1"/>
  <c r="L693" i="2" a="1"/>
  <c r="L693" i="2" s="1"/>
  <c r="L510" i="2" a="1"/>
  <c r="L510" i="2" s="1"/>
  <c r="L83" i="2" a="1"/>
  <c r="L83" i="2" s="1"/>
  <c r="L119" i="2" a="1"/>
  <c r="L119" i="2" s="1"/>
  <c r="L111" i="2" a="1"/>
  <c r="L111" i="2" s="1"/>
  <c r="L479" i="2" a="1"/>
  <c r="L479" i="2" s="1"/>
  <c r="L699" i="2" a="1"/>
  <c r="L699" i="2" s="1"/>
  <c r="L159" i="2" a="1"/>
  <c r="L159" i="2" s="1"/>
  <c r="L493" i="2" a="1"/>
  <c r="L493" i="2" s="1"/>
  <c r="L470" i="2" a="1"/>
  <c r="L470" i="2" s="1"/>
  <c r="L84" i="2" a="1"/>
  <c r="L84" i="2" s="1"/>
  <c r="L144" i="2" a="1"/>
  <c r="L144" i="2" s="1"/>
  <c r="L645" i="2" a="1"/>
  <c r="L645" i="2" s="1"/>
  <c r="L47" i="2" a="1"/>
  <c r="L47" i="2" s="1"/>
  <c r="L317" i="2" a="1"/>
  <c r="L317" i="2" s="1"/>
  <c r="M317" i="2" s="1"/>
  <c r="L667" i="2" a="1"/>
  <c r="L667" i="2" s="1"/>
  <c r="M667" i="2" s="1"/>
  <c r="L95" i="2" a="1"/>
  <c r="L95" i="2" s="1"/>
  <c r="M95" i="2" s="1"/>
  <c r="L614" i="2" a="1"/>
  <c r="L614" i="2" s="1"/>
  <c r="L580" i="2" a="1"/>
  <c r="L580" i="2" s="1"/>
  <c r="L323" i="2" a="1"/>
  <c r="L323" i="2" s="1"/>
  <c r="L744" i="2" a="1"/>
  <c r="L744" i="2" s="1"/>
  <c r="L618" i="2" a="1"/>
  <c r="L618" i="2" s="1"/>
  <c r="L108" i="2" a="1"/>
  <c r="L108" i="2" s="1"/>
  <c r="M108" i="2" s="1"/>
  <c r="L643" i="2" a="1"/>
  <c r="L643" i="2" s="1"/>
  <c r="L630" i="2" a="1"/>
  <c r="L630" i="2" s="1"/>
  <c r="L336" i="2" a="1"/>
  <c r="L336" i="2" s="1"/>
  <c r="L145" i="2" a="1"/>
  <c r="L145" i="2" s="1"/>
  <c r="M145" i="2" s="1"/>
  <c r="L573" i="2" a="1"/>
  <c r="L573" i="2" s="1"/>
  <c r="M573" i="2" s="1"/>
  <c r="L674" i="2" a="1"/>
  <c r="L674" i="2" s="1"/>
  <c r="M674" i="2" s="1"/>
  <c r="P674" i="2" s="1"/>
  <c r="L478" i="2" a="1"/>
  <c r="L478" i="2" s="1"/>
  <c r="M478" i="2" s="1"/>
  <c r="L133" i="2" a="1"/>
  <c r="L133" i="2" s="1"/>
  <c r="M133" i="2" s="1"/>
  <c r="P133" i="2" s="1"/>
  <c r="L81" i="2" a="1"/>
  <c r="L81" i="2" s="1"/>
  <c r="M81" i="2" s="1"/>
  <c r="L318" i="2" a="1"/>
  <c r="L318" i="2" s="1"/>
  <c r="M318" i="2" s="1"/>
  <c r="L462" i="2" a="1"/>
  <c r="L462" i="2" s="1"/>
  <c r="L371" i="2" a="1"/>
  <c r="L371" i="2" s="1"/>
  <c r="L335" i="2" a="1"/>
  <c r="L335" i="2" s="1"/>
  <c r="M335" i="2" s="1"/>
  <c r="L77" i="2" a="1"/>
  <c r="L77" i="2" s="1"/>
  <c r="M77" i="2" s="1"/>
  <c r="L301" i="2" a="1"/>
  <c r="L301" i="2" s="1"/>
  <c r="M301" i="2" s="1"/>
  <c r="L678" i="2" a="1"/>
  <c r="L678" i="2" s="1"/>
  <c r="M678" i="2" s="1"/>
  <c r="L465" i="2" a="1"/>
  <c r="L465" i="2" s="1"/>
  <c r="M465" i="2" s="1"/>
  <c r="O465" i="2" s="1"/>
  <c r="N465" i="2" s="1"/>
  <c r="L464" i="2" a="1"/>
  <c r="L464" i="2" s="1"/>
  <c r="M464" i="2" s="1"/>
  <c r="L745" i="2" a="1"/>
  <c r="L745" i="2" s="1"/>
  <c r="M745" i="2" s="1"/>
  <c r="L417" i="2" a="1"/>
  <c r="L417" i="2" s="1"/>
  <c r="M417" i="2" s="1"/>
  <c r="L106" i="2" a="1"/>
  <c r="L106" i="2" s="1"/>
  <c r="M106" i="2" s="1"/>
  <c r="L240" i="2" a="1"/>
  <c r="L240" i="2" s="1"/>
  <c r="M240" i="2" s="1"/>
  <c r="L32" i="2" a="1"/>
  <c r="L32" i="2" s="1"/>
  <c r="M32" i="2" s="1"/>
  <c r="L640" i="2" a="1"/>
  <c r="L640" i="2" s="1"/>
  <c r="M640" i="2" s="1"/>
  <c r="L607" i="2" a="1"/>
  <c r="L607" i="2" s="1"/>
  <c r="M607" i="2" s="1"/>
  <c r="O607" i="2" s="1"/>
  <c r="N607" i="2" s="1"/>
  <c r="L239" i="2" a="1"/>
  <c r="L239" i="2" s="1"/>
  <c r="M239" i="2" s="1"/>
  <c r="L241" i="2" a="1"/>
  <c r="L241" i="2" s="1"/>
  <c r="M241" i="2" s="1"/>
  <c r="O241" i="2" s="1"/>
  <c r="N241" i="2" s="1"/>
  <c r="L333" i="2" a="1"/>
  <c r="L333" i="2" s="1"/>
  <c r="M333" i="2" s="1"/>
  <c r="O333" i="2" s="1"/>
  <c r="N333" i="2" s="1"/>
  <c r="L551" i="2" a="1"/>
  <c r="L551" i="2" s="1"/>
  <c r="M551" i="2" s="1"/>
  <c r="L669" i="2" a="1"/>
  <c r="L669" i="2" s="1"/>
  <c r="M669" i="2" s="1"/>
  <c r="L412" i="2" a="1"/>
  <c r="L412" i="2" s="1"/>
  <c r="M412" i="2" s="1"/>
  <c r="J300" i="2" a="1"/>
  <c r="J300" i="2" s="1"/>
  <c r="K300" i="2" s="1"/>
  <c r="J274" i="2" a="1"/>
  <c r="J274" i="2" s="1"/>
  <c r="K274" i="2" s="1"/>
  <c r="J412" i="2" a="1"/>
  <c r="J412" i="2" s="1"/>
  <c r="K412" i="2" s="1"/>
  <c r="J188" i="2" a="1"/>
  <c r="J188" i="2" s="1"/>
  <c r="K188" i="2" s="1"/>
  <c r="J724" i="2" a="1"/>
  <c r="J724" i="2" s="1"/>
  <c r="K724" i="2" s="1"/>
  <c r="J723" i="2" a="1"/>
  <c r="J723" i="2" s="1"/>
  <c r="K723" i="2" s="1"/>
  <c r="P723" i="2" s="1"/>
  <c r="J176" i="2" a="1"/>
  <c r="J176" i="2" s="1"/>
  <c r="K176" i="2" s="1"/>
  <c r="J526" i="2" a="1"/>
  <c r="J526" i="2" s="1"/>
  <c r="K526" i="2" s="1"/>
  <c r="J107" i="2" a="1"/>
  <c r="J107" i="2" s="1"/>
  <c r="K107" i="2" s="1"/>
  <c r="P512" i="2"/>
  <c r="P488" i="2"/>
  <c r="P546" i="2"/>
  <c r="P122" i="2"/>
  <c r="P235" i="2"/>
  <c r="P541" i="2"/>
  <c r="P623" i="2"/>
  <c r="P101" i="2"/>
  <c r="P58" i="2"/>
  <c r="P380" i="2"/>
  <c r="P503" i="2"/>
  <c r="P668" i="2"/>
  <c r="P265" i="2"/>
  <c r="P688" i="2"/>
  <c r="P733" i="2"/>
  <c r="P413" i="2"/>
  <c r="P203" i="2"/>
  <c r="P308" i="2"/>
  <c r="P468" i="2"/>
  <c r="P404" i="2"/>
  <c r="P257" i="2"/>
  <c r="P538" i="2"/>
  <c r="P572" i="2"/>
  <c r="P577" i="2"/>
  <c r="P508" i="2"/>
  <c r="P719" i="2"/>
  <c r="P37" i="2"/>
  <c r="P307" i="2"/>
  <c r="P738" i="2"/>
  <c r="P365" i="2"/>
  <c r="P266" i="2"/>
  <c r="P180" i="2"/>
  <c r="P304" i="2"/>
  <c r="P457" i="2"/>
  <c r="P33" i="2"/>
  <c r="P215" i="2"/>
  <c r="P2" i="2"/>
  <c r="P399" i="2"/>
  <c r="P653" i="2"/>
  <c r="P214" i="2"/>
  <c r="P118" i="2"/>
  <c r="P710" i="2"/>
  <c r="P694" i="2"/>
  <c r="P585" i="2"/>
  <c r="P704" i="2"/>
  <c r="P533" i="2"/>
  <c r="P608" i="2"/>
  <c r="P278" i="2"/>
  <c r="P366" i="2"/>
  <c r="P677" i="2"/>
  <c r="P450" i="2"/>
  <c r="P319" i="2"/>
  <c r="P131" i="2"/>
  <c r="P312" i="2"/>
  <c r="P67" i="2"/>
  <c r="P737" i="2"/>
  <c r="P731" i="2"/>
  <c r="P374" i="2"/>
  <c r="P474" i="2"/>
  <c r="P212" i="2"/>
  <c r="P179" i="2"/>
  <c r="P754" i="2"/>
  <c r="P75" i="2"/>
  <c r="P636" i="2"/>
  <c r="P303" i="2"/>
  <c r="P595" i="2"/>
  <c r="P94" i="2"/>
  <c r="P418" i="2"/>
  <c r="P625" i="2"/>
  <c r="P743" i="2"/>
  <c r="P728" i="2"/>
  <c r="P199" i="2"/>
  <c r="P227" i="2"/>
  <c r="P361" i="2"/>
  <c r="P513" i="2"/>
  <c r="P729" i="2"/>
  <c r="P753" i="2"/>
  <c r="P433" i="2"/>
  <c r="P135" i="2"/>
  <c r="P406" i="2"/>
  <c r="P516" i="2"/>
  <c r="P570" i="2"/>
  <c r="P310" i="2"/>
  <c r="P126" i="2"/>
  <c r="P254" i="2"/>
  <c r="P722" i="2"/>
  <c r="P727" i="2"/>
  <c r="P583" i="2"/>
  <c r="P56" i="2"/>
  <c r="P461" i="2"/>
  <c r="P707" i="2"/>
  <c r="P657" i="2"/>
  <c r="P405" i="2"/>
  <c r="P445" i="2"/>
  <c r="P756" i="2"/>
  <c r="P505" i="2"/>
  <c r="P271" i="2"/>
  <c r="P451" i="2"/>
  <c r="P233" i="2"/>
  <c r="P652" i="2"/>
  <c r="P599" i="2"/>
  <c r="P98" i="2"/>
  <c r="P250" i="2"/>
  <c r="P676" i="2"/>
  <c r="P672" i="2"/>
  <c r="P772" i="2"/>
  <c r="P306" i="2"/>
  <c r="P344" i="2"/>
  <c r="P568" i="2"/>
  <c r="P129" i="2"/>
  <c r="P638" i="2"/>
  <c r="P192" i="2"/>
  <c r="P646" i="2"/>
  <c r="P626" i="2"/>
  <c r="P426" i="2"/>
  <c r="P132" i="2"/>
  <c r="P490" i="2"/>
  <c r="P576" i="2"/>
  <c r="P434" i="2"/>
  <c r="P569" i="2"/>
  <c r="P43" i="2"/>
  <c r="P656" i="2"/>
  <c r="P66" i="2"/>
  <c r="P381" i="2"/>
  <c r="P732" i="2"/>
  <c r="P620" i="2"/>
  <c r="P714" i="2"/>
  <c r="P202" i="2"/>
  <c r="P297" i="2"/>
  <c r="P615" i="2"/>
  <c r="P113" i="2"/>
  <c r="P472" i="2"/>
  <c r="P518" i="2"/>
  <c r="P45" i="2"/>
  <c r="P379" i="2"/>
  <c r="P375" i="2"/>
  <c r="P166" i="2"/>
  <c r="P163" i="2"/>
  <c r="K592" i="2"/>
  <c r="M174" i="2"/>
  <c r="M329" i="2"/>
  <c r="M78" i="2"/>
  <c r="M127" i="2"/>
  <c r="M484" i="2"/>
  <c r="K331" i="2"/>
  <c r="K261" i="2"/>
  <c r="K216" i="2"/>
  <c r="O216" i="2" s="1"/>
  <c r="N216" i="2" s="1"/>
  <c r="M362" i="2"/>
  <c r="K329" i="2"/>
  <c r="P329" i="2" s="1"/>
  <c r="M487" i="2"/>
  <c r="M698" i="2"/>
  <c r="K478" i="2"/>
  <c r="K483" i="2"/>
  <c r="M328" i="2"/>
  <c r="M525" i="2"/>
  <c r="K152" i="2"/>
  <c r="M80" i="2"/>
  <c r="M213" i="2"/>
  <c r="M331" i="2"/>
  <c r="M692" i="2"/>
  <c r="M462" i="2"/>
  <c r="M622" i="2"/>
  <c r="M142" i="2"/>
  <c r="M343" i="2"/>
  <c r="M523" i="2"/>
  <c r="M716" i="2"/>
  <c r="M496" i="2"/>
  <c r="K613" i="2"/>
  <c r="M315" i="2"/>
  <c r="M372" i="2"/>
  <c r="K591" i="2"/>
  <c r="O591" i="2" s="1"/>
  <c r="N591" i="2" s="1"/>
  <c r="M419" i="2"/>
  <c r="O419" i="2" s="1"/>
  <c r="N419" i="2" s="1"/>
  <c r="M689" i="2"/>
  <c r="K117" i="2"/>
  <c r="K189" i="2"/>
  <c r="M281" i="2"/>
  <c r="K5" i="2"/>
  <c r="K484" i="2"/>
  <c r="K529" i="2"/>
  <c r="O529" i="2" s="1"/>
  <c r="N529" i="2" s="1"/>
  <c r="M428" i="2"/>
  <c r="K563" i="2"/>
  <c r="M330" i="2"/>
  <c r="M337" i="2"/>
  <c r="K363" i="2"/>
  <c r="K716" i="2"/>
  <c r="M504" i="2"/>
  <c r="K442" i="2"/>
  <c r="M477" i="2"/>
  <c r="M435" i="2"/>
  <c r="K550" i="2"/>
  <c r="K393" i="2"/>
  <c r="K328" i="2"/>
  <c r="M245" i="2"/>
  <c r="M177" i="2"/>
  <c r="M79" i="2"/>
  <c r="P79" i="2" s="1"/>
  <c r="K289" i="2"/>
  <c r="K715" i="2"/>
  <c r="K198" i="2"/>
  <c r="K691" i="2"/>
  <c r="K698" i="2"/>
  <c r="K596" i="2"/>
  <c r="M430" i="2"/>
  <c r="K436" i="2"/>
  <c r="M696" i="2"/>
  <c r="M673" i="2"/>
  <c r="K177" i="2"/>
  <c r="K284" i="2"/>
  <c r="K525" i="2"/>
  <c r="M354" i="2"/>
  <c r="M191" i="2"/>
  <c r="K151" i="2"/>
  <c r="M600" i="2"/>
  <c r="K370" i="2"/>
  <c r="M560" i="2"/>
  <c r="P560" i="2" s="1"/>
  <c r="K600" i="2"/>
  <c r="M592" i="2"/>
  <c r="M556" i="2"/>
  <c r="K734" i="2"/>
  <c r="O734" i="2" s="1"/>
  <c r="N734" i="2" s="1"/>
  <c r="K444" i="2"/>
  <c r="K609" i="2"/>
  <c r="K390" i="2"/>
  <c r="M629" i="2"/>
  <c r="O629" i="2" s="1"/>
  <c r="N629" i="2" s="1"/>
  <c r="M480" i="2"/>
  <c r="K242" i="2"/>
  <c r="M443" i="2"/>
  <c r="M217" i="2"/>
  <c r="M65" i="2"/>
  <c r="M209" i="2"/>
  <c r="K13" i="2"/>
  <c r="K535" i="2"/>
  <c r="K301" i="2"/>
  <c r="K156" i="2"/>
  <c r="O156" i="2" s="1"/>
  <c r="N156" i="2" s="1"/>
  <c r="K504" i="2"/>
  <c r="K654" i="2"/>
  <c r="P654" i="2" s="1"/>
  <c r="K689" i="2"/>
  <c r="M351" i="2"/>
  <c r="K378" i="2"/>
  <c r="K54" i="2"/>
  <c r="M54" i="2"/>
  <c r="K142" i="2"/>
  <c r="K195" i="2"/>
  <c r="M21" i="2"/>
  <c r="K606" i="2"/>
  <c r="M230" i="2"/>
  <c r="K230" i="2"/>
  <c r="K440" i="2"/>
  <c r="M392" i="2"/>
  <c r="K213" i="2"/>
  <c r="K669" i="2"/>
  <c r="M664" i="2"/>
  <c r="K354" i="2"/>
  <c r="M5" i="2"/>
  <c r="M196" i="2"/>
  <c r="K619" i="2"/>
  <c r="K424" i="2"/>
  <c r="K164" i="2"/>
  <c r="K364" i="2"/>
  <c r="M151" i="2"/>
  <c r="K80" i="2"/>
  <c r="K281" i="2"/>
  <c r="M603" i="2"/>
  <c r="O603" i="2" s="1"/>
  <c r="N603" i="2" s="1"/>
  <c r="K598" i="2"/>
  <c r="K247" i="2"/>
  <c r="M442" i="2"/>
  <c r="K523" i="2"/>
  <c r="M222" i="2"/>
  <c r="K658" i="2"/>
  <c r="K196" i="2"/>
  <c r="K721" i="2"/>
  <c r="K460" i="2"/>
  <c r="K315" i="2"/>
  <c r="K675" i="2"/>
  <c r="M715" i="2"/>
  <c r="M388" i="2"/>
  <c r="K217" i="2"/>
  <c r="M411" i="2"/>
  <c r="K487" i="2"/>
  <c r="M684" i="2"/>
  <c r="M276" i="2"/>
  <c r="K337" i="2"/>
  <c r="M61" i="2"/>
  <c r="M763" i="2"/>
  <c r="M520" i="2"/>
  <c r="K692" i="2"/>
  <c r="M463" i="2"/>
  <c r="K566" i="2"/>
  <c r="M440" i="2"/>
  <c r="K226" i="2"/>
  <c r="K637" i="2"/>
  <c r="M559" i="2"/>
  <c r="K162" i="2"/>
  <c r="O162" i="2" s="1"/>
  <c r="N162" i="2" s="1"/>
  <c r="K477" i="2"/>
  <c r="M48" i="2"/>
  <c r="O48" i="2" s="1"/>
  <c r="N48" i="2" s="1"/>
  <c r="M226" i="2"/>
  <c r="M691" i="2"/>
  <c r="K368" i="2"/>
  <c r="K531" i="2"/>
  <c r="P531" i="2" s="1"/>
  <c r="M352" i="2"/>
  <c r="M167" i="2"/>
  <c r="M346" i="2"/>
  <c r="M528" i="2"/>
  <c r="M228" i="2"/>
  <c r="M242" i="2"/>
  <c r="K388" i="2"/>
  <c r="M654" i="2"/>
  <c r="K428" i="2"/>
  <c r="M619" i="2"/>
  <c r="K245" i="2"/>
  <c r="M198" i="2"/>
  <c r="M164" i="2"/>
  <c r="M495" i="2"/>
  <c r="K42" i="2"/>
  <c r="K81" i="2"/>
  <c r="M327" i="2"/>
  <c r="M294" i="2"/>
  <c r="M195" i="2"/>
  <c r="M363" i="2"/>
  <c r="K167" i="2"/>
  <c r="M562" i="2"/>
  <c r="K443" i="2"/>
  <c r="M13" i="2"/>
  <c r="K182" i="2"/>
  <c r="O182" i="2" s="1"/>
  <c r="N182" i="2" s="1"/>
  <c r="M30" i="2"/>
  <c r="M176" i="2"/>
  <c r="M611" i="2"/>
  <c r="M424" i="2"/>
  <c r="K343" i="2"/>
  <c r="K611" i="2"/>
  <c r="P611" i="2" s="1"/>
  <c r="M386" i="2"/>
  <c r="K386" i="2"/>
  <c r="K640" i="2"/>
  <c r="K294" i="2"/>
  <c r="K30" i="2"/>
  <c r="K65" i="2"/>
  <c r="K209" i="2"/>
  <c r="K401" i="2"/>
  <c r="K174" i="2"/>
  <c r="M110" i="2"/>
  <c r="K695" i="2"/>
  <c r="P695" i="2" s="1"/>
  <c r="K435" i="2"/>
  <c r="K353" i="2"/>
  <c r="P353" i="2" s="1"/>
  <c r="K439" i="2"/>
  <c r="K520" i="2"/>
  <c r="K272" i="2"/>
  <c r="M270" i="2"/>
  <c r="M336" i="2"/>
  <c r="K372" i="2"/>
  <c r="K495" i="2"/>
  <c r="M535" i="2"/>
  <c r="M221" i="2"/>
  <c r="K346" i="2"/>
  <c r="M394" i="2"/>
  <c r="M767" i="2"/>
  <c r="M368" i="2"/>
  <c r="M598" i="2"/>
  <c r="K547" i="2"/>
  <c r="O547" i="2" s="1"/>
  <c r="N547" i="2" s="1"/>
  <c r="K642" i="2"/>
  <c r="M41" i="2"/>
  <c r="K219" i="2"/>
  <c r="K62" i="2"/>
  <c r="O62" i="2" s="1"/>
  <c r="N62" i="2" s="1"/>
  <c r="K327" i="2"/>
  <c r="K622" i="2"/>
  <c r="M120" i="2"/>
  <c r="M455" i="2"/>
  <c r="K239" i="2"/>
  <c r="M309" i="2"/>
  <c r="M613" i="2"/>
  <c r="M27" i="2"/>
  <c r="K590" i="2"/>
  <c r="M671" i="2"/>
  <c r="M284" i="2"/>
  <c r="K755" i="2"/>
  <c r="K556" i="2"/>
  <c r="M370" i="2"/>
  <c r="M373" i="2"/>
  <c r="K582" i="2"/>
  <c r="K684" i="2"/>
  <c r="K410" i="2"/>
  <c r="K102" i="2"/>
  <c r="K27" i="2"/>
  <c r="M88" i="2"/>
  <c r="K38" i="2"/>
  <c r="O38" i="2" s="1"/>
  <c r="N38" i="2" s="1"/>
  <c r="M471" i="2"/>
  <c r="M104" i="2"/>
  <c r="O104" i="2" s="1"/>
  <c r="N104" i="2" s="1"/>
  <c r="M207" i="2"/>
  <c r="K85" i="2"/>
  <c r="K59" i="2"/>
  <c r="K452" i="2"/>
  <c r="M687" i="2"/>
  <c r="O687" i="2" s="1"/>
  <c r="N687" i="2" s="1"/>
  <c r="M219" i="2"/>
  <c r="M293" i="2"/>
  <c r="K285" i="2"/>
  <c r="M134" i="2"/>
  <c r="K430" i="2"/>
  <c r="K89" i="2"/>
  <c r="K120" i="2"/>
  <c r="K678" i="2"/>
  <c r="M675" i="2"/>
  <c r="K191" i="2"/>
  <c r="M509" i="2"/>
  <c r="K330" i="2"/>
  <c r="K562" i="2"/>
  <c r="M272" i="2"/>
  <c r="M634" i="2"/>
  <c r="K127" i="2"/>
  <c r="M10" i="2"/>
  <c r="K259" i="2"/>
  <c r="K664" i="2"/>
  <c r="M59" i="2"/>
  <c r="M739" i="2"/>
  <c r="M517" i="2"/>
  <c r="K10" i="2"/>
  <c r="K645" i="2"/>
  <c r="K109" i="2"/>
  <c r="K671" i="2"/>
  <c r="M253" i="2"/>
  <c r="K228" i="2"/>
  <c r="K551" i="2"/>
  <c r="K417" i="2"/>
  <c r="K17" i="2"/>
  <c r="K528" i="2"/>
  <c r="K411" i="2"/>
  <c r="K336" i="2"/>
  <c r="M439" i="2"/>
  <c r="M158" i="2"/>
  <c r="K371" i="2"/>
  <c r="K293" i="2"/>
  <c r="K499" i="2"/>
  <c r="K264" i="2"/>
  <c r="M548" i="2"/>
  <c r="M532" i="2"/>
  <c r="M682" i="2"/>
  <c r="M42" i="2"/>
  <c r="M247" i="2"/>
  <c r="M263" i="2"/>
  <c r="M68" i="2"/>
  <c r="M172" i="2"/>
  <c r="K573" i="2"/>
  <c r="M769" i="2"/>
  <c r="M393" i="2"/>
  <c r="K155" i="2"/>
  <c r="O155" i="2" s="1"/>
  <c r="N155" i="2" s="1"/>
  <c r="M371" i="2"/>
  <c r="I345" i="2"/>
  <c r="I283" i="2"/>
  <c r="I286" i="2"/>
  <c r="I128" i="2"/>
  <c r="M326" i="2"/>
  <c r="K105" i="2"/>
  <c r="M105" i="2"/>
  <c r="K521" i="2"/>
  <c r="M521" i="2"/>
  <c r="K77" i="2"/>
  <c r="K140" i="2"/>
  <c r="M140" i="2"/>
  <c r="K745" i="2"/>
  <c r="M588" i="2"/>
  <c r="M536" i="2"/>
  <c r="K244" i="2"/>
  <c r="K71" i="2"/>
  <c r="M71" i="2"/>
  <c r="M148" i="2"/>
  <c r="M741" i="2"/>
  <c r="K298" i="2"/>
  <c r="K741" i="2"/>
  <c r="K527" i="2"/>
  <c r="M527" i="2"/>
  <c r="M298" i="2"/>
  <c r="K423" i="2"/>
  <c r="M423" i="2"/>
  <c r="M515" i="2"/>
  <c r="K515" i="2"/>
  <c r="K92" i="2"/>
  <c r="M92" i="2"/>
  <c r="K317" i="2"/>
  <c r="K86" i="2"/>
  <c r="K32" i="2"/>
  <c r="K673" i="2"/>
  <c r="M90" i="2"/>
  <c r="K752" i="2"/>
  <c r="K210" i="2"/>
  <c r="M742" i="2"/>
  <c r="K742" i="2"/>
  <c r="M184" i="2"/>
  <c r="M313" i="2"/>
  <c r="K313" i="2"/>
  <c r="M686" i="2"/>
  <c r="M718" i="2"/>
  <c r="K718" i="2"/>
  <c r="M171" i="2"/>
  <c r="K171" i="2"/>
  <c r="M144" i="2"/>
  <c r="K144" i="2"/>
  <c r="M459" i="2"/>
  <c r="M259" i="2"/>
  <c r="M153" i="2"/>
  <c r="K153" i="2"/>
  <c r="M290" i="2"/>
  <c r="K290" i="2"/>
  <c r="M502" i="2"/>
  <c r="K232" i="2"/>
  <c r="K502" i="2"/>
  <c r="M291" i="2"/>
  <c r="K291" i="2"/>
  <c r="M91" i="2"/>
  <c r="K335" i="2"/>
  <c r="M296" i="2"/>
  <c r="K296" i="2"/>
  <c r="K273" i="2"/>
  <c r="M273" i="2"/>
  <c r="M249" i="2"/>
  <c r="K249" i="2"/>
  <c r="M117" i="2"/>
  <c r="K463" i="2"/>
  <c r="M115" i="2"/>
  <c r="K115" i="2"/>
  <c r="I527" i="2"/>
  <c r="I93" i="2"/>
  <c r="I612" i="2"/>
  <c r="I197" i="2"/>
  <c r="I545" i="2"/>
  <c r="K124" i="2"/>
  <c r="M124" i="2"/>
  <c r="K761" i="2"/>
  <c r="M761" i="2"/>
  <c r="M280" i="2"/>
  <c r="K500" i="2"/>
  <c r="M429" i="2"/>
  <c r="K267" i="2"/>
  <c r="M630" i="2"/>
  <c r="K624" i="2"/>
  <c r="M624" i="2"/>
  <c r="K429" i="2"/>
  <c r="K52" i="2"/>
  <c r="M52" i="2"/>
  <c r="M35" i="2"/>
  <c r="K35" i="2"/>
  <c r="K323" i="2"/>
  <c r="M323" i="2"/>
  <c r="M60" i="2"/>
  <c r="K593" i="2"/>
  <c r="M593" i="2"/>
  <c r="K706" i="2"/>
  <c r="M706" i="2"/>
  <c r="K446" i="2"/>
  <c r="M446" i="2"/>
  <c r="K748" i="2"/>
  <c r="K536" i="2"/>
  <c r="M452" i="2"/>
  <c r="K351" i="2"/>
  <c r="M401" i="2"/>
  <c r="K253" i="2"/>
  <c r="K316" i="2"/>
  <c r="M414" i="2"/>
  <c r="M581" i="2"/>
  <c r="K581" i="2"/>
  <c r="K421" i="2"/>
  <c r="K524" i="2"/>
  <c r="M524" i="2"/>
  <c r="M396" i="2"/>
  <c r="M648" i="2"/>
  <c r="K648" i="2"/>
  <c r="M486" i="2"/>
  <c r="M578" i="2"/>
  <c r="K578" i="2"/>
  <c r="M639" i="2"/>
  <c r="M586" i="2"/>
  <c r="K586" i="2"/>
  <c r="M255" i="2"/>
  <c r="M770" i="2"/>
  <c r="K559" i="2"/>
  <c r="K770" i="2"/>
  <c r="K74" i="2"/>
  <c r="M16" i="2"/>
  <c r="K16" i="2"/>
  <c r="M637" i="2"/>
  <c r="K481" i="2"/>
  <c r="M557" i="2"/>
  <c r="K557" i="2"/>
  <c r="K184" i="2"/>
  <c r="M563" i="2"/>
  <c r="M506" i="2"/>
  <c r="K506" i="2"/>
  <c r="I745" i="2"/>
  <c r="I597" i="2"/>
  <c r="K347" i="2"/>
  <c r="K643" i="2"/>
  <c r="M643" i="2"/>
  <c r="M748" i="2"/>
  <c r="K208" i="2"/>
  <c r="M208" i="2"/>
  <c r="K84" i="2"/>
  <c r="M84" i="2"/>
  <c r="K725" i="2"/>
  <c r="M725" i="2"/>
  <c r="K762" i="2"/>
  <c r="M762" i="2"/>
  <c r="M96" i="2"/>
  <c r="M267" i="2"/>
  <c r="K618" i="2"/>
  <c r="M618" i="2"/>
  <c r="M387" i="2"/>
  <c r="K280" i="2"/>
  <c r="K387" i="2"/>
  <c r="K408" i="2"/>
  <c r="M408" i="2"/>
  <c r="M500" i="2"/>
  <c r="K256" i="2"/>
  <c r="K47" i="2"/>
  <c r="M47" i="2"/>
  <c r="M552" i="2"/>
  <c r="K314" i="2"/>
  <c r="K628" i="2"/>
  <c r="M628" i="2"/>
  <c r="M55" i="2"/>
  <c r="K437" i="2"/>
  <c r="M437" i="2"/>
  <c r="M587" i="2"/>
  <c r="M703" i="2"/>
  <c r="K270" i="2"/>
  <c r="K110" i="2"/>
  <c r="M550" i="2"/>
  <c r="M460" i="2"/>
  <c r="M492" i="2"/>
  <c r="K492" i="2"/>
  <c r="M288" i="2"/>
  <c r="K553" i="2"/>
  <c r="M498" i="2"/>
  <c r="K95" i="2"/>
  <c r="K339" i="2"/>
  <c r="M19" i="2"/>
  <c r="O19" i="2" s="1"/>
  <c r="N19" i="2" s="1"/>
  <c r="M107" i="2"/>
  <c r="K51" i="2"/>
  <c r="K767" i="2"/>
  <c r="K700" i="2"/>
  <c r="M186" i="2"/>
  <c r="K123" i="2"/>
  <c r="K542" i="2"/>
  <c r="M666" i="2"/>
  <c r="K299" i="2"/>
  <c r="M258" i="2"/>
  <c r="K78" i="2"/>
  <c r="M416" i="2"/>
  <c r="M574" i="2"/>
  <c r="K574" i="2"/>
  <c r="M262" i="2"/>
  <c r="M635" i="2"/>
  <c r="I52" i="2"/>
  <c r="I3" i="2"/>
  <c r="I429" i="2"/>
  <c r="K597" i="2"/>
  <c r="M597" i="2"/>
  <c r="K383" i="2"/>
  <c r="M383" i="2"/>
  <c r="K601" i="2"/>
  <c r="K632" i="2"/>
  <c r="M632" i="2"/>
  <c r="K683" i="2"/>
  <c r="M683" i="2"/>
  <c r="K579" i="2"/>
  <c r="M579" i="2"/>
  <c r="K108" i="2"/>
  <c r="M549" i="2"/>
  <c r="K549" i="2"/>
  <c r="K438" i="2"/>
  <c r="M438" i="2"/>
  <c r="K384" i="2"/>
  <c r="M384" i="2"/>
  <c r="M473" i="2"/>
  <c r="K449" i="2"/>
  <c r="M449" i="2"/>
  <c r="M554" i="2"/>
  <c r="K554" i="2"/>
  <c r="K641" i="2"/>
  <c r="M641" i="2"/>
  <c r="M558" i="2"/>
  <c r="K218" i="2"/>
  <c r="M218" i="2"/>
  <c r="M627" i="2"/>
  <c r="M744" i="2"/>
  <c r="K744" i="2"/>
  <c r="K726" i="2"/>
  <c r="M645" i="2"/>
  <c r="M407" i="2"/>
  <c r="M103" i="2"/>
  <c r="K103" i="2"/>
  <c r="K41" i="2"/>
  <c r="K769" i="2"/>
  <c r="K476" i="2"/>
  <c r="M476" i="2"/>
  <c r="M289" i="2"/>
  <c r="M320" i="2"/>
  <c r="M305" i="2"/>
  <c r="K305" i="2"/>
  <c r="M690" i="2"/>
  <c r="M14" i="2"/>
  <c r="K14" i="2"/>
  <c r="K96" i="2"/>
  <c r="K24" i="2"/>
  <c r="M479" i="2"/>
  <c r="K479" i="2"/>
  <c r="M12" i="2"/>
  <c r="K12" i="2"/>
  <c r="M397" i="2"/>
  <c r="K397" i="2"/>
  <c r="K650" i="2"/>
  <c r="M183" i="2"/>
  <c r="M311" i="2"/>
  <c r="K480" i="2"/>
  <c r="M7" i="2"/>
  <c r="K7" i="2"/>
  <c r="M594" i="2"/>
  <c r="K594" i="2"/>
  <c r="M334" i="2"/>
  <c r="K334" i="2"/>
  <c r="M268" i="2"/>
  <c r="M251" i="2"/>
  <c r="K251" i="2"/>
  <c r="I350" i="2"/>
  <c r="I746" i="2"/>
  <c r="I494" i="2"/>
  <c r="K223" i="2"/>
  <c r="K717" i="2"/>
  <c r="M717" i="2"/>
  <c r="K427" i="2"/>
  <c r="M427" i="2"/>
  <c r="K701" i="2"/>
  <c r="K348" i="2"/>
  <c r="M348" i="2"/>
  <c r="K292" i="2"/>
  <c r="M292" i="2"/>
  <c r="K286" i="2"/>
  <c r="M286" i="2"/>
  <c r="M51" i="2"/>
  <c r="K491" i="2"/>
  <c r="M491" i="2"/>
  <c r="M150" i="2"/>
  <c r="K150" i="2"/>
  <c r="M751" i="2"/>
  <c r="M350" i="2"/>
  <c r="K422" i="2"/>
  <c r="K326" i="2"/>
  <c r="M422" i="2"/>
  <c r="K473" i="2"/>
  <c r="M526" i="2"/>
  <c r="M601" i="2"/>
  <c r="K377" i="2"/>
  <c r="M377" i="2"/>
  <c r="M621" i="2"/>
  <c r="K751" i="2"/>
  <c r="M256" i="2"/>
  <c r="K621" i="2"/>
  <c r="M540" i="2"/>
  <c r="K540" i="2"/>
  <c r="K114" i="2"/>
  <c r="M114" i="2"/>
  <c r="M314" i="2"/>
  <c r="M747" i="2"/>
  <c r="M264" i="2"/>
  <c r="K416" i="2"/>
  <c r="M566" i="2"/>
  <c r="K394" i="2"/>
  <c r="K708" i="2"/>
  <c r="O708" i="2" s="1"/>
  <c r="N708" i="2" s="1"/>
  <c r="K647" i="2"/>
  <c r="M647" i="2"/>
  <c r="K739" i="2"/>
  <c r="M349" i="2"/>
  <c r="K349" i="2"/>
  <c r="M76" i="2"/>
  <c r="M378" i="2"/>
  <c r="K76" i="2"/>
  <c r="M277" i="2"/>
  <c r="K277" i="2"/>
  <c r="M248" i="2"/>
  <c r="M181" i="2"/>
  <c r="K248" i="2"/>
  <c r="M86" i="2"/>
  <c r="M149" i="2"/>
  <c r="M730" i="2"/>
  <c r="K730" i="2"/>
  <c r="M137" i="2"/>
  <c r="K519" i="2"/>
  <c r="M519" i="2"/>
  <c r="M410" i="2"/>
  <c r="K23" i="2"/>
  <c r="M64" i="2"/>
  <c r="K627" i="2"/>
  <c r="M123" i="2"/>
  <c r="M72" i="2"/>
  <c r="K64" i="2"/>
  <c r="M489" i="2"/>
  <c r="K186" i="2"/>
  <c r="M15" i="2"/>
  <c r="K15" i="2"/>
  <c r="K462" i="2"/>
  <c r="K276" i="2"/>
  <c r="K532" i="2"/>
  <c r="M436" i="2"/>
  <c r="K575" i="2"/>
  <c r="M575" i="2"/>
  <c r="M499" i="2"/>
  <c r="K68" i="2"/>
  <c r="M605" i="2"/>
  <c r="K605" i="2"/>
  <c r="M750" i="2"/>
  <c r="K750" i="2"/>
  <c r="M69" i="2"/>
  <c r="K69" i="2"/>
  <c r="M25" i="2"/>
  <c r="K25" i="2"/>
  <c r="K639" i="2"/>
  <c r="K398" i="2"/>
  <c r="M616" i="2"/>
  <c r="K616" i="2"/>
  <c r="M685" i="2"/>
  <c r="K685" i="2"/>
  <c r="M205" i="2"/>
  <c r="M73" i="2"/>
  <c r="K205" i="2"/>
  <c r="M111" i="2"/>
  <c r="M736" i="2"/>
  <c r="M606" i="2"/>
  <c r="K765" i="2"/>
  <c r="M482" i="2"/>
  <c r="K482" i="2"/>
  <c r="M367" i="2"/>
  <c r="K367" i="2"/>
  <c r="M170" i="2"/>
  <c r="M441" i="2"/>
  <c r="K441" i="2"/>
  <c r="M759" i="2"/>
  <c r="M511" i="2"/>
  <c r="K759" i="2"/>
  <c r="M300" i="2"/>
  <c r="M555" i="2"/>
  <c r="K555" i="2"/>
  <c r="M220" i="2"/>
  <c r="K220" i="2"/>
  <c r="M582" i="2"/>
  <c r="I537" i="2"/>
  <c r="I427" i="2"/>
  <c r="M395" i="2"/>
  <c r="K395" i="2"/>
  <c r="K760" i="2"/>
  <c r="M760" i="2"/>
  <c r="K128" i="2"/>
  <c r="M128" i="2"/>
  <c r="K3" i="2"/>
  <c r="M3" i="2"/>
  <c r="K612" i="2"/>
  <c r="K747" i="2"/>
  <c r="K60" i="2"/>
  <c r="M612" i="2"/>
  <c r="M701" i="2"/>
  <c r="K494" i="2"/>
  <c r="M494" i="2"/>
  <c r="M279" i="2"/>
  <c r="K279" i="2"/>
  <c r="K345" i="2"/>
  <c r="M345" i="2"/>
  <c r="K49" i="2"/>
  <c r="M49" i="2"/>
  <c r="M223" i="2"/>
  <c r="K697" i="2"/>
  <c r="M697" i="2"/>
  <c r="K382" i="2"/>
  <c r="M382" i="2"/>
  <c r="K159" i="2"/>
  <c r="M159" i="2"/>
  <c r="K633" i="2"/>
  <c r="M633" i="2"/>
  <c r="K588" i="2"/>
  <c r="K666" i="2"/>
  <c r="K170" i="2"/>
  <c r="K138" i="2"/>
  <c r="M726" i="2"/>
  <c r="K112" i="2"/>
  <c r="K181" i="2"/>
  <c r="K288" i="2"/>
  <c r="K587" i="2"/>
  <c r="M421" i="2"/>
  <c r="M112" i="2"/>
  <c r="M204" i="2"/>
  <c r="M24" i="2"/>
  <c r="M359" i="2"/>
  <c r="K736" i="2"/>
  <c r="K87" i="2"/>
  <c r="M87" i="2"/>
  <c r="M342" i="2"/>
  <c r="K342" i="2"/>
  <c r="M237" i="2"/>
  <c r="M475" i="2"/>
  <c r="K522" i="2"/>
  <c r="M136" i="2"/>
  <c r="K456" i="2"/>
  <c r="K21" i="2"/>
  <c r="K425" i="2"/>
  <c r="M425" i="2"/>
  <c r="K324" i="2"/>
  <c r="K262" i="2"/>
  <c r="K414" i="2"/>
  <c r="M711" i="2"/>
  <c r="M604" i="2"/>
  <c r="K604" i="2"/>
  <c r="K392" i="2"/>
  <c r="M771" i="2"/>
  <c r="K771" i="2"/>
  <c r="M454" i="2"/>
  <c r="K454" i="2"/>
  <c r="K471" i="2"/>
  <c r="M325" i="2"/>
  <c r="K325" i="2"/>
  <c r="K655" i="2"/>
  <c r="M89" i="2"/>
  <c r="M655" i="2"/>
  <c r="M260" i="2"/>
  <c r="K260" i="2"/>
  <c r="M57" i="2"/>
  <c r="K172" i="2"/>
  <c r="K57" i="2"/>
  <c r="M40" i="2"/>
  <c r="K40" i="2"/>
  <c r="M63" i="2"/>
  <c r="M481" i="2"/>
  <c r="K63" i="2"/>
  <c r="K489" i="2"/>
  <c r="K709" i="2"/>
  <c r="K389" i="2"/>
  <c r="M185" i="2"/>
  <c r="K185" i="2"/>
  <c r="K263" i="2"/>
  <c r="K39" i="2"/>
  <c r="M39" i="2"/>
  <c r="M236" i="2"/>
  <c r="M659" i="2"/>
  <c r="K659" i="2"/>
  <c r="M584" i="2"/>
  <c r="K584" i="2"/>
  <c r="M201" i="2"/>
  <c r="M74" i="2"/>
  <c r="K201" i="2"/>
  <c r="K548" i="2"/>
  <c r="K90" i="2"/>
  <c r="K517" i="2"/>
  <c r="M662" i="2"/>
  <c r="K183" i="2"/>
  <c r="K662" i="2"/>
  <c r="M161" i="2"/>
  <c r="K161" i="2"/>
  <c r="K29" i="2"/>
  <c r="M29" i="2"/>
  <c r="I768" i="2"/>
  <c r="I624" i="2"/>
  <c r="I387" i="2"/>
  <c r="I148" i="2"/>
  <c r="I701" i="2"/>
  <c r="I292" i="2"/>
  <c r="K119" i="2"/>
  <c r="M119" i="2"/>
  <c r="K558" i="2"/>
  <c r="K70" i="2"/>
  <c r="M70" i="2"/>
  <c r="K415" i="2"/>
  <c r="K93" i="2"/>
  <c r="M415" i="2"/>
  <c r="K321" i="2"/>
  <c r="M321" i="2"/>
  <c r="K453" i="2"/>
  <c r="M453" i="2"/>
  <c r="K283" i="2"/>
  <c r="M283" i="2"/>
  <c r="K758" i="2"/>
  <c r="M758" i="2"/>
  <c r="M510" i="2"/>
  <c r="K510" i="2"/>
  <c r="M197" i="2"/>
  <c r="K537" i="2"/>
  <c r="M537" i="2"/>
  <c r="K571" i="2"/>
  <c r="M571" i="2"/>
  <c r="K713" i="2"/>
  <c r="M713" i="2"/>
  <c r="M347" i="2"/>
  <c r="K175" i="2"/>
  <c r="K552" i="2"/>
  <c r="M175" i="2"/>
  <c r="M338" i="2"/>
  <c r="K338" i="2"/>
  <c r="M470" i="2"/>
  <c r="K470" i="2"/>
  <c r="K749" i="2"/>
  <c r="M749" i="2"/>
  <c r="K193" i="2"/>
  <c r="M193" i="2"/>
  <c r="K630" i="2"/>
  <c r="M609" i="2"/>
  <c r="K679" i="2"/>
  <c r="P679" i="2" s="1"/>
  <c r="K91" i="2"/>
  <c r="M232" i="2"/>
  <c r="K455" i="2"/>
  <c r="M765" i="2"/>
  <c r="M700" i="2"/>
  <c r="M340" i="2"/>
  <c r="K221" i="2"/>
  <c r="K340" i="2"/>
  <c r="M188" i="2"/>
  <c r="K121" i="2"/>
  <c r="M121" i="2"/>
  <c r="K469" i="2"/>
  <c r="M469" i="2"/>
  <c r="K234" i="2"/>
  <c r="M234" i="2"/>
  <c r="M17" i="2"/>
  <c r="K735" i="2"/>
  <c r="M735" i="2"/>
  <c r="M244" i="2"/>
  <c r="K385" i="2"/>
  <c r="M385" i="2"/>
  <c r="M617" i="2"/>
  <c r="K617" i="2"/>
  <c r="K154" i="2"/>
  <c r="P154" i="2" s="1"/>
  <c r="M285" i="2"/>
  <c r="K509" i="2"/>
  <c r="M649" i="2"/>
  <c r="K649" i="2"/>
  <c r="M534" i="2"/>
  <c r="K534" i="2"/>
  <c r="K83" i="2"/>
  <c r="M44" i="2"/>
  <c r="K44" i="2"/>
  <c r="K663" i="2"/>
  <c r="M663" i="2"/>
  <c r="M699" i="2"/>
  <c r="K699" i="2"/>
  <c r="K702" i="2"/>
  <c r="M702" i="2"/>
  <c r="M356" i="2"/>
  <c r="K356" i="2"/>
  <c r="K197" i="2"/>
  <c r="M231" i="2"/>
  <c r="M138" i="2"/>
  <c r="K149" i="2"/>
  <c r="K511" i="2"/>
  <c r="M316" i="2"/>
  <c r="K407" i="2"/>
  <c r="K635" i="2"/>
  <c r="K311" i="2"/>
  <c r="K320" i="2"/>
  <c r="K498" i="2"/>
  <c r="M650" i="2"/>
  <c r="M23" i="2"/>
  <c r="M324" i="2"/>
  <c r="K204" i="2"/>
  <c r="M358" i="2"/>
  <c r="K358" i="2"/>
  <c r="M206" i="2"/>
  <c r="K206" i="2"/>
  <c r="M31" i="2"/>
  <c r="K31" i="2"/>
  <c r="M448" i="2"/>
  <c r="K448" i="2"/>
  <c r="M169" i="2"/>
  <c r="K36" i="2"/>
  <c r="M36" i="2"/>
  <c r="M160" i="2"/>
  <c r="K160" i="2"/>
  <c r="K763" i="2"/>
  <c r="M152" i="2"/>
  <c r="M355" i="2"/>
  <c r="M709" i="2"/>
  <c r="M339" i="2"/>
  <c r="K690" i="2"/>
  <c r="M252" i="2"/>
  <c r="K252" i="2"/>
  <c r="M752" i="2"/>
  <c r="M389" i="2"/>
  <c r="M766" i="2"/>
  <c r="K766" i="2"/>
  <c r="M22" i="2"/>
  <c r="K22" i="2"/>
  <c r="M670" i="2"/>
  <c r="K670" i="2"/>
  <c r="M53" i="2"/>
  <c r="K53" i="2"/>
  <c r="K350" i="2"/>
  <c r="K55" i="2"/>
  <c r="M210" i="2"/>
  <c r="M194" i="2"/>
  <c r="M83" i="2"/>
  <c r="K705" i="2"/>
  <c r="K194" i="2"/>
  <c r="M299" i="2"/>
  <c r="M282" i="2"/>
  <c r="K282" i="2"/>
  <c r="M660" i="2"/>
  <c r="K660" i="2"/>
  <c r="M274" i="2"/>
  <c r="K589" i="2"/>
  <c r="M189" i="2"/>
  <c r="M391" i="2"/>
  <c r="K88" i="2"/>
  <c r="M514" i="2"/>
  <c r="K514" i="2"/>
  <c r="K106" i="2"/>
  <c r="M400" i="2"/>
  <c r="K400" i="2"/>
  <c r="M269" i="2"/>
  <c r="K269" i="2"/>
  <c r="M693" i="2"/>
  <c r="K693" i="2"/>
  <c r="K146" i="2"/>
  <c r="M146" i="2"/>
  <c r="K99" i="2"/>
  <c r="M99" i="2"/>
  <c r="M357" i="2"/>
  <c r="K309" i="2"/>
  <c r="K357" i="2"/>
  <c r="M542" i="2"/>
  <c r="K147" i="2"/>
  <c r="M147" i="2"/>
  <c r="M287" i="2"/>
  <c r="K287" i="2"/>
  <c r="I77" i="2"/>
  <c r="I384" i="2"/>
  <c r="K644" i="2"/>
  <c r="M644" i="2"/>
  <c r="K46" i="2"/>
  <c r="M46" i="2"/>
  <c r="K545" i="2"/>
  <c r="M545" i="2"/>
  <c r="K681" i="2"/>
  <c r="M681" i="2"/>
  <c r="M746" i="2"/>
  <c r="K746" i="2"/>
  <c r="K275" i="2"/>
  <c r="M275" i="2"/>
  <c r="M168" i="2"/>
  <c r="K168" i="2"/>
  <c r="M93" i="2"/>
  <c r="K768" i="2"/>
  <c r="M768" i="2"/>
  <c r="K369" i="2"/>
  <c r="M369" i="2"/>
  <c r="K26" i="2"/>
  <c r="M26" i="2"/>
  <c r="M125" i="2"/>
  <c r="K125" i="2"/>
  <c r="K243" i="2"/>
  <c r="M243" i="2"/>
  <c r="K544" i="2"/>
  <c r="M544" i="2"/>
  <c r="K82" i="2"/>
  <c r="M82" i="2"/>
  <c r="K610" i="2"/>
  <c r="M610" i="2"/>
  <c r="K148" i="2"/>
  <c r="M6" i="2"/>
  <c r="K711" i="2"/>
  <c r="M755" i="2"/>
  <c r="M398" i="2"/>
  <c r="K73" i="2"/>
  <c r="K602" i="2"/>
  <c r="K137" i="2"/>
  <c r="M553" i="2"/>
  <c r="K665" i="2"/>
  <c r="M364" i="2"/>
  <c r="K682" i="2"/>
  <c r="K61" i="2"/>
  <c r="K158" i="2"/>
  <c r="K359" i="2"/>
  <c r="K396" i="2"/>
  <c r="M665" i="2"/>
  <c r="M102" i="2"/>
  <c r="K459" i="2"/>
  <c r="K72" i="2"/>
  <c r="K634" i="2"/>
  <c r="K567" i="2"/>
  <c r="K240" i="2"/>
  <c r="M705" i="2"/>
  <c r="M109" i="2"/>
  <c r="M444" i="2"/>
  <c r="K686" i="2"/>
  <c r="K6" i="2"/>
  <c r="K539" i="2"/>
  <c r="K134" i="2"/>
  <c r="M332" i="2"/>
  <c r="K268" i="2"/>
  <c r="K222" i="2"/>
  <c r="M8" i="2"/>
  <c r="M589" i="2"/>
  <c r="K431" i="2"/>
  <c r="M420" i="2"/>
  <c r="M720" i="2"/>
  <c r="M9" i="2"/>
  <c r="M614" i="2"/>
  <c r="K712" i="2"/>
  <c r="K255" i="2"/>
  <c r="K402" i="2"/>
  <c r="K564" i="2"/>
  <c r="M229" i="2"/>
  <c r="K231" i="2"/>
  <c r="K764" i="2"/>
  <c r="K225" i="2"/>
  <c r="K237" i="2"/>
  <c r="K258" i="2"/>
  <c r="M116" i="2"/>
  <c r="M409" i="2"/>
  <c r="M712" i="2"/>
  <c r="K703" i="2"/>
  <c r="K169" i="2"/>
  <c r="K496" i="2"/>
  <c r="K486" i="2"/>
  <c r="K376" i="2"/>
  <c r="K111" i="2"/>
  <c r="P302" i="2"/>
  <c r="O4" i="2"/>
  <c r="N4" i="2" s="1"/>
  <c r="O432" i="2"/>
  <c r="N432" i="2" s="1"/>
  <c r="P50" i="2"/>
  <c r="P403" i="2"/>
  <c r="M651" i="2"/>
  <c r="K651" i="2"/>
  <c r="K580" i="2"/>
  <c r="M580" i="2"/>
  <c r="K420" i="2"/>
  <c r="M522" i="2"/>
  <c r="M225" i="2"/>
  <c r="I169" i="2"/>
  <c r="I501" i="2"/>
  <c r="M238" i="2"/>
  <c r="K238" i="2"/>
  <c r="K355" i="2"/>
  <c r="M456" i="2"/>
  <c r="K720" i="2"/>
  <c r="K332" i="2"/>
  <c r="K409" i="2"/>
  <c r="I238" i="2"/>
  <c r="K178" i="2"/>
  <c r="M178" i="2"/>
  <c r="M501" i="2"/>
  <c r="K501" i="2"/>
  <c r="M661" i="2"/>
  <c r="K661" i="2"/>
  <c r="K136" i="2"/>
  <c r="M376" i="2"/>
  <c r="K236" i="2"/>
  <c r="K229" i="2"/>
  <c r="M539" i="2"/>
  <c r="K667" i="2"/>
  <c r="K145" i="2"/>
  <c r="K9" i="2"/>
  <c r="K8" i="2"/>
  <c r="M764" i="2"/>
  <c r="K740" i="2"/>
  <c r="M740" i="2"/>
  <c r="M431" i="2"/>
  <c r="M497" i="2"/>
  <c r="K497" i="2"/>
  <c r="M507" i="2"/>
  <c r="K507" i="2"/>
  <c r="M493" i="2"/>
  <c r="K493" i="2"/>
  <c r="K773" i="2"/>
  <c r="M773" i="2"/>
  <c r="K475" i="2"/>
  <c r="M564" i="2"/>
  <c r="K530" i="2"/>
  <c r="M530" i="2"/>
  <c r="K139" i="2"/>
  <c r="M139" i="2"/>
  <c r="I507" i="2"/>
  <c r="K116" i="2"/>
  <c r="M402" i="2"/>
  <c r="K130" i="2"/>
  <c r="M130" i="2"/>
  <c r="K614" i="2"/>
  <c r="I712" i="2"/>
  <c r="I288" i="2"/>
  <c r="I476" i="2"/>
  <c r="I587" i="2"/>
  <c r="P432" i="2"/>
  <c r="O403" i="2"/>
  <c r="N403" i="2" s="1"/>
  <c r="I315" i="2"/>
  <c r="O302" i="2"/>
  <c r="N302" i="2" s="1"/>
  <c r="I88" i="2"/>
  <c r="I294" i="2"/>
  <c r="P4" i="2"/>
  <c r="I371" i="2"/>
  <c r="I59" i="2"/>
  <c r="I372" i="2"/>
  <c r="I592" i="2"/>
  <c r="I230" i="2"/>
  <c r="I689" i="2"/>
  <c r="I424" i="2"/>
  <c r="I525" i="2"/>
  <c r="I673" i="2"/>
  <c r="I674" i="2"/>
  <c r="I603" i="2"/>
  <c r="O50" i="2"/>
  <c r="N50" i="2" s="1"/>
  <c r="I724" i="2"/>
  <c r="I207" i="2"/>
  <c r="I62" i="2"/>
  <c r="I155" i="2"/>
  <c r="I691" i="2"/>
  <c r="P458" i="2" l="1"/>
  <c r="O37" i="2"/>
  <c r="N37" i="2" s="1"/>
  <c r="P671" i="2"/>
  <c r="P25" i="2"/>
  <c r="O582" i="2"/>
  <c r="N582" i="2" s="1"/>
  <c r="P196" i="2"/>
  <c r="O461" i="2"/>
  <c r="N461" i="2" s="1"/>
  <c r="O562" i="2"/>
  <c r="N562" i="2" s="1"/>
  <c r="O13" i="2"/>
  <c r="N13" i="2" s="1"/>
  <c r="P81" i="2"/>
  <c r="O439" i="2"/>
  <c r="N439" i="2" s="1"/>
  <c r="P228" i="2"/>
  <c r="O284" i="2"/>
  <c r="N284" i="2" s="1"/>
  <c r="O166" i="2"/>
  <c r="N166" i="2" s="1"/>
  <c r="O312" i="2"/>
  <c r="N312" i="2" s="1"/>
  <c r="P336" i="2"/>
  <c r="P247" i="2"/>
  <c r="P281" i="2"/>
  <c r="P127" i="2"/>
  <c r="O133" i="2"/>
  <c r="N133" i="2" s="1"/>
  <c r="O401" i="2"/>
  <c r="N401" i="2" s="1"/>
  <c r="P155" i="2"/>
  <c r="O578" i="2"/>
  <c r="N578" i="2" s="1"/>
  <c r="P331" i="2"/>
  <c r="P300" i="2"/>
  <c r="P523" i="2"/>
  <c r="O504" i="2"/>
  <c r="N504" i="2" s="1"/>
  <c r="O88" i="2"/>
  <c r="N88" i="2" s="1"/>
  <c r="P183" i="2"/>
  <c r="O253" i="2"/>
  <c r="N253" i="2" s="1"/>
  <c r="P435" i="2"/>
  <c r="P622" i="2"/>
  <c r="P591" i="2"/>
  <c r="P273" i="2"/>
  <c r="P684" i="2"/>
  <c r="P529" i="2"/>
  <c r="P378" i="2"/>
  <c r="P520" i="2"/>
  <c r="O492" i="2"/>
  <c r="N492" i="2" s="1"/>
  <c r="P249" i="2"/>
  <c r="O65" i="2"/>
  <c r="N65" i="2" s="1"/>
  <c r="O611" i="2"/>
  <c r="N611" i="2" s="1"/>
  <c r="O351" i="2"/>
  <c r="N351" i="2" s="1"/>
  <c r="P343" i="2"/>
  <c r="P162" i="2"/>
  <c r="P419" i="2"/>
  <c r="P629" i="2"/>
  <c r="O609" i="2"/>
  <c r="N609" i="2" s="1"/>
  <c r="P10" i="2"/>
  <c r="O127" i="2"/>
  <c r="N127" i="2" s="1"/>
  <c r="O675" i="2"/>
  <c r="N675" i="2" s="1"/>
  <c r="O346" i="2"/>
  <c r="N346" i="2" s="1"/>
  <c r="P640" i="2"/>
  <c r="O245" i="2"/>
  <c r="N245" i="2" s="1"/>
  <c r="O428" i="2"/>
  <c r="N428" i="2" s="1"/>
  <c r="O692" i="2"/>
  <c r="N692" i="2" s="1"/>
  <c r="O276" i="2"/>
  <c r="N276" i="2" s="1"/>
  <c r="P42" i="2"/>
  <c r="P167" i="2"/>
  <c r="O654" i="2"/>
  <c r="N654" i="2" s="1"/>
  <c r="P487" i="2"/>
  <c r="O619" i="2"/>
  <c r="N619" i="2" s="1"/>
  <c r="P394" i="2"/>
  <c r="O573" i="2"/>
  <c r="N573" i="2" s="1"/>
  <c r="P198" i="2"/>
  <c r="P80" i="2"/>
  <c r="O5" i="2"/>
  <c r="N5" i="2" s="1"/>
  <c r="O600" i="2"/>
  <c r="N600" i="2" s="1"/>
  <c r="O698" i="2"/>
  <c r="N698" i="2" s="1"/>
  <c r="O689" i="2"/>
  <c r="N689" i="2" s="1"/>
  <c r="O716" i="2"/>
  <c r="N716" i="2" s="1"/>
  <c r="O484" i="2"/>
  <c r="N484" i="2" s="1"/>
  <c r="O695" i="2"/>
  <c r="N695" i="2" s="1"/>
  <c r="O334" i="2"/>
  <c r="N334" i="2" s="1"/>
  <c r="O460" i="2"/>
  <c r="N460" i="2" s="1"/>
  <c r="O559" i="2"/>
  <c r="N559" i="2" s="1"/>
  <c r="O598" i="2"/>
  <c r="N598" i="2" s="1"/>
  <c r="P209" i="2"/>
  <c r="P294" i="2"/>
  <c r="O213" i="2"/>
  <c r="N213" i="2" s="1"/>
  <c r="O264" i="2"/>
  <c r="N264" i="2" s="1"/>
  <c r="P594" i="2"/>
  <c r="P305" i="2"/>
  <c r="P78" i="2"/>
  <c r="O673" i="2"/>
  <c r="N673" i="2" s="1"/>
  <c r="O247" i="2"/>
  <c r="N247" i="2" s="1"/>
  <c r="P176" i="2"/>
  <c r="P158" i="2"/>
  <c r="P55" i="2"/>
  <c r="P495" i="2"/>
  <c r="O388" i="2"/>
  <c r="N388" i="2" s="1"/>
  <c r="P151" i="2"/>
  <c r="P354" i="2"/>
  <c r="P301" i="2"/>
  <c r="O592" i="2"/>
  <c r="N592" i="2" s="1"/>
  <c r="P525" i="2"/>
  <c r="P104" i="2"/>
  <c r="O16" i="2"/>
  <c r="N16" i="2" s="1"/>
  <c r="P411" i="2"/>
  <c r="P372" i="2"/>
  <c r="P566" i="2"/>
  <c r="O79" i="2"/>
  <c r="N79" i="2" s="1"/>
  <c r="P371" i="2"/>
  <c r="P30" i="2"/>
  <c r="P13" i="2"/>
  <c r="P603" i="2"/>
  <c r="P313" i="2"/>
  <c r="O117" i="2"/>
  <c r="N117" i="2" s="1"/>
  <c r="O412" i="2"/>
  <c r="N412" i="2" s="1"/>
  <c r="O81" i="2"/>
  <c r="N81" i="2" s="1"/>
  <c r="P123" i="2"/>
  <c r="P96" i="2"/>
  <c r="O480" i="2"/>
  <c r="N480" i="2" s="1"/>
  <c r="O328" i="2"/>
  <c r="N328" i="2" s="1"/>
  <c r="O622" i="2"/>
  <c r="N622" i="2" s="1"/>
  <c r="O502" i="2"/>
  <c r="N502" i="2" s="1"/>
  <c r="P528" i="2"/>
  <c r="O462" i="2"/>
  <c r="N462" i="2" s="1"/>
  <c r="P259" i="2"/>
  <c r="O487" i="2"/>
  <c r="N487" i="2" s="1"/>
  <c r="P444" i="2"/>
  <c r="P364" i="2"/>
  <c r="O606" i="2"/>
  <c r="N606" i="2" s="1"/>
  <c r="P499" i="2"/>
  <c r="P476" i="2"/>
  <c r="O557" i="2"/>
  <c r="N557" i="2" s="1"/>
  <c r="P578" i="2"/>
  <c r="P362" i="2"/>
  <c r="P216" i="2"/>
  <c r="P547" i="2"/>
  <c r="O392" i="2"/>
  <c r="N392" i="2" s="1"/>
  <c r="O637" i="2"/>
  <c r="N637" i="2" s="1"/>
  <c r="O739" i="2"/>
  <c r="N739" i="2" s="1"/>
  <c r="O440" i="2"/>
  <c r="N440" i="2" s="1"/>
  <c r="P696" i="2"/>
  <c r="O696" i="2"/>
  <c r="N696" i="2" s="1"/>
  <c r="O467" i="2"/>
  <c r="N467" i="2" s="1"/>
  <c r="P467" i="2"/>
  <c r="P111" i="2"/>
  <c r="P326" i="2"/>
  <c r="P270" i="2"/>
  <c r="P573" i="2"/>
  <c r="O27" i="2"/>
  <c r="N27" i="2" s="1"/>
  <c r="O301" i="2"/>
  <c r="N301" i="2" s="1"/>
  <c r="O164" i="2"/>
  <c r="N164" i="2" s="1"/>
  <c r="O411" i="2"/>
  <c r="N411" i="2" s="1"/>
  <c r="O196" i="2"/>
  <c r="N196" i="2" s="1"/>
  <c r="P443" i="2"/>
  <c r="P430" i="2"/>
  <c r="P315" i="2"/>
  <c r="O343" i="2"/>
  <c r="N343" i="2" s="1"/>
  <c r="O560" i="2"/>
  <c r="N560" i="2" s="1"/>
  <c r="P296" i="2"/>
  <c r="P272" i="2"/>
  <c r="P327" i="2"/>
  <c r="P535" i="2"/>
  <c r="P386" i="2"/>
  <c r="O242" i="2"/>
  <c r="N242" i="2" s="1"/>
  <c r="P691" i="2"/>
  <c r="P217" i="2"/>
  <c r="P230" i="2"/>
  <c r="O354" i="2"/>
  <c r="N354" i="2" s="1"/>
  <c r="O177" i="2"/>
  <c r="N177" i="2" s="1"/>
  <c r="P442" i="2"/>
  <c r="P328" i="2"/>
  <c r="P390" i="2"/>
  <c r="O496" i="2"/>
  <c r="N496" i="2" s="1"/>
  <c r="O489" i="2"/>
  <c r="N489" i="2" s="1"/>
  <c r="O555" i="2"/>
  <c r="N555" i="2" s="1"/>
  <c r="P68" i="2"/>
  <c r="O331" i="2"/>
  <c r="N331" i="2" s="1"/>
  <c r="P698" i="2"/>
  <c r="P582" i="2"/>
  <c r="P607" i="2"/>
  <c r="O674" i="2"/>
  <c r="N674" i="2" s="1"/>
  <c r="O531" i="2"/>
  <c r="N531" i="2" s="1"/>
  <c r="P351" i="2"/>
  <c r="P291" i="2"/>
  <c r="O393" i="2"/>
  <c r="N393" i="2" s="1"/>
  <c r="O10" i="2"/>
  <c r="N10" i="2" s="1"/>
  <c r="P213" i="2"/>
  <c r="O329" i="2"/>
  <c r="N329" i="2" s="1"/>
  <c r="P465" i="2"/>
  <c r="P464" i="2"/>
  <c r="P440" i="2"/>
  <c r="O525" i="2"/>
  <c r="N525" i="2" s="1"/>
  <c r="P592" i="2"/>
  <c r="O239" i="2"/>
  <c r="N239" i="2" s="1"/>
  <c r="O272" i="2"/>
  <c r="N272" i="2" s="1"/>
  <c r="O296" i="2"/>
  <c r="N296" i="2" s="1"/>
  <c r="P172" i="2"/>
  <c r="O327" i="2"/>
  <c r="N327" i="2" s="1"/>
  <c r="P462" i="2"/>
  <c r="P600" i="2"/>
  <c r="P263" i="2"/>
  <c r="O300" i="2"/>
  <c r="N300" i="2" s="1"/>
  <c r="O566" i="2"/>
  <c r="N566" i="2" s="1"/>
  <c r="P664" i="2"/>
  <c r="P439" i="2"/>
  <c r="O386" i="2"/>
  <c r="N386" i="2" s="1"/>
  <c r="O80" i="2"/>
  <c r="N80" i="2" s="1"/>
  <c r="P245" i="2"/>
  <c r="P388" i="2"/>
  <c r="P276" i="2"/>
  <c r="O61" i="2"/>
  <c r="N61" i="2" s="1"/>
  <c r="O106" i="2"/>
  <c r="N106" i="2" s="1"/>
  <c r="O435" i="2"/>
  <c r="N435" i="2" s="1"/>
  <c r="P5" i="2"/>
  <c r="O32" i="2"/>
  <c r="N32" i="2" s="1"/>
  <c r="O68" i="2"/>
  <c r="N68" i="2" s="1"/>
  <c r="O228" i="2"/>
  <c r="N228" i="2" s="1"/>
  <c r="P242" i="2"/>
  <c r="O209" i="2"/>
  <c r="N209" i="2" s="1"/>
  <c r="O78" i="2"/>
  <c r="N78" i="2" s="1"/>
  <c r="O262" i="2"/>
  <c r="N262" i="2" s="1"/>
  <c r="P484" i="2"/>
  <c r="O353" i="2"/>
  <c r="N353" i="2" s="1"/>
  <c r="P708" i="2"/>
  <c r="O217" i="2"/>
  <c r="N217" i="2" s="1"/>
  <c r="P289" i="2"/>
  <c r="P337" i="2"/>
  <c r="O372" i="2"/>
  <c r="N372" i="2" s="1"/>
  <c r="O318" i="2"/>
  <c r="N318" i="2" s="1"/>
  <c r="P318" i="2"/>
  <c r="P224" i="2"/>
  <c r="O224" i="2"/>
  <c r="N224" i="2" s="1"/>
  <c r="P551" i="2"/>
  <c r="O551" i="2"/>
  <c r="N551" i="2" s="1"/>
  <c r="P483" i="2"/>
  <c r="O483" i="2"/>
  <c r="N483" i="2" s="1"/>
  <c r="P352" i="2"/>
  <c r="O352" i="2"/>
  <c r="N352" i="2" s="1"/>
  <c r="P32" i="2"/>
  <c r="P239" i="2"/>
  <c r="P669" i="2"/>
  <c r="O669" i="2"/>
  <c r="N669" i="2" s="1"/>
  <c r="O447" i="2"/>
  <c r="N447" i="2" s="1"/>
  <c r="P447" i="2"/>
  <c r="P724" i="2"/>
  <c r="O464" i="2"/>
  <c r="N464" i="2" s="1"/>
  <c r="P85" i="2"/>
  <c r="O85" i="2"/>
  <c r="N85" i="2" s="1"/>
  <c r="P373" i="2"/>
  <c r="O373" i="2"/>
  <c r="N373" i="2" s="1"/>
  <c r="O658" i="2"/>
  <c r="N658" i="2" s="1"/>
  <c r="P658" i="2"/>
  <c r="O478" i="2"/>
  <c r="N478" i="2" s="1"/>
  <c r="P478" i="2"/>
  <c r="O596" i="2"/>
  <c r="N596" i="2" s="1"/>
  <c r="P596" i="2"/>
  <c r="P333" i="2"/>
  <c r="O362" i="2"/>
  <c r="N362" i="2" s="1"/>
  <c r="P739" i="2"/>
  <c r="O476" i="2"/>
  <c r="N476" i="2" s="1"/>
  <c r="P492" i="2"/>
  <c r="O524" i="2"/>
  <c r="N524" i="2" s="1"/>
  <c r="O171" i="2"/>
  <c r="N171" i="2" s="1"/>
  <c r="O528" i="2"/>
  <c r="N528" i="2" s="1"/>
  <c r="O330" i="2"/>
  <c r="N330" i="2" s="1"/>
  <c r="O671" i="2"/>
  <c r="N671" i="2" s="1"/>
  <c r="P219" i="2"/>
  <c r="O336" i="2"/>
  <c r="N336" i="2" s="1"/>
  <c r="O477" i="2"/>
  <c r="N477" i="2" s="1"/>
  <c r="P715" i="2"/>
  <c r="O664" i="2"/>
  <c r="N664" i="2" s="1"/>
  <c r="O230" i="2"/>
  <c r="N230" i="2" s="1"/>
  <c r="O54" i="2"/>
  <c r="N54" i="2" s="1"/>
  <c r="O535" i="2"/>
  <c r="N535" i="2" s="1"/>
  <c r="P284" i="2"/>
  <c r="O563" i="2"/>
  <c r="N563" i="2" s="1"/>
  <c r="O613" i="2"/>
  <c r="N613" i="2" s="1"/>
  <c r="P261" i="2"/>
  <c r="O430" i="2"/>
  <c r="N430" i="2" s="1"/>
  <c r="P48" i="2"/>
  <c r="O281" i="2"/>
  <c r="N281" i="2" s="1"/>
  <c r="O715" i="2"/>
  <c r="N715" i="2" s="1"/>
  <c r="P477" i="2"/>
  <c r="P334" i="2"/>
  <c r="O294" i="2"/>
  <c r="N294" i="2" s="1"/>
  <c r="P734" i="2"/>
  <c r="O443" i="2"/>
  <c r="N443" i="2" s="1"/>
  <c r="P240" i="2"/>
  <c r="O90" i="2"/>
  <c r="N90" i="2" s="1"/>
  <c r="P89" i="2"/>
  <c r="P639" i="2"/>
  <c r="O532" i="2"/>
  <c r="N532" i="2" s="1"/>
  <c r="O594" i="2"/>
  <c r="N594" i="2" s="1"/>
  <c r="O305" i="2"/>
  <c r="N305" i="2" s="1"/>
  <c r="O110" i="2"/>
  <c r="N110" i="2" s="1"/>
  <c r="O452" i="2"/>
  <c r="N452" i="2" s="1"/>
  <c r="O273" i="2"/>
  <c r="N273" i="2" s="1"/>
  <c r="O291" i="2"/>
  <c r="N291" i="2" s="1"/>
  <c r="O259" i="2"/>
  <c r="N259" i="2" s="1"/>
  <c r="P769" i="2"/>
  <c r="P675" i="2"/>
  <c r="P27" i="2"/>
  <c r="O370" i="2"/>
  <c r="N370" i="2" s="1"/>
  <c r="O590" i="2"/>
  <c r="N590" i="2" s="1"/>
  <c r="O120" i="2"/>
  <c r="N120" i="2" s="1"/>
  <c r="P642" i="2"/>
  <c r="P346" i="2"/>
  <c r="P174" i="2"/>
  <c r="O640" i="2"/>
  <c r="N640" i="2" s="1"/>
  <c r="O167" i="2"/>
  <c r="N167" i="2" s="1"/>
  <c r="O495" i="2"/>
  <c r="N495" i="2" s="1"/>
  <c r="P637" i="2"/>
  <c r="P460" i="2"/>
  <c r="P598" i="2"/>
  <c r="P424" i="2"/>
  <c r="P195" i="2"/>
  <c r="P689" i="2"/>
  <c r="P65" i="2"/>
  <c r="P716" i="2"/>
  <c r="O523" i="2"/>
  <c r="N523" i="2" s="1"/>
  <c r="O100" i="2"/>
  <c r="N100" i="2" s="1"/>
  <c r="O28" i="2"/>
  <c r="N28" i="2" s="1"/>
  <c r="O543" i="2"/>
  <c r="N543" i="2" s="1"/>
  <c r="O691" i="2"/>
  <c r="N691" i="2" s="1"/>
  <c r="P253" i="2"/>
  <c r="P182" i="2"/>
  <c r="P156" i="2"/>
  <c r="O337" i="2"/>
  <c r="N337" i="2" s="1"/>
  <c r="O567" i="2"/>
  <c r="N567" i="2" s="1"/>
  <c r="P548" i="2"/>
  <c r="P414" i="2"/>
  <c r="O25" i="2"/>
  <c r="N25" i="2" s="1"/>
  <c r="P767" i="2"/>
  <c r="P16" i="2"/>
  <c r="P502" i="2"/>
  <c r="O313" i="2"/>
  <c r="N313" i="2" s="1"/>
  <c r="O678" i="2"/>
  <c r="N678" i="2" s="1"/>
  <c r="O556" i="2"/>
  <c r="N556" i="2" s="1"/>
  <c r="O30" i="2"/>
  <c r="N30" i="2" s="1"/>
  <c r="O363" i="2"/>
  <c r="N363" i="2" s="1"/>
  <c r="P368" i="2"/>
  <c r="O226" i="2"/>
  <c r="N226" i="2" s="1"/>
  <c r="O520" i="2"/>
  <c r="N520" i="2" s="1"/>
  <c r="P721" i="2"/>
  <c r="P142" i="2"/>
  <c r="O151" i="2"/>
  <c r="N151" i="2" s="1"/>
  <c r="P673" i="2"/>
  <c r="O198" i="2"/>
  <c r="N198" i="2" s="1"/>
  <c r="O157" i="2"/>
  <c r="N157" i="2" s="1"/>
  <c r="O143" i="2"/>
  <c r="N143" i="2" s="1"/>
  <c r="P117" i="2"/>
  <c r="O602" i="2"/>
  <c r="N602" i="2" s="1"/>
  <c r="O289" i="2"/>
  <c r="N289" i="2" s="1"/>
  <c r="P200" i="2"/>
  <c r="O11" i="2"/>
  <c r="N11" i="2" s="1"/>
  <c r="O141" i="2"/>
  <c r="N141" i="2" s="1"/>
  <c r="P687" i="2"/>
  <c r="P241" i="2"/>
  <c r="O757" i="2"/>
  <c r="N757" i="2" s="1"/>
  <c r="P360" i="2"/>
  <c r="O246" i="2"/>
  <c r="N246" i="2" s="1"/>
  <c r="O458" i="2"/>
  <c r="N458" i="2" s="1"/>
  <c r="O341" i="2"/>
  <c r="N341" i="2" s="1"/>
  <c r="O173" i="2"/>
  <c r="N173" i="2" s="1"/>
  <c r="P480" i="2"/>
  <c r="O20" i="2"/>
  <c r="N20" i="2" s="1"/>
  <c r="O322" i="2"/>
  <c r="N322" i="2" s="1"/>
  <c r="O680" i="2"/>
  <c r="N680" i="2" s="1"/>
  <c r="O190" i="2"/>
  <c r="N190" i="2" s="1"/>
  <c r="O18" i="2"/>
  <c r="N18" i="2" s="1"/>
  <c r="P485" i="2"/>
  <c r="O561" i="2"/>
  <c r="N561" i="2" s="1"/>
  <c r="P678" i="2"/>
  <c r="O222" i="2"/>
  <c r="N222" i="2" s="1"/>
  <c r="O755" i="2"/>
  <c r="N755" i="2" s="1"/>
  <c r="O309" i="2"/>
  <c r="N309" i="2" s="1"/>
  <c r="P575" i="2"/>
  <c r="P556" i="2"/>
  <c r="P164" i="2"/>
  <c r="P62" i="2"/>
  <c r="P613" i="2"/>
  <c r="P703" i="2"/>
  <c r="O553" i="2"/>
  <c r="N553" i="2" s="1"/>
  <c r="P316" i="2"/>
  <c r="O244" i="2"/>
  <c r="N244" i="2" s="1"/>
  <c r="P517" i="2"/>
  <c r="P421" i="2"/>
  <c r="P436" i="2"/>
  <c r="O730" i="2"/>
  <c r="N730" i="2" s="1"/>
  <c r="O41" i="2"/>
  <c r="N41" i="2" s="1"/>
  <c r="P627" i="2"/>
  <c r="O550" i="2"/>
  <c r="N550" i="2" s="1"/>
  <c r="O153" i="2"/>
  <c r="N153" i="2" s="1"/>
  <c r="P718" i="2"/>
  <c r="O742" i="2"/>
  <c r="N742" i="2" s="1"/>
  <c r="P293" i="2"/>
  <c r="O645" i="2"/>
  <c r="N645" i="2" s="1"/>
  <c r="O191" i="2"/>
  <c r="N191" i="2" s="1"/>
  <c r="O207" i="2"/>
  <c r="N207" i="2" s="1"/>
  <c r="O394" i="2"/>
  <c r="N394" i="2" s="1"/>
  <c r="P562" i="2"/>
  <c r="P428" i="2"/>
  <c r="P559" i="2"/>
  <c r="P692" i="2"/>
  <c r="O684" i="2"/>
  <c r="N684" i="2" s="1"/>
  <c r="O315" i="2"/>
  <c r="N315" i="2" s="1"/>
  <c r="O390" i="2"/>
  <c r="N390" i="2" s="1"/>
  <c r="P177" i="2"/>
  <c r="P504" i="2"/>
  <c r="O211" i="2"/>
  <c r="N211" i="2" s="1"/>
  <c r="P171" i="2"/>
  <c r="O378" i="2"/>
  <c r="N378" i="2" s="1"/>
  <c r="P19" i="2"/>
  <c r="O270" i="2"/>
  <c r="N270" i="2" s="1"/>
  <c r="P393" i="2"/>
  <c r="O261" i="2"/>
  <c r="N261" i="2" s="1"/>
  <c r="P363" i="2"/>
  <c r="P120" i="2"/>
  <c r="P38" i="2"/>
  <c r="P285" i="2"/>
  <c r="O21" i="2"/>
  <c r="N21" i="2" s="1"/>
  <c r="P264" i="2"/>
  <c r="P401" i="2"/>
  <c r="P54" i="2"/>
  <c r="P207" i="2"/>
  <c r="P330" i="2"/>
  <c r="O424" i="2"/>
  <c r="N424" i="2" s="1"/>
  <c r="O195" i="2"/>
  <c r="N195" i="2" s="1"/>
  <c r="O174" i="2"/>
  <c r="N174" i="2" s="1"/>
  <c r="O634" i="2"/>
  <c r="N634" i="2" s="1"/>
  <c r="P262" i="2"/>
  <c r="P588" i="2"/>
  <c r="P590" i="2"/>
  <c r="P191" i="2"/>
  <c r="P41" i="2"/>
  <c r="P226" i="2"/>
  <c r="O486" i="2"/>
  <c r="N486" i="2" s="1"/>
  <c r="O255" i="2"/>
  <c r="N255" i="2" s="1"/>
  <c r="P339" i="2"/>
  <c r="O320" i="2"/>
  <c r="N320" i="2" s="1"/>
  <c r="P455" i="2"/>
  <c r="O481" i="2"/>
  <c r="N481" i="2" s="1"/>
  <c r="O499" i="2"/>
  <c r="N499" i="2" s="1"/>
  <c r="P563" i="2"/>
  <c r="P134" i="2"/>
  <c r="P110" i="2"/>
  <c r="O769" i="2"/>
  <c r="N769" i="2" s="1"/>
  <c r="P557" i="2"/>
  <c r="P189" i="2"/>
  <c r="O721" i="2"/>
  <c r="N721" i="2" s="1"/>
  <c r="P619" i="2"/>
  <c r="O767" i="2"/>
  <c r="N767" i="2" s="1"/>
  <c r="O642" i="2"/>
  <c r="N642" i="2" s="1"/>
  <c r="O142" i="2"/>
  <c r="N142" i="2" s="1"/>
  <c r="O442" i="2"/>
  <c r="N442" i="2" s="1"/>
  <c r="O42" i="2"/>
  <c r="N42" i="2" s="1"/>
  <c r="O368" i="2"/>
  <c r="N368" i="2" s="1"/>
  <c r="P398" i="2"/>
  <c r="O542" i="2"/>
  <c r="N542" i="2" s="1"/>
  <c r="P311" i="2"/>
  <c r="O509" i="2"/>
  <c r="N509" i="2" s="1"/>
  <c r="O232" i="2"/>
  <c r="N232" i="2" s="1"/>
  <c r="O123" i="2"/>
  <c r="N123" i="2" s="1"/>
  <c r="O463" i="2"/>
  <c r="N463" i="2" s="1"/>
  <c r="P463" i="2"/>
  <c r="O517" i="2"/>
  <c r="N517" i="2" s="1"/>
  <c r="P417" i="2"/>
  <c r="P349" i="2"/>
  <c r="P555" i="2"/>
  <c r="O293" i="2"/>
  <c r="N293" i="2" s="1"/>
  <c r="O260" i="2"/>
  <c r="N260" i="2" s="1"/>
  <c r="O454" i="2"/>
  <c r="N454" i="2" s="1"/>
  <c r="P392" i="2"/>
  <c r="P201" i="2"/>
  <c r="P57" i="2"/>
  <c r="O662" i="2"/>
  <c r="N662" i="2" s="1"/>
  <c r="O39" i="2"/>
  <c r="N39" i="2" s="1"/>
  <c r="O172" i="2"/>
  <c r="N172" i="2" s="1"/>
  <c r="P606" i="2"/>
  <c r="P690" i="2"/>
  <c r="P112" i="2"/>
  <c r="O574" i="2"/>
  <c r="N574" i="2" s="1"/>
  <c r="P260" i="2"/>
  <c r="P232" i="2"/>
  <c r="P489" i="2"/>
  <c r="O137" i="2"/>
  <c r="N137" i="2" s="1"/>
  <c r="O51" i="2"/>
  <c r="N51" i="2" s="1"/>
  <c r="O219" i="2"/>
  <c r="N219" i="2" s="1"/>
  <c r="P635" i="2"/>
  <c r="P771" i="2"/>
  <c r="O89" i="2"/>
  <c r="N89" i="2" s="1"/>
  <c r="P359" i="2"/>
  <c r="P498" i="2"/>
  <c r="P609" i="2"/>
  <c r="P90" i="2"/>
  <c r="P454" i="2"/>
  <c r="O325" i="2"/>
  <c r="N325" i="2" s="1"/>
  <c r="P410" i="2"/>
  <c r="O744" i="2"/>
  <c r="N744" i="2" s="1"/>
  <c r="P744" i="2"/>
  <c r="O575" i="2"/>
  <c r="N575" i="2" s="1"/>
  <c r="P655" i="2"/>
  <c r="O349" i="2"/>
  <c r="N349" i="2" s="1"/>
  <c r="O154" i="2"/>
  <c r="N154" i="2" s="1"/>
  <c r="O679" i="2"/>
  <c r="N679" i="2" s="1"/>
  <c r="O718" i="2"/>
  <c r="N718" i="2" s="1"/>
  <c r="O249" i="2"/>
  <c r="N249" i="2" s="1"/>
  <c r="O627" i="2"/>
  <c r="N627" i="2" s="1"/>
  <c r="O605" i="2"/>
  <c r="N605" i="2" s="1"/>
  <c r="P397" i="2"/>
  <c r="P64" i="2"/>
  <c r="P524" i="2"/>
  <c r="O335" i="2"/>
  <c r="N335" i="2" s="1"/>
  <c r="O290" i="2"/>
  <c r="N290" i="2" s="1"/>
  <c r="O371" i="2"/>
  <c r="N371" i="2" s="1"/>
  <c r="P645" i="2"/>
  <c r="P325" i="2"/>
  <c r="P730" i="2"/>
  <c r="O421" i="2"/>
  <c r="N421" i="2" s="1"/>
  <c r="O410" i="2"/>
  <c r="N410" i="2" s="1"/>
  <c r="P532" i="2"/>
  <c r="O201" i="2"/>
  <c r="N201" i="2" s="1"/>
  <c r="O414" i="2"/>
  <c r="N414" i="2" s="1"/>
  <c r="P153" i="2"/>
  <c r="O263" i="2"/>
  <c r="N263" i="2" s="1"/>
  <c r="O183" i="2"/>
  <c r="N183" i="2" s="1"/>
  <c r="O444" i="2"/>
  <c r="N444" i="2" s="1"/>
  <c r="P659" i="2"/>
  <c r="O655" i="2"/>
  <c r="N655" i="2" s="1"/>
  <c r="P604" i="2"/>
  <c r="P15" i="2"/>
  <c r="O59" i="2"/>
  <c r="N59" i="2" s="1"/>
  <c r="O268" i="2"/>
  <c r="N268" i="2" s="1"/>
  <c r="O73" i="2"/>
  <c r="N73" i="2" s="1"/>
  <c r="O659" i="2"/>
  <c r="N659" i="2" s="1"/>
  <c r="P396" i="2"/>
  <c r="P630" i="2"/>
  <c r="O616" i="2"/>
  <c r="N616" i="2" s="1"/>
  <c r="O64" i="2"/>
  <c r="N64" i="2" s="1"/>
  <c r="O103" i="2"/>
  <c r="N103" i="2" s="1"/>
  <c r="P742" i="2"/>
  <c r="P574" i="2"/>
  <c r="P452" i="2"/>
  <c r="P536" i="2"/>
  <c r="P335" i="2"/>
  <c r="P550" i="2"/>
  <c r="O15" i="2"/>
  <c r="N15" i="2" s="1"/>
  <c r="P59" i="2"/>
  <c r="P72" i="2"/>
  <c r="P407" i="2"/>
  <c r="O471" i="2"/>
  <c r="N471" i="2" s="1"/>
  <c r="O686" i="2"/>
  <c r="N686" i="2" s="1"/>
  <c r="P459" i="2"/>
  <c r="O436" i="2"/>
  <c r="N436" i="2" s="1"/>
  <c r="O604" i="2"/>
  <c r="N604" i="2" s="1"/>
  <c r="P370" i="2"/>
  <c r="P682" i="2"/>
  <c r="P605" i="2"/>
  <c r="P290" i="2"/>
  <c r="P109" i="2"/>
  <c r="O299" i="2"/>
  <c r="N299" i="2" s="1"/>
  <c r="O639" i="2"/>
  <c r="N639" i="2" s="1"/>
  <c r="O723" i="2"/>
  <c r="N723" i="2" s="1"/>
  <c r="P103" i="2"/>
  <c r="O397" i="2"/>
  <c r="N397" i="2" s="1"/>
  <c r="O23" i="2"/>
  <c r="N23" i="2" s="1"/>
  <c r="O500" i="2"/>
  <c r="N500" i="2" s="1"/>
  <c r="O417" i="2"/>
  <c r="N417" i="2" s="1"/>
  <c r="P102" i="2"/>
  <c r="O498" i="2"/>
  <c r="N498" i="2" s="1"/>
  <c r="O7" i="2"/>
  <c r="N7" i="2" s="1"/>
  <c r="O285" i="2"/>
  <c r="N285" i="2" s="1"/>
  <c r="P29" i="2"/>
  <c r="O771" i="2"/>
  <c r="N771" i="2" s="1"/>
  <c r="O515" i="2"/>
  <c r="N515" i="2" s="1"/>
  <c r="P63" i="2"/>
  <c r="O57" i="2"/>
  <c r="N57" i="2" s="1"/>
  <c r="P22" i="2"/>
  <c r="P584" i="2"/>
  <c r="P185" i="2"/>
  <c r="O112" i="2"/>
  <c r="N112" i="2" s="1"/>
  <c r="O109" i="2"/>
  <c r="N109" i="2" s="1"/>
  <c r="O396" i="2"/>
  <c r="N396" i="2" s="1"/>
  <c r="P24" i="2"/>
  <c r="O24" i="2"/>
  <c r="N24" i="2" s="1"/>
  <c r="P750" i="2"/>
  <c r="O750" i="2"/>
  <c r="N750" i="2" s="1"/>
  <c r="O311" i="2"/>
  <c r="N311" i="2" s="1"/>
  <c r="P616" i="2"/>
  <c r="P521" i="2"/>
  <c r="O400" i="2"/>
  <c r="N400" i="2" s="1"/>
  <c r="P197" i="2"/>
  <c r="O548" i="2"/>
  <c r="N548" i="2" s="1"/>
  <c r="P231" i="2"/>
  <c r="P705" i="2"/>
  <c r="P21" i="2"/>
  <c r="O40" i="2"/>
  <c r="N40" i="2" s="1"/>
  <c r="P40" i="2"/>
  <c r="O251" i="2"/>
  <c r="N251" i="2" s="1"/>
  <c r="P251" i="2"/>
  <c r="O726" i="2"/>
  <c r="N726" i="2" s="1"/>
  <c r="P726" i="2"/>
  <c r="P643" i="2"/>
  <c r="P526" i="2"/>
  <c r="O63" i="2"/>
  <c r="N63" i="2" s="1"/>
  <c r="O223" i="2"/>
  <c r="N223" i="2" s="1"/>
  <c r="P204" i="2"/>
  <c r="P711" i="2"/>
  <c r="P717" i="2"/>
  <c r="P471" i="2"/>
  <c r="O584" i="2"/>
  <c r="N584" i="2" s="1"/>
  <c r="P7" i="2"/>
  <c r="O22" i="2"/>
  <c r="N22" i="2" s="1"/>
  <c r="O324" i="2"/>
  <c r="N324" i="2" s="1"/>
  <c r="P412" i="2"/>
  <c r="O185" i="2"/>
  <c r="N185" i="2" s="1"/>
  <c r="O339" i="2"/>
  <c r="N339" i="2" s="1"/>
  <c r="O99" i="2"/>
  <c r="N99" i="2" s="1"/>
  <c r="P400" i="2"/>
  <c r="P83" i="2"/>
  <c r="P252" i="2"/>
  <c r="P184" i="2"/>
  <c r="O184" i="2"/>
  <c r="N184" i="2" s="1"/>
  <c r="P700" i="2"/>
  <c r="O700" i="2"/>
  <c r="N700" i="2" s="1"/>
  <c r="O12" i="2"/>
  <c r="N12" i="2" s="1"/>
  <c r="P12" i="2"/>
  <c r="O140" i="2"/>
  <c r="N140" i="2" s="1"/>
  <c r="O690" i="2"/>
  <c r="N690" i="2" s="1"/>
  <c r="O316" i="2"/>
  <c r="N316" i="2" s="1"/>
  <c r="P749" i="2"/>
  <c r="O83" i="2"/>
  <c r="N83" i="2" s="1"/>
  <c r="P509" i="2"/>
  <c r="P23" i="2"/>
  <c r="O693" i="2"/>
  <c r="N693" i="2" s="1"/>
  <c r="O194" i="2"/>
  <c r="N194" i="2" s="1"/>
  <c r="P53" i="2"/>
  <c r="O29" i="2"/>
  <c r="N29" i="2" s="1"/>
  <c r="O189" i="2"/>
  <c r="N189" i="2" s="1"/>
  <c r="O102" i="2"/>
  <c r="N102" i="2" s="1"/>
  <c r="P106" i="2"/>
  <c r="O632" i="2"/>
  <c r="N632" i="2" s="1"/>
  <c r="O407" i="2"/>
  <c r="N407" i="2" s="1"/>
  <c r="O724" i="2"/>
  <c r="N724" i="2" s="1"/>
  <c r="O138" i="2"/>
  <c r="N138" i="2" s="1"/>
  <c r="P429" i="2"/>
  <c r="P181" i="2"/>
  <c r="O181" i="2"/>
  <c r="N181" i="2" s="1"/>
  <c r="P144" i="2"/>
  <c r="O144" i="2"/>
  <c r="N144" i="2" s="1"/>
  <c r="O441" i="2"/>
  <c r="N441" i="2" s="1"/>
  <c r="P441" i="2"/>
  <c r="O93" i="2"/>
  <c r="N93" i="2" s="1"/>
  <c r="P73" i="2"/>
  <c r="O635" i="2"/>
  <c r="N635" i="2" s="1"/>
  <c r="O711" i="2"/>
  <c r="N711" i="2" s="1"/>
  <c r="O453" i="2"/>
  <c r="N453" i="2" s="1"/>
  <c r="P76" i="2"/>
  <c r="O554" i="2"/>
  <c r="N554" i="2" s="1"/>
  <c r="P194" i="2"/>
  <c r="P244" i="2"/>
  <c r="O665" i="2"/>
  <c r="N665" i="2" s="1"/>
  <c r="O527" i="2"/>
  <c r="N527" i="2" s="1"/>
  <c r="P746" i="2"/>
  <c r="P660" i="2"/>
  <c r="O705" i="2"/>
  <c r="N705" i="2" s="1"/>
  <c r="P617" i="2"/>
  <c r="P208" i="2"/>
  <c r="P549" i="2"/>
  <c r="O134" i="2"/>
  <c r="N134" i="2" s="1"/>
  <c r="P709" i="2"/>
  <c r="O709" i="2"/>
  <c r="N709" i="2" s="1"/>
  <c r="O288" i="2"/>
  <c r="N288" i="2" s="1"/>
  <c r="P288" i="2"/>
  <c r="O17" i="2"/>
  <c r="N17" i="2" s="1"/>
  <c r="P17" i="2"/>
  <c r="O359" i="2"/>
  <c r="N359" i="2" s="1"/>
  <c r="P138" i="2"/>
  <c r="P693" i="2"/>
  <c r="P324" i="2"/>
  <c r="O6" i="2"/>
  <c r="N6" i="2" s="1"/>
  <c r="P46" i="2"/>
  <c r="O537" i="2"/>
  <c r="N537" i="2" s="1"/>
  <c r="P286" i="2"/>
  <c r="O437" i="2"/>
  <c r="N437" i="2" s="1"/>
  <c r="O47" i="2"/>
  <c r="N47" i="2" s="1"/>
  <c r="P323" i="2"/>
  <c r="P423" i="2"/>
  <c r="O77" i="2"/>
  <c r="N77" i="2" s="1"/>
  <c r="P60" i="2"/>
  <c r="O53" i="2"/>
  <c r="N53" i="2" s="1"/>
  <c r="O347" i="2"/>
  <c r="N347" i="2" s="1"/>
  <c r="P49" i="2"/>
  <c r="O736" i="2"/>
  <c r="N736" i="2" s="1"/>
  <c r="O71" i="2"/>
  <c r="N71" i="2" s="1"/>
  <c r="P222" i="2"/>
  <c r="P44" i="2"/>
  <c r="O617" i="2"/>
  <c r="N617" i="2" s="1"/>
  <c r="O292" i="2"/>
  <c r="N292" i="2" s="1"/>
  <c r="O124" i="2"/>
  <c r="N124" i="2" s="1"/>
  <c r="O287" i="2"/>
  <c r="N287" i="2" s="1"/>
  <c r="O317" i="2"/>
  <c r="N317" i="2" s="1"/>
  <c r="O72" i="2"/>
  <c r="N72" i="2" s="1"/>
  <c r="O252" i="2"/>
  <c r="N252" i="2" s="1"/>
  <c r="P268" i="2"/>
  <c r="P644" i="2"/>
  <c r="O571" i="2"/>
  <c r="N571" i="2" s="1"/>
  <c r="O321" i="2"/>
  <c r="N321" i="2" s="1"/>
  <c r="P382" i="2"/>
  <c r="P491" i="2"/>
  <c r="O108" i="2"/>
  <c r="N108" i="2" s="1"/>
  <c r="P686" i="2"/>
  <c r="O398" i="2"/>
  <c r="N398" i="2" s="1"/>
  <c r="P309" i="2"/>
  <c r="O377" i="2"/>
  <c r="N377" i="2" s="1"/>
  <c r="P384" i="2"/>
  <c r="P320" i="2"/>
  <c r="O369" i="2"/>
  <c r="N369" i="2" s="1"/>
  <c r="O275" i="2"/>
  <c r="N275" i="2" s="1"/>
  <c r="P534" i="2"/>
  <c r="P552" i="2"/>
  <c r="P119" i="2"/>
  <c r="P745" i="2"/>
  <c r="P220" i="2"/>
  <c r="O220" i="2"/>
  <c r="N220" i="2" s="1"/>
  <c r="O168" i="2"/>
  <c r="N168" i="2" s="1"/>
  <c r="O408" i="2"/>
  <c r="N408" i="2" s="1"/>
  <c r="P579" i="2"/>
  <c r="P221" i="2"/>
  <c r="O221" i="2"/>
  <c r="N221" i="2" s="1"/>
  <c r="O176" i="2"/>
  <c r="N176" i="2" s="1"/>
  <c r="O240" i="2"/>
  <c r="N240" i="2" s="1"/>
  <c r="O682" i="2"/>
  <c r="N682" i="2" s="1"/>
  <c r="P602" i="2"/>
  <c r="P125" i="2"/>
  <c r="P768" i="2"/>
  <c r="O660" i="2"/>
  <c r="N660" i="2" s="1"/>
  <c r="O70" i="2"/>
  <c r="N70" i="2" s="1"/>
  <c r="P422" i="2"/>
  <c r="O748" i="2"/>
  <c r="N748" i="2" s="1"/>
  <c r="P267" i="2"/>
  <c r="O741" i="2"/>
  <c r="N741" i="2" s="1"/>
  <c r="P610" i="2"/>
  <c r="O82" i="2"/>
  <c r="N82" i="2" s="1"/>
  <c r="P99" i="2"/>
  <c r="P758" i="2"/>
  <c r="P697" i="2"/>
  <c r="P279" i="2"/>
  <c r="O701" i="2"/>
  <c r="N701" i="2" s="1"/>
  <c r="O395" i="2"/>
  <c r="N395" i="2" s="1"/>
  <c r="O511" i="2"/>
  <c r="N511" i="2" s="1"/>
  <c r="P621" i="2"/>
  <c r="O558" i="2"/>
  <c r="N558" i="2" s="1"/>
  <c r="P449" i="2"/>
  <c r="O438" i="2"/>
  <c r="N438" i="2" s="1"/>
  <c r="P618" i="2"/>
  <c r="O706" i="2"/>
  <c r="N706" i="2" s="1"/>
  <c r="P515" i="2"/>
  <c r="P634" i="2"/>
  <c r="P3" i="2"/>
  <c r="O747" i="2"/>
  <c r="N747" i="2" s="1"/>
  <c r="O256" i="2"/>
  <c r="N256" i="2" s="1"/>
  <c r="O473" i="2"/>
  <c r="N473" i="2" s="1"/>
  <c r="O725" i="2"/>
  <c r="N725" i="2" s="1"/>
  <c r="P665" i="2"/>
  <c r="O544" i="2"/>
  <c r="N544" i="2" s="1"/>
  <c r="O26" i="2"/>
  <c r="N26" i="2" s="1"/>
  <c r="O713" i="2"/>
  <c r="N713" i="2" s="1"/>
  <c r="O159" i="2"/>
  <c r="N159" i="2" s="1"/>
  <c r="P751" i="2"/>
  <c r="O601" i="2"/>
  <c r="N601" i="2" s="1"/>
  <c r="O84" i="2"/>
  <c r="N84" i="2" s="1"/>
  <c r="P35" i="2"/>
  <c r="P624" i="2"/>
  <c r="O298" i="2"/>
  <c r="N298" i="2" s="1"/>
  <c r="P77" i="2"/>
  <c r="P350" i="2"/>
  <c r="P193" i="2"/>
  <c r="O338" i="2"/>
  <c r="N338" i="2" s="1"/>
  <c r="P427" i="2"/>
  <c r="P641" i="2"/>
  <c r="O383" i="2"/>
  <c r="N383" i="2" s="1"/>
  <c r="O593" i="2"/>
  <c r="N593" i="2" s="1"/>
  <c r="P148" i="2"/>
  <c r="O681" i="2"/>
  <c r="N681" i="2" s="1"/>
  <c r="P128" i="2"/>
  <c r="P114" i="2"/>
  <c r="P6" i="2"/>
  <c r="O175" i="2"/>
  <c r="N175" i="2" s="1"/>
  <c r="O510" i="2"/>
  <c r="N510" i="2" s="1"/>
  <c r="O283" i="2"/>
  <c r="N283" i="2" s="1"/>
  <c r="O633" i="2"/>
  <c r="N633" i="2" s="1"/>
  <c r="O345" i="2"/>
  <c r="N345" i="2" s="1"/>
  <c r="P612" i="2"/>
  <c r="P348" i="2"/>
  <c r="O218" i="2"/>
  <c r="N218" i="2" s="1"/>
  <c r="P628" i="2"/>
  <c r="P280" i="2"/>
  <c r="P762" i="2"/>
  <c r="O446" i="2"/>
  <c r="N446" i="2" s="1"/>
  <c r="O52" i="2"/>
  <c r="N52" i="2" s="1"/>
  <c r="P92" i="2"/>
  <c r="P243" i="2"/>
  <c r="O545" i="2"/>
  <c r="N545" i="2" s="1"/>
  <c r="P287" i="2"/>
  <c r="O357" i="2"/>
  <c r="N357" i="2" s="1"/>
  <c r="O269" i="2"/>
  <c r="N269" i="2" s="1"/>
  <c r="P663" i="2"/>
  <c r="P470" i="2"/>
  <c r="P415" i="2"/>
  <c r="P494" i="2"/>
  <c r="P760" i="2"/>
  <c r="O685" i="2"/>
  <c r="N685" i="2" s="1"/>
  <c r="P540" i="2"/>
  <c r="O150" i="2"/>
  <c r="N150" i="2" s="1"/>
  <c r="O683" i="2"/>
  <c r="N683" i="2" s="1"/>
  <c r="O597" i="2"/>
  <c r="N597" i="2" s="1"/>
  <c r="P314" i="2"/>
  <c r="O387" i="2"/>
  <c r="N387" i="2" s="1"/>
  <c r="P761" i="2"/>
  <c r="O105" i="2"/>
  <c r="N105" i="2" s="1"/>
  <c r="O763" i="2"/>
  <c r="N763" i="2" s="1"/>
  <c r="P763" i="2"/>
  <c r="P275" i="2"/>
  <c r="O243" i="2"/>
  <c r="N243" i="2" s="1"/>
  <c r="O389" i="2"/>
  <c r="N389" i="2" s="1"/>
  <c r="P389" i="2"/>
  <c r="O663" i="2"/>
  <c r="N663" i="2" s="1"/>
  <c r="O760" i="2"/>
  <c r="N760" i="2" s="1"/>
  <c r="P248" i="2"/>
  <c r="O248" i="2"/>
  <c r="N248" i="2" s="1"/>
  <c r="P150" i="2"/>
  <c r="P554" i="2"/>
  <c r="P107" i="2"/>
  <c r="O107" i="2"/>
  <c r="N107" i="2" s="1"/>
  <c r="O770" i="2"/>
  <c r="N770" i="2" s="1"/>
  <c r="P770" i="2"/>
  <c r="O648" i="2"/>
  <c r="N648" i="2" s="1"/>
  <c r="P648" i="2"/>
  <c r="O630" i="2"/>
  <c r="N630" i="2" s="1"/>
  <c r="P670" i="2"/>
  <c r="O670" i="2"/>
  <c r="N670" i="2" s="1"/>
  <c r="P752" i="2"/>
  <c r="O752" i="2"/>
  <c r="N752" i="2" s="1"/>
  <c r="P152" i="2"/>
  <c r="O152" i="2"/>
  <c r="N152" i="2" s="1"/>
  <c r="P170" i="2"/>
  <c r="O170" i="2"/>
  <c r="N170" i="2" s="1"/>
  <c r="P277" i="2"/>
  <c r="O277" i="2"/>
  <c r="N277" i="2" s="1"/>
  <c r="O650" i="2"/>
  <c r="N650" i="2" s="1"/>
  <c r="P650" i="2"/>
  <c r="P14" i="2"/>
  <c r="O14" i="2"/>
  <c r="N14" i="2" s="1"/>
  <c r="P186" i="2"/>
  <c r="O186" i="2"/>
  <c r="N186" i="2" s="1"/>
  <c r="P52" i="2"/>
  <c r="O423" i="2"/>
  <c r="N423" i="2" s="1"/>
  <c r="O69" i="2"/>
  <c r="N69" i="2" s="1"/>
  <c r="P69" i="2"/>
  <c r="O416" i="2"/>
  <c r="N416" i="2" s="1"/>
  <c r="P416" i="2"/>
  <c r="O540" i="2"/>
  <c r="N540" i="2" s="1"/>
  <c r="O449" i="2"/>
  <c r="N449" i="2" s="1"/>
  <c r="P481" i="2"/>
  <c r="O581" i="2"/>
  <c r="N581" i="2" s="1"/>
  <c r="P581" i="2"/>
  <c r="O429" i="2"/>
  <c r="N429" i="2" s="1"/>
  <c r="P105" i="2"/>
  <c r="P299" i="2"/>
  <c r="O95" i="2"/>
  <c r="N95" i="2" s="1"/>
  <c r="P95" i="2"/>
  <c r="P587" i="2"/>
  <c r="O587" i="2"/>
  <c r="N587" i="2" s="1"/>
  <c r="O643" i="2"/>
  <c r="N643" i="2" s="1"/>
  <c r="O323" i="2"/>
  <c r="N323" i="2" s="1"/>
  <c r="P500" i="2"/>
  <c r="O91" i="2"/>
  <c r="N91" i="2" s="1"/>
  <c r="P91" i="2"/>
  <c r="O536" i="2"/>
  <c r="N536" i="2" s="1"/>
  <c r="O326" i="2"/>
  <c r="N326" i="2" s="1"/>
  <c r="P51" i="2"/>
  <c r="O506" i="2"/>
  <c r="N506" i="2" s="1"/>
  <c r="P506" i="2"/>
  <c r="O586" i="2"/>
  <c r="N586" i="2" s="1"/>
  <c r="P586" i="2"/>
  <c r="O624" i="2"/>
  <c r="N624" i="2" s="1"/>
  <c r="P115" i="2"/>
  <c r="O115" i="2"/>
  <c r="N115" i="2" s="1"/>
  <c r="O588" i="2"/>
  <c r="N588" i="2" s="1"/>
  <c r="P140" i="2"/>
  <c r="O391" i="2"/>
  <c r="N391" i="2" s="1"/>
  <c r="P391" i="2"/>
  <c r="P274" i="2"/>
  <c r="O274" i="2"/>
  <c r="N274" i="2" s="1"/>
  <c r="P147" i="2"/>
  <c r="O147" i="2"/>
  <c r="N147" i="2" s="1"/>
  <c r="P537" i="2"/>
  <c r="P558" i="2"/>
  <c r="P736" i="2"/>
  <c r="P482" i="2"/>
  <c r="O482" i="2"/>
  <c r="N482" i="2" s="1"/>
  <c r="P86" i="2"/>
  <c r="O86" i="2"/>
  <c r="N86" i="2" s="1"/>
  <c r="P647" i="2"/>
  <c r="O647" i="2"/>
  <c r="N647" i="2" s="1"/>
  <c r="O314" i="2"/>
  <c r="N314" i="2" s="1"/>
  <c r="P292" i="2"/>
  <c r="P666" i="2"/>
  <c r="O666" i="2"/>
  <c r="N666" i="2" s="1"/>
  <c r="P437" i="2"/>
  <c r="P47" i="2"/>
  <c r="O267" i="2"/>
  <c r="N267" i="2" s="1"/>
  <c r="O44" i="2"/>
  <c r="N44" i="2" s="1"/>
  <c r="P210" i="2"/>
  <c r="O210" i="2"/>
  <c r="N210" i="2" s="1"/>
  <c r="O279" i="2"/>
  <c r="N279" i="2" s="1"/>
  <c r="O759" i="2"/>
  <c r="N759" i="2" s="1"/>
  <c r="P759" i="2"/>
  <c r="O149" i="2"/>
  <c r="N149" i="2" s="1"/>
  <c r="P149" i="2"/>
  <c r="O526" i="2"/>
  <c r="N526" i="2" s="1"/>
  <c r="O55" i="2"/>
  <c r="N55" i="2" s="1"/>
  <c r="O96" i="2"/>
  <c r="N96" i="2" s="1"/>
  <c r="O146" i="2"/>
  <c r="N146" i="2" s="1"/>
  <c r="P146" i="2"/>
  <c r="P367" i="2"/>
  <c r="O367" i="2"/>
  <c r="N367" i="2" s="1"/>
  <c r="P26" i="2"/>
  <c r="P766" i="2"/>
  <c r="O766" i="2"/>
  <c r="N766" i="2" s="1"/>
  <c r="O197" i="2"/>
  <c r="N197" i="2" s="1"/>
  <c r="P205" i="2"/>
  <c r="O205" i="2"/>
  <c r="N205" i="2" s="1"/>
  <c r="O76" i="2"/>
  <c r="N76" i="2" s="1"/>
  <c r="P357" i="2"/>
  <c r="P514" i="2"/>
  <c r="O514" i="2"/>
  <c r="N514" i="2" s="1"/>
  <c r="P511" i="2"/>
  <c r="O699" i="2"/>
  <c r="N699" i="2" s="1"/>
  <c r="P699" i="2"/>
  <c r="O534" i="2"/>
  <c r="N534" i="2" s="1"/>
  <c r="O415" i="2"/>
  <c r="N415" i="2" s="1"/>
  <c r="P161" i="2"/>
  <c r="O161" i="2"/>
  <c r="N161" i="2" s="1"/>
  <c r="P74" i="2"/>
  <c r="O74" i="2"/>
  <c r="N74" i="2" s="1"/>
  <c r="O382" i="2"/>
  <c r="N382" i="2" s="1"/>
  <c r="P747" i="2"/>
  <c r="P685" i="2"/>
  <c r="P519" i="2"/>
  <c r="O519" i="2"/>
  <c r="N519" i="2" s="1"/>
  <c r="P473" i="2"/>
  <c r="O286" i="2"/>
  <c r="N286" i="2" s="1"/>
  <c r="O717" i="2"/>
  <c r="N717" i="2" s="1"/>
  <c r="P479" i="2"/>
  <c r="O479" i="2"/>
  <c r="N479" i="2" s="1"/>
  <c r="P542" i="2"/>
  <c r="O628" i="2"/>
  <c r="N628" i="2" s="1"/>
  <c r="P387" i="2"/>
  <c r="O762" i="2"/>
  <c r="N762" i="2" s="1"/>
  <c r="O208" i="2"/>
  <c r="N208" i="2" s="1"/>
  <c r="O92" i="2"/>
  <c r="N92" i="2" s="1"/>
  <c r="P527" i="2"/>
  <c r="O521" i="2"/>
  <c r="N521" i="2" s="1"/>
  <c r="P39" i="2"/>
  <c r="O649" i="2"/>
  <c r="N649" i="2" s="1"/>
  <c r="P88" i="2"/>
  <c r="P269" i="2"/>
  <c r="O455" i="2"/>
  <c r="N455" i="2" s="1"/>
  <c r="P755" i="2"/>
  <c r="P137" i="2"/>
  <c r="P258" i="2"/>
  <c r="P544" i="2"/>
  <c r="P168" i="2"/>
  <c r="O746" i="2"/>
  <c r="N746" i="2" s="1"/>
  <c r="P453" i="2"/>
  <c r="P633" i="2"/>
  <c r="P345" i="2"/>
  <c r="O427" i="2"/>
  <c r="N427" i="2" s="1"/>
  <c r="P223" i="2"/>
  <c r="P218" i="2"/>
  <c r="P438" i="2"/>
  <c r="O60" i="2"/>
  <c r="N60" i="2" s="1"/>
  <c r="O35" i="2"/>
  <c r="N35" i="2" s="1"/>
  <c r="O280" i="2"/>
  <c r="N280" i="2" s="1"/>
  <c r="P298" i="2"/>
  <c r="P71" i="2"/>
  <c r="P571" i="2"/>
  <c r="O758" i="2"/>
  <c r="N758" i="2" s="1"/>
  <c r="O119" i="2"/>
  <c r="N119" i="2" s="1"/>
  <c r="P377" i="2"/>
  <c r="P741" i="2"/>
  <c r="O749" i="2"/>
  <c r="N749" i="2" s="1"/>
  <c r="P159" i="2"/>
  <c r="O697" i="2"/>
  <c r="N697" i="2" s="1"/>
  <c r="O128" i="2"/>
  <c r="N128" i="2" s="1"/>
  <c r="O751" i="2"/>
  <c r="N751" i="2" s="1"/>
  <c r="P601" i="2"/>
  <c r="P256" i="2"/>
  <c r="P725" i="2"/>
  <c r="P347" i="2"/>
  <c r="P748" i="2"/>
  <c r="P706" i="2"/>
  <c r="P317" i="2"/>
  <c r="P283" i="2"/>
  <c r="P321" i="2"/>
  <c r="P70" i="2"/>
  <c r="O49" i="2"/>
  <c r="N49" i="2" s="1"/>
  <c r="O494" i="2"/>
  <c r="N494" i="2" s="1"/>
  <c r="P395" i="2"/>
  <c r="O384" i="2"/>
  <c r="N384" i="2" s="1"/>
  <c r="O549" i="2"/>
  <c r="N549" i="2" s="1"/>
  <c r="O579" i="2"/>
  <c r="N579" i="2" s="1"/>
  <c r="P632" i="2"/>
  <c r="P597" i="2"/>
  <c r="O552" i="2"/>
  <c r="N552" i="2" s="1"/>
  <c r="O761" i="2"/>
  <c r="N761" i="2" s="1"/>
  <c r="P567" i="2"/>
  <c r="P662" i="2"/>
  <c r="P82" i="2"/>
  <c r="P681" i="2"/>
  <c r="P338" i="2"/>
  <c r="O612" i="2"/>
  <c r="N612" i="2" s="1"/>
  <c r="O114" i="2"/>
  <c r="N114" i="2" s="1"/>
  <c r="O422" i="2"/>
  <c r="N422" i="2" s="1"/>
  <c r="O491" i="2"/>
  <c r="N491" i="2" s="1"/>
  <c r="P408" i="2"/>
  <c r="O618" i="2"/>
  <c r="N618" i="2" s="1"/>
  <c r="P593" i="2"/>
  <c r="O148" i="2"/>
  <c r="N148" i="2" s="1"/>
  <c r="O46" i="2"/>
  <c r="N46" i="2" s="1"/>
  <c r="O644" i="2"/>
  <c r="N644" i="2" s="1"/>
  <c r="P553" i="2"/>
  <c r="P713" i="2"/>
  <c r="P510" i="2"/>
  <c r="O621" i="2"/>
  <c r="N621" i="2" s="1"/>
  <c r="O348" i="2"/>
  <c r="N348" i="2" s="1"/>
  <c r="P84" i="2"/>
  <c r="O745" i="2"/>
  <c r="N745" i="2" s="1"/>
  <c r="P93" i="2"/>
  <c r="O459" i="2"/>
  <c r="N459" i="2" s="1"/>
  <c r="O158" i="2"/>
  <c r="N158" i="2" s="1"/>
  <c r="O204" i="2"/>
  <c r="N204" i="2" s="1"/>
  <c r="O364" i="2"/>
  <c r="N364" i="2" s="1"/>
  <c r="P369" i="2"/>
  <c r="P446" i="2"/>
  <c r="P282" i="2"/>
  <c r="O768" i="2"/>
  <c r="N768" i="2" s="1"/>
  <c r="P61" i="2"/>
  <c r="O610" i="2"/>
  <c r="N610" i="2" s="1"/>
  <c r="O125" i="2"/>
  <c r="N125" i="2" s="1"/>
  <c r="P545" i="2"/>
  <c r="O193" i="2"/>
  <c r="N193" i="2" s="1"/>
  <c r="O470" i="2"/>
  <c r="N470" i="2" s="1"/>
  <c r="P175" i="2"/>
  <c r="P701" i="2"/>
  <c r="O3" i="2"/>
  <c r="N3" i="2" s="1"/>
  <c r="O350" i="2"/>
  <c r="N350" i="2" s="1"/>
  <c r="O641" i="2"/>
  <c r="N641" i="2" s="1"/>
  <c r="P108" i="2"/>
  <c r="P683" i="2"/>
  <c r="P383" i="2"/>
  <c r="P124" i="2"/>
  <c r="P649" i="2"/>
  <c r="P255" i="2"/>
  <c r="O111" i="2"/>
  <c r="N111" i="2" s="1"/>
  <c r="P486" i="2"/>
  <c r="O282" i="2"/>
  <c r="N282" i="2" s="1"/>
  <c r="O332" i="2"/>
  <c r="N332" i="2" s="1"/>
  <c r="O231" i="2"/>
  <c r="N231" i="2" s="1"/>
  <c r="O258" i="2"/>
  <c r="N258" i="2" s="1"/>
  <c r="O497" i="2"/>
  <c r="N497" i="2" s="1"/>
  <c r="O703" i="2"/>
  <c r="N703" i="2" s="1"/>
  <c r="P496" i="2"/>
  <c r="O425" i="2"/>
  <c r="N425" i="2" s="1"/>
  <c r="O720" i="2"/>
  <c r="N720" i="2" s="1"/>
  <c r="O355" i="2"/>
  <c r="N355" i="2" s="1"/>
  <c r="P238" i="2"/>
  <c r="P385" i="2"/>
  <c r="O539" i="2"/>
  <c r="N539" i="2" s="1"/>
  <c r="P340" i="2"/>
  <c r="P376" i="2"/>
  <c r="O773" i="2"/>
  <c r="N773" i="2" s="1"/>
  <c r="O31" i="2"/>
  <c r="N31" i="2" s="1"/>
  <c r="O661" i="2"/>
  <c r="N661" i="2" s="1"/>
  <c r="P206" i="2"/>
  <c r="P409" i="2"/>
  <c r="P8" i="2"/>
  <c r="P237" i="2"/>
  <c r="O564" i="2"/>
  <c r="N564" i="2" s="1"/>
  <c r="P493" i="2"/>
  <c r="P507" i="2"/>
  <c r="P740" i="2"/>
  <c r="P712" i="2"/>
  <c r="P667" i="2"/>
  <c r="O136" i="2"/>
  <c r="N136" i="2" s="1"/>
  <c r="O469" i="2"/>
  <c r="N469" i="2" s="1"/>
  <c r="O456" i="2"/>
  <c r="N456" i="2" s="1"/>
  <c r="P358" i="2"/>
  <c r="P225" i="2"/>
  <c r="P402" i="2"/>
  <c r="P448" i="2"/>
  <c r="P169" i="2"/>
  <c r="P522" i="2"/>
  <c r="O580" i="2"/>
  <c r="N580" i="2" s="1"/>
  <c r="P342" i="2"/>
  <c r="P139" i="2"/>
  <c r="O121" i="2"/>
  <c r="N121" i="2" s="1"/>
  <c r="P160" i="2"/>
  <c r="P614" i="2"/>
  <c r="O589" i="2"/>
  <c r="N589" i="2" s="1"/>
  <c r="P9" i="2"/>
  <c r="O229" i="2"/>
  <c r="N229" i="2" s="1"/>
  <c r="P765" i="2"/>
  <c r="O735" i="2"/>
  <c r="N735" i="2" s="1"/>
  <c r="O501" i="2"/>
  <c r="N501" i="2" s="1"/>
  <c r="O87" i="2"/>
  <c r="N87" i="2" s="1"/>
  <c r="O130" i="2"/>
  <c r="N130" i="2" s="1"/>
  <c r="O116" i="2"/>
  <c r="N116" i="2" s="1"/>
  <c r="P178" i="2"/>
  <c r="P764" i="2"/>
  <c r="O702" i="2"/>
  <c r="N702" i="2" s="1"/>
  <c r="O145" i="2"/>
  <c r="N145" i="2" s="1"/>
  <c r="O236" i="2"/>
  <c r="N236" i="2" s="1"/>
  <c r="P356" i="2"/>
  <c r="P234" i="2"/>
  <c r="P36" i="2"/>
  <c r="P87" i="2"/>
  <c r="P188" i="2"/>
  <c r="P530" i="2"/>
  <c r="O475" i="2"/>
  <c r="N475" i="2" s="1"/>
  <c r="P431" i="2"/>
  <c r="O420" i="2"/>
  <c r="N420" i="2" s="1"/>
  <c r="P651" i="2"/>
  <c r="P130" i="2"/>
  <c r="P116" i="2"/>
  <c r="P773" i="2"/>
  <c r="P31" i="2"/>
  <c r="O740" i="2"/>
  <c r="N740" i="2" s="1"/>
  <c r="O712" i="2"/>
  <c r="N712" i="2" s="1"/>
  <c r="O9" i="2"/>
  <c r="N9" i="2" s="1"/>
  <c r="P229" i="2"/>
  <c r="O765" i="2"/>
  <c r="N765" i="2" s="1"/>
  <c r="P735" i="2"/>
  <c r="P501" i="2"/>
  <c r="O178" i="2"/>
  <c r="N178" i="2" s="1"/>
  <c r="P425" i="2"/>
  <c r="P720" i="2"/>
  <c r="P355" i="2"/>
  <c r="O238" i="2"/>
  <c r="N238" i="2" s="1"/>
  <c r="O522" i="2"/>
  <c r="N522" i="2" s="1"/>
  <c r="P580" i="2"/>
  <c r="O402" i="2"/>
  <c r="N402" i="2" s="1"/>
  <c r="O448" i="2"/>
  <c r="N448" i="2" s="1"/>
  <c r="O169" i="2"/>
  <c r="N169" i="2" s="1"/>
  <c r="P564" i="2"/>
  <c r="O493" i="2"/>
  <c r="N493" i="2" s="1"/>
  <c r="O507" i="2"/>
  <c r="N507" i="2" s="1"/>
  <c r="P332" i="2"/>
  <c r="P121" i="2"/>
  <c r="O160" i="2"/>
  <c r="N160" i="2" s="1"/>
  <c r="P420" i="2"/>
  <c r="O651" i="2"/>
  <c r="N651" i="2" s="1"/>
  <c r="O188" i="2"/>
  <c r="N188" i="2" s="1"/>
  <c r="O139" i="2"/>
  <c r="N139" i="2" s="1"/>
  <c r="P497" i="2"/>
  <c r="O764" i="2"/>
  <c r="N764" i="2" s="1"/>
  <c r="P702" i="2"/>
  <c r="P145" i="2"/>
  <c r="P236" i="2"/>
  <c r="O356" i="2"/>
  <c r="N356" i="2" s="1"/>
  <c r="O409" i="2"/>
  <c r="N409" i="2" s="1"/>
  <c r="O234" i="2"/>
  <c r="N234" i="2" s="1"/>
  <c r="O36" i="2"/>
  <c r="N36" i="2" s="1"/>
  <c r="O225" i="2"/>
  <c r="N225" i="2" s="1"/>
  <c r="O237" i="2"/>
  <c r="N237" i="2" s="1"/>
  <c r="O614" i="2"/>
  <c r="N614" i="2" s="1"/>
  <c r="P589" i="2"/>
  <c r="O530" i="2"/>
  <c r="N530" i="2" s="1"/>
  <c r="P475" i="2"/>
  <c r="O431" i="2"/>
  <c r="N431" i="2" s="1"/>
  <c r="O667" i="2"/>
  <c r="N667" i="2" s="1"/>
  <c r="P136" i="2"/>
  <c r="O342" i="2"/>
  <c r="N342" i="2" s="1"/>
  <c r="P469" i="2"/>
  <c r="P456" i="2"/>
  <c r="O358" i="2"/>
  <c r="N358" i="2" s="1"/>
  <c r="O8" i="2"/>
  <c r="N8" i="2" s="1"/>
  <c r="O385" i="2"/>
  <c r="N385" i="2" s="1"/>
  <c r="P539" i="2"/>
  <c r="O340" i="2"/>
  <c r="N340" i="2" s="1"/>
  <c r="O376" i="2"/>
  <c r="N376" i="2" s="1"/>
  <c r="P661" i="2"/>
  <c r="O206" i="2"/>
  <c r="N206" i="2" s="1"/>
  <c r="P779" i="2" l="1"/>
  <c r="P780" i="2"/>
  <c r="P778" i="2"/>
  <c r="P787" i="2"/>
  <c r="P785" i="2"/>
  <c r="P784" i="2"/>
  <c r="P788" i="2"/>
  <c r="P786" i="2"/>
  <c r="P781" i="2" l="1"/>
  <c r="Q778" i="2" s="1"/>
  <c r="Q780" i="2" l="1"/>
  <c r="Q779" i="2"/>
  <c r="Q781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<sst xmlns="http://schemas.openxmlformats.org/spreadsheetml/2006/main" count="800" uniqueCount="800">
  <si>
    <t>pair</t>
  </si>
  <si>
    <t>a:a</t>
  </si>
  <si>
    <t>ba:ba</t>
  </si>
  <si>
    <t>bə:be</t>
  </si>
  <si>
    <t>bʁa:bra</t>
  </si>
  <si>
    <t>da:da</t>
  </si>
  <si>
    <t>dɛ:de</t>
  </si>
  <si>
    <t>dɔ:do</t>
  </si>
  <si>
    <t>f:f</t>
  </si>
  <si>
    <t>fa:fa</t>
  </si>
  <si>
    <t>fɛ:fe</t>
  </si>
  <si>
    <t>fɔ:fo</t>
  </si>
  <si>
    <t>fʁa:fra</t>
  </si>
  <si>
    <t>i:i</t>
  </si>
  <si>
    <t>l:l</t>
  </si>
  <si>
    <t>la:la</t>
  </si>
  <si>
    <t>le:le</t>
  </si>
  <si>
    <t>li:li</t>
  </si>
  <si>
    <t>lo:lo</t>
  </si>
  <si>
    <t>lti:lti</t>
  </si>
  <si>
    <t>lɛ:le</t>
  </si>
  <si>
    <t>ma:ma</t>
  </si>
  <si>
    <t>mo:mo</t>
  </si>
  <si>
    <t>mɛ:me</t>
  </si>
  <si>
    <t>na:na</t>
  </si>
  <si>
    <t>nɛ:ne</t>
  </si>
  <si>
    <t>nɔ:no</t>
  </si>
  <si>
    <t>pa:pa</t>
  </si>
  <si>
    <t>pli:pli</t>
  </si>
  <si>
    <t>po:po</t>
  </si>
  <si>
    <t>pʁɛ:pre</t>
  </si>
  <si>
    <t>s:s</t>
  </si>
  <si>
    <t>st:st</t>
  </si>
  <si>
    <t>t:t</t>
  </si>
  <si>
    <t>te:te</t>
  </si>
  <si>
    <t>tɛ:te</t>
  </si>
  <si>
    <t>va:va</t>
  </si>
  <si>
    <t>za:sa</t>
  </si>
  <si>
    <t>zi:si</t>
  </si>
  <si>
    <t>zɛ:se</t>
  </si>
  <si>
    <t>ɛ:e</t>
  </si>
  <si>
    <t>ɔ:o</t>
  </si>
  <si>
    <t>ʁ:r</t>
  </si>
  <si>
    <t>ʃa:cha</t>
  </si>
  <si>
    <t>ʁa:ra</t>
  </si>
  <si>
    <t>ʁe:re</t>
  </si>
  <si>
    <t>ʁi:ri</t>
  </si>
  <si>
    <t>ʁti:rti</t>
  </si>
  <si>
    <t>ʁɛ:re</t>
  </si>
  <si>
    <t>pair.freq</t>
  </si>
  <si>
    <t>spell-sound.pair</t>
  </si>
  <si>
    <t>spell</t>
  </si>
  <si>
    <t>sound</t>
  </si>
  <si>
    <t>freq.ratio</t>
  </si>
  <si>
    <t>sound.size</t>
  </si>
  <si>
    <t>spell.size</t>
  </si>
  <si>
    <t>size</t>
  </si>
  <si>
    <t>pair.reliability</t>
  </si>
  <si>
    <t>F(spell.rel;sound.rel)</t>
  </si>
  <si>
    <t>sum.spellwise</t>
  </si>
  <si>
    <t>spell.reliability</t>
  </si>
  <si>
    <t>sum.soundwise</t>
  </si>
  <si>
    <t>sound.reliability</t>
  </si>
  <si>
    <t>log(spell.rel/sound.rel)</t>
  </si>
  <si>
    <t>lɔ:lo</t>
  </si>
  <si>
    <t>pla:pla</t>
  </si>
  <si>
    <t>sɛ:ce</t>
  </si>
  <si>
    <t>ta:ta</t>
  </si>
  <si>
    <t>ʃɛ:che</t>
  </si>
  <si>
    <t>be:be</t>
  </si>
  <si>
    <t>de:de</t>
  </si>
  <si>
    <t>di:di</t>
  </si>
  <si>
    <t>e:e</t>
  </si>
  <si>
    <t>fi:fi</t>
  </si>
  <si>
    <t>le:lle</t>
  </si>
  <si>
    <t>li:lli</t>
  </si>
  <si>
    <t>mi:mi</t>
  </si>
  <si>
    <t>ne:ne</t>
  </si>
  <si>
    <t>ne:nne</t>
  </si>
  <si>
    <t>ni:ni</t>
  </si>
  <si>
    <t>pe:ppe</t>
  </si>
  <si>
    <t>pi:pi</t>
  </si>
  <si>
    <t>pɛ:pe</t>
  </si>
  <si>
    <t>pʁa:pra</t>
  </si>
  <si>
    <t>se:sse</t>
  </si>
  <si>
    <t>ste:ste</t>
  </si>
  <si>
    <t>to:to</t>
  </si>
  <si>
    <t>ve:ve</t>
  </si>
  <si>
    <t>vɛ:ve</t>
  </si>
  <si>
    <t>ze:se</t>
  </si>
  <si>
    <t>ʁne:rne</t>
  </si>
  <si>
    <t>ʁte:rte</t>
  </si>
  <si>
    <t>s:ce</t>
  </si>
  <si>
    <t>se:ce</t>
  </si>
  <si>
    <t>note</t>
  </si>
  <si>
    <t>log(p/q) &lt;0</t>
  </si>
  <si>
    <t>log(p/q)=0</t>
  </si>
  <si>
    <t>log(p/q)&gt;0</t>
  </si>
  <si>
    <t>count</t>
  </si>
  <si>
    <t>ratio</t>
  </si>
  <si>
    <t>nə:ne</t>
  </si>
  <si>
    <t>average</t>
  </si>
  <si>
    <t>median</t>
  </si>
  <si>
    <t>max</t>
  </si>
  <si>
    <t>min</t>
  </si>
  <si>
    <t>stdev</t>
  </si>
  <si>
    <t>:s</t>
  </si>
  <si>
    <t>:r</t>
  </si>
  <si>
    <t>:t</t>
  </si>
  <si>
    <t>e:é</t>
  </si>
  <si>
    <t>ʁ:re</t>
  </si>
  <si>
    <t>:ts</t>
  </si>
  <si>
    <t>kɔ:co</t>
  </si>
  <si>
    <t>ka:ca</t>
  </si>
  <si>
    <t>də:de</t>
  </si>
  <si>
    <t>ku:cou</t>
  </si>
  <si>
    <t>kɔ̃:con</t>
  </si>
  <si>
    <t>ʁ:res</t>
  </si>
  <si>
    <t>ɑ̃:en</t>
  </si>
  <si>
    <t>tə:te</t>
  </si>
  <si>
    <t>ʁ:rs</t>
  </si>
  <si>
    <t>:x</t>
  </si>
  <si>
    <t>tʁ:tre</t>
  </si>
  <si>
    <t>ty:tu</t>
  </si>
  <si>
    <t>l:le</t>
  </si>
  <si>
    <t>ti:ti</t>
  </si>
  <si>
    <t>pɔ:po</t>
  </si>
  <si>
    <t>mɔ:mo</t>
  </si>
  <si>
    <t>lə:l</t>
  </si>
  <si>
    <t>ɛ̃:in</t>
  </si>
  <si>
    <t>lə:le</t>
  </si>
  <si>
    <t>de:dé</t>
  </si>
  <si>
    <t>ga:ga</t>
  </si>
  <si>
    <t>ʒ:ge</t>
  </si>
  <si>
    <t>sə:ce</t>
  </si>
  <si>
    <t>ply:plu</t>
  </si>
  <si>
    <t>mɑ̃:men</t>
  </si>
  <si>
    <t>me:mé</t>
  </si>
  <si>
    <t>lə:lle</t>
  </si>
  <si>
    <t>zə:se</t>
  </si>
  <si>
    <t>sjɔ̃:tion</t>
  </si>
  <si>
    <t>kə:que</t>
  </si>
  <si>
    <t>ʁ:rt</t>
  </si>
  <si>
    <t>ɔ:ho</t>
  </si>
  <si>
    <t>mɔ̃:mon</t>
  </si>
  <si>
    <t>ky:cu</t>
  </si>
  <si>
    <t>ʃo:chau</t>
  </si>
  <si>
    <t>te:té</t>
  </si>
  <si>
    <t>pə:pe</t>
  </si>
  <si>
    <t>pu:pou</t>
  </si>
  <si>
    <t>dʁ:dre</t>
  </si>
  <si>
    <t>ʃɑ̃:chan</t>
  </si>
  <si>
    <t>ʁjɛ:rie</t>
  </si>
  <si>
    <t>vi:vi</t>
  </si>
  <si>
    <t>po:pau</t>
  </si>
  <si>
    <t>mu:mou</t>
  </si>
  <si>
    <t>ki:qui</t>
  </si>
  <si>
    <t>gʁa:gra</t>
  </si>
  <si>
    <t>:e</t>
  </si>
  <si>
    <t>ʁ:rts</t>
  </si>
  <si>
    <t>ʒe:ge</t>
  </si>
  <si>
    <t>ɛ:ai</t>
  </si>
  <si>
    <t>vwa:voi</t>
  </si>
  <si>
    <t>sə:sse</t>
  </si>
  <si>
    <t>si:ci</t>
  </si>
  <si>
    <t>pɑ̃:pen</t>
  </si>
  <si>
    <t>o:au</t>
  </si>
  <si>
    <t>ny:nu</t>
  </si>
  <si>
    <t>ne:né</t>
  </si>
  <si>
    <t>mə:me</t>
  </si>
  <si>
    <t>mɛ:mai</t>
  </si>
  <si>
    <t>my:mu</t>
  </si>
  <si>
    <t>mmə:mme</t>
  </si>
  <si>
    <t>ly:lu</t>
  </si>
  <si>
    <t>gʁɑ̃:gran</t>
  </si>
  <si>
    <t>dɑ̃:dan</t>
  </si>
  <si>
    <t>ʃə:che</t>
  </si>
  <si>
    <t>ʁ:rd</t>
  </si>
  <si>
    <t>ʃi:chi</t>
  </si>
  <si>
    <t>ʃ:che</t>
  </si>
  <si>
    <t>u:ou</t>
  </si>
  <si>
    <t>tɔ̃:ton</t>
  </si>
  <si>
    <t>t:te</t>
  </si>
  <si>
    <t>stə:ste</t>
  </si>
  <si>
    <t>pʁe:pré</t>
  </si>
  <si>
    <t>pe:pé</t>
  </si>
  <si>
    <t>nu:nou</t>
  </si>
  <si>
    <t>l:ls</t>
  </si>
  <si>
    <t>l:lle</t>
  </si>
  <si>
    <t>le:lé</t>
  </si>
  <si>
    <t>kɔ̃:com</t>
  </si>
  <si>
    <t>jə:lle</t>
  </si>
  <si>
    <t>dy:du</t>
  </si>
  <si>
    <t>blə:ble</t>
  </si>
  <si>
    <t>bi:bi</t>
  </si>
  <si>
    <t>ʁsɔ:rso</t>
  </si>
  <si>
    <t>ʁsi:rci</t>
  </si>
  <si>
    <t>ʁmə:rme</t>
  </si>
  <si>
    <t>ʒmɑ̃:gemen</t>
  </si>
  <si>
    <t>ʁlɔ:rlo</t>
  </si>
  <si>
    <t>ɥi:hui</t>
  </si>
  <si>
    <t>ʒi:gi</t>
  </si>
  <si>
    <t>œ:heu</t>
  </si>
  <si>
    <t>ʒ:ges</t>
  </si>
  <si>
    <t>ʁdy:rdu</t>
  </si>
  <si>
    <t>zɑ̃:sen</t>
  </si>
  <si>
    <t>vɔ:vo</t>
  </si>
  <si>
    <t>vo:veau</t>
  </si>
  <si>
    <t>tɥɛ:tue</t>
  </si>
  <si>
    <t>tʁ:ttre</t>
  </si>
  <si>
    <t>tɔ:tho</t>
  </si>
  <si>
    <t>to:teau</t>
  </si>
  <si>
    <t>sɔ̃:sson</t>
  </si>
  <si>
    <t>sɔ̃:son</t>
  </si>
  <si>
    <t>si:ssi</t>
  </si>
  <si>
    <t>pʁə:pre</t>
  </si>
  <si>
    <t>pti:peti</t>
  </si>
  <si>
    <t>pje:pie</t>
  </si>
  <si>
    <t>nɔ̃:nom</t>
  </si>
  <si>
    <t>nə:nne</t>
  </si>
  <si>
    <t>nɛ:nè</t>
  </si>
  <si>
    <t>mɛ̃:min</t>
  </si>
  <si>
    <t>mɑ̃:man</t>
  </si>
  <si>
    <t>mjɛ:miè</t>
  </si>
  <si>
    <t>kʁi:cri</t>
  </si>
  <si>
    <t>ko:cô</t>
  </si>
  <si>
    <t>i:hi</t>
  </si>
  <si>
    <t>fa:fe</t>
  </si>
  <si>
    <t>:ds</t>
  </si>
  <si>
    <t>djɑ̃:dian</t>
  </si>
  <si>
    <t>:d</t>
  </si>
  <si>
    <t>bɑ̃:ban</t>
  </si>
  <si>
    <t>a:ha</t>
  </si>
  <si>
    <t>ʁɛ:rê</t>
  </si>
  <si>
    <t>ʒœ:jeu</t>
  </si>
  <si>
    <t>ʁi:rri</t>
  </si>
  <si>
    <t>ʒa:ja</t>
  </si>
  <si>
    <t>zɛ̃:sin</t>
  </si>
  <si>
    <t>vʁ:vre</t>
  </si>
  <si>
    <t>və:ve</t>
  </si>
  <si>
    <t>vwa:voy</t>
  </si>
  <si>
    <t>vu:vou</t>
  </si>
  <si>
    <t>tʁ:tres</t>
  </si>
  <si>
    <t>tɑ̃:ten</t>
  </si>
  <si>
    <t>tɛ:tai</t>
  </si>
  <si>
    <t>sɛ:sei</t>
  </si>
  <si>
    <t>sɛ:se</t>
  </si>
  <si>
    <t>sɑ̃:cen</t>
  </si>
  <si>
    <t>sy:ssu</t>
  </si>
  <si>
    <t>sky:scu</t>
  </si>
  <si>
    <t>se:ssé</t>
  </si>
  <si>
    <t>se:cé</t>
  </si>
  <si>
    <t>pœ:peu</t>
  </si>
  <si>
    <t>pɛ:pai</t>
  </si>
  <si>
    <t>pwa:poi</t>
  </si>
  <si>
    <t>pø:peu</t>
  </si>
  <si>
    <t>po:peau</t>
  </si>
  <si>
    <t>:p</t>
  </si>
  <si>
    <t>ne:nné</t>
  </si>
  <si>
    <t>mɛ̃:main</t>
  </si>
  <si>
    <t>mwa:moi</t>
  </si>
  <si>
    <t>mmə:me</t>
  </si>
  <si>
    <t>lɔ̃:lon</t>
  </si>
  <si>
    <t>lœ:leu</t>
  </si>
  <si>
    <t>lɑ̃:lan</t>
  </si>
  <si>
    <t>lwɛ̃:loin</t>
  </si>
  <si>
    <t>kə:c</t>
  </si>
  <si>
    <t>kt:ct</t>
  </si>
  <si>
    <t>kspe:xpé</t>
  </si>
  <si>
    <t>kla:cla</t>
  </si>
  <si>
    <t>gə:gue</t>
  </si>
  <si>
    <t>fʁwa:froi</t>
  </si>
  <si>
    <t>fɛ:fai</t>
  </si>
  <si>
    <t>fu:fou</t>
  </si>
  <si>
    <t>du:dou</t>
  </si>
  <si>
    <t>dø:deu</t>
  </si>
  <si>
    <t>bʁ:bre</t>
  </si>
  <si>
    <t>bwa:boi</t>
  </si>
  <si>
    <t>bu:bou</t>
  </si>
  <si>
    <t>ʁʒɑ̃:rgen</t>
  </si>
  <si>
    <t>œ:œu</t>
  </si>
  <si>
    <t>ʁɛ:raî</t>
  </si>
  <si>
    <t>ʒə:je</t>
  </si>
  <si>
    <t>ʒɑ̃:jam</t>
  </si>
  <si>
    <t>ʒɛ:gè</t>
  </si>
  <si>
    <t>ʒə:ge</t>
  </si>
  <si>
    <t>ʁʃe:rché</t>
  </si>
  <si>
    <t>ʃɛ:chaî</t>
  </si>
  <si>
    <t>ʃɛ:chai</t>
  </si>
  <si>
    <t>ʁy:ru</t>
  </si>
  <si>
    <t>ʃva:cheva</t>
  </si>
  <si>
    <t>ʒu:jou</t>
  </si>
  <si>
    <t>ʁtɛ̃:rtain</t>
  </si>
  <si>
    <t>ʁt:rte</t>
  </si>
  <si>
    <t>ʁsɔ̃:rçon</t>
  </si>
  <si>
    <t>ʁs:rce</t>
  </si>
  <si>
    <t>ʁ:rre</t>
  </si>
  <si>
    <t>ʁ:rds</t>
  </si>
  <si>
    <t>ʁø:reu</t>
  </si>
  <si>
    <t>ʒo:jau</t>
  </si>
  <si>
    <t>ʃo:cho</t>
  </si>
  <si>
    <t>ʁkə:rque</t>
  </si>
  <si>
    <t>ʁklə:rcle</t>
  </si>
  <si>
    <t>ʁjɛ:rriè</t>
  </si>
  <si>
    <t>ʁjɔ:rio</t>
  </si>
  <si>
    <t>ʁjɑ̃:rien</t>
  </si>
  <si>
    <t>ʃjɛ̃:chien</t>
  </si>
  <si>
    <t>ɛ̃:im</t>
  </si>
  <si>
    <t>ɛ:he</t>
  </si>
  <si>
    <t>ʁga:rga</t>
  </si>
  <si>
    <t>ɲe:gne</t>
  </si>
  <si>
    <t>ʒe:gé</t>
  </si>
  <si>
    <t>ɛ:è</t>
  </si>
  <si>
    <t>ʁdɛ̃:rdin</t>
  </si>
  <si>
    <t>ʁdə:rd</t>
  </si>
  <si>
    <t>ɑ̃:an</t>
  </si>
  <si>
    <t>ɲa:gna</t>
  </si>
  <si>
    <t>zɔ̃:son</t>
  </si>
  <si>
    <t>zwɛ̃:soin</t>
  </si>
  <si>
    <t>zo:seau</t>
  </si>
  <si>
    <t>zmɑ̃:semen</t>
  </si>
  <si>
    <t>zjɛ:xiè</t>
  </si>
  <si>
    <t>zjɔ̃:sion</t>
  </si>
  <si>
    <t>zjœ:sieu</t>
  </si>
  <si>
    <t>zjɛ:siè</t>
  </si>
  <si>
    <t>ze:sé</t>
  </si>
  <si>
    <t>:z</t>
  </si>
  <si>
    <t>wa:oi</t>
  </si>
  <si>
    <t>vʁɛ:vrai</t>
  </si>
  <si>
    <t>vʁ:vres</t>
  </si>
  <si>
    <t>vɛ:vé</t>
  </si>
  <si>
    <t>vmɑ̃:vemen</t>
  </si>
  <si>
    <t>tʁə:tre</t>
  </si>
  <si>
    <t>tʁɛ:traî</t>
  </si>
  <si>
    <t>tʁwa:troi</t>
  </si>
  <si>
    <t>tœ:teu</t>
  </si>
  <si>
    <t>tʁo:trô</t>
  </si>
  <si>
    <t>tʁe:tre</t>
  </si>
  <si>
    <t>twa:toi</t>
  </si>
  <si>
    <t>to:tô</t>
  </si>
  <si>
    <t>ta:nta</t>
  </si>
  <si>
    <t>sɛ̃:ssin</t>
  </si>
  <si>
    <t>sɛ:ssai</t>
  </si>
  <si>
    <t>sɑ̃:sem</t>
  </si>
  <si>
    <t>sə:s</t>
  </si>
  <si>
    <t>sɛ̃:cin</t>
  </si>
  <si>
    <t>stʁy:stru</t>
  </si>
  <si>
    <t>stɔ:sto</t>
  </si>
  <si>
    <t>sty:stu</t>
  </si>
  <si>
    <t>stwa:stoi</t>
  </si>
  <si>
    <t>spa:spa</t>
  </si>
  <si>
    <t>sjɔ̃:ssion</t>
  </si>
  <si>
    <t>sjɛ:cie</t>
  </si>
  <si>
    <t>si:si</t>
  </si>
  <si>
    <t>:rs</t>
  </si>
  <si>
    <t>pʁɔ:pro</t>
  </si>
  <si>
    <t>pʁɛ:prê</t>
  </si>
  <si>
    <t>pʁɛ:prè</t>
  </si>
  <si>
    <t>pɔ:ppo</t>
  </si>
  <si>
    <t>pɛ:ppe</t>
  </si>
  <si>
    <t>pɛ̃:pein</t>
  </si>
  <si>
    <t>pɛ:pè</t>
  </si>
  <si>
    <t>pɛ̃:pain</t>
  </si>
  <si>
    <t>pʁi:pri</t>
  </si>
  <si>
    <t>pʁe:pre</t>
  </si>
  <si>
    <t>pwɛ̃:poin</t>
  </si>
  <si>
    <t>psjɔ̃:ption</t>
  </si>
  <si>
    <t>:ps</t>
  </si>
  <si>
    <t>po:ppo</t>
  </si>
  <si>
    <t>plɛ̃:plein</t>
  </si>
  <si>
    <t>plɛ:plè</t>
  </si>
  <si>
    <t>plɛ:plai</t>
  </si>
  <si>
    <t>pjɛ:piè</t>
  </si>
  <si>
    <t>pjɛ:pie</t>
  </si>
  <si>
    <t>pe:pa</t>
  </si>
  <si>
    <t>o:o</t>
  </si>
  <si>
    <t>o:hau</t>
  </si>
  <si>
    <t>nœ:neu</t>
  </si>
  <si>
    <t>nɑ̃:nen</t>
  </si>
  <si>
    <t>nɛ:nei</t>
  </si>
  <si>
    <t>nɥi:nui</t>
  </si>
  <si>
    <t>nɥa:nua</t>
  </si>
  <si>
    <t>:nt</t>
  </si>
  <si>
    <t>no:nneau</t>
  </si>
  <si>
    <t>njɛ:niè</t>
  </si>
  <si>
    <t>mɑ̃:mmen</t>
  </si>
  <si>
    <t>mɛ:mê</t>
  </si>
  <si>
    <t>mɛ:mè</t>
  </si>
  <si>
    <t>mɑ̃:me</t>
  </si>
  <si>
    <t>mɛ:maî</t>
  </si>
  <si>
    <t>mje:mie</t>
  </si>
  <si>
    <t>lɛ:lè</t>
  </si>
  <si>
    <t>lɛ:lai</t>
  </si>
  <si>
    <t>ly:llu</t>
  </si>
  <si>
    <t>ljɔ̃:llion</t>
  </si>
  <si>
    <t>ljø:lieu</t>
  </si>
  <si>
    <t>lje:lie</t>
  </si>
  <si>
    <t>kœ:cœu</t>
  </si>
  <si>
    <t>kɑ̃:cam</t>
  </si>
  <si>
    <t>ky:ccu</t>
  </si>
  <si>
    <t>kwɛ̃:coin</t>
  </si>
  <si>
    <t>ktʁi:ctri</t>
  </si>
  <si>
    <t>ktɛ:ctè</t>
  </si>
  <si>
    <t>ktə:cte</t>
  </si>
  <si>
    <t>kty:ctu</t>
  </si>
  <si>
    <t>ksjɔ̃:ction</t>
  </si>
  <si>
    <t>ksjɔ:ctio</t>
  </si>
  <si>
    <t>ksi:xy</t>
  </si>
  <si>
    <t>kle:clé</t>
  </si>
  <si>
    <t>ke:que</t>
  </si>
  <si>
    <t>je:ye</t>
  </si>
  <si>
    <t>je:e</t>
  </si>
  <si>
    <t>i:î</t>
  </si>
  <si>
    <t>gʁɛ:grai</t>
  </si>
  <si>
    <t>gʁu:grou</t>
  </si>
  <si>
    <t>gzɑ̃:xem</t>
  </si>
  <si>
    <t>gzɛ:xe</t>
  </si>
  <si>
    <t>gza:xa</t>
  </si>
  <si>
    <t>gy:gu</t>
  </si>
  <si>
    <t>gli:gli</t>
  </si>
  <si>
    <t>gla:gla</t>
  </si>
  <si>
    <t>fʁɛ:frè</t>
  </si>
  <si>
    <t>fə:phe</t>
  </si>
  <si>
    <t>fɑ̃:fan</t>
  </si>
  <si>
    <t>fʁa:phra</t>
  </si>
  <si>
    <t>fø:feu</t>
  </si>
  <si>
    <t>flœ:fleu</t>
  </si>
  <si>
    <t>fi:phi</t>
  </si>
  <si>
    <t>fi:ffi</t>
  </si>
  <si>
    <t>f:fs</t>
  </si>
  <si>
    <t>:es</t>
  </si>
  <si>
    <t>dɛ:dè</t>
  </si>
  <si>
    <t>dwa:doi</t>
  </si>
  <si>
    <t>djo:dio</t>
  </si>
  <si>
    <t>bʒɛ:bje</t>
  </si>
  <si>
    <t>bɛ:bai</t>
  </si>
  <si>
    <t>by:bu</t>
  </si>
  <si>
    <t>bo:beau</t>
  </si>
  <si>
    <t>blɔ:blo</t>
  </si>
  <si>
    <t>blɛ:blè</t>
  </si>
  <si>
    <t>blɑ̃:blan</t>
  </si>
  <si>
    <t>blø:bleu</t>
  </si>
  <si>
    <t>bjɛ̃:bien</t>
  </si>
  <si>
    <t>be:bé</t>
  </si>
  <si>
    <t>ba:bâ</t>
  </si>
  <si>
    <t>ʁɔ:rro</t>
  </si>
  <si>
    <t>ʁɛ:rre</t>
  </si>
  <si>
    <t>ʁɛ:rrai</t>
  </si>
  <si>
    <t>ʁʒ:rge</t>
  </si>
  <si>
    <t>ʁə:re</t>
  </si>
  <si>
    <t>ʁɑ̃:ran</t>
  </si>
  <si>
    <t>ʁʒi:rgie</t>
  </si>
  <si>
    <t>ɲə:gne</t>
  </si>
  <si>
    <t>ʒɑ̃:gen</t>
  </si>
  <si>
    <t>ʁʒe:rge</t>
  </si>
  <si>
    <t>ʁʃe:rche</t>
  </si>
  <si>
    <t>ʃɑ̃:cham</t>
  </si>
  <si>
    <t>ʒwɛ̃:join</t>
  </si>
  <si>
    <t>ʒwe:joue</t>
  </si>
  <si>
    <t>ʁwa:roi</t>
  </si>
  <si>
    <t>ʒwa:joie</t>
  </si>
  <si>
    <t>ʒwa:joi</t>
  </si>
  <si>
    <t>ʃwa:choi</t>
  </si>
  <si>
    <t>ʁve:rvé</t>
  </si>
  <si>
    <t>ʁve:rve</t>
  </si>
  <si>
    <t>œ̃:un</t>
  </si>
  <si>
    <t>ʁtɛ:rte</t>
  </si>
  <si>
    <t>ʁtə:rte</t>
  </si>
  <si>
    <t>ʁte:rté</t>
  </si>
  <si>
    <t>ʃte:cheté</t>
  </si>
  <si>
    <t>ʃte:chete</t>
  </si>
  <si>
    <t>ʁsə:rse</t>
  </si>
  <si>
    <t>ʁsə:rce</t>
  </si>
  <si>
    <t>ʁ:rres</t>
  </si>
  <si>
    <t>ʁ:rps</t>
  </si>
  <si>
    <t>ʁ:rès</t>
  </si>
  <si>
    <t>ʁ:rè</t>
  </si>
  <si>
    <t>ʁo:reau</t>
  </si>
  <si>
    <t>ʒø:jeu</t>
  </si>
  <si>
    <t>ʁnə:rne</t>
  </si>
  <si>
    <t>ʁnje:rnie</t>
  </si>
  <si>
    <t>ʁni:rni</t>
  </si>
  <si>
    <t>ʁmɛ:rme</t>
  </si>
  <si>
    <t>ʁmɑ̃:remen</t>
  </si>
  <si>
    <t>ʁmi:rmi</t>
  </si>
  <si>
    <t>ʁle:rle</t>
  </si>
  <si>
    <t>ʁkwa:rquoi</t>
  </si>
  <si>
    <t>ʁjɛ̃:rien</t>
  </si>
  <si>
    <t>ʁe:rré</t>
  </si>
  <si>
    <t>ɑ̃:em</t>
  </si>
  <si>
    <t>ɛ:ê</t>
  </si>
  <si>
    <t>ʁd:rde</t>
  </si>
  <si>
    <t>ʁde:rde</t>
  </si>
  <si>
    <t>ʁbʁ:rbres</t>
  </si>
  <si>
    <t>ʁbʁ:rbre</t>
  </si>
  <si>
    <t>ʁbə:rbe</t>
  </si>
  <si>
    <t>ɛ̃:ain</t>
  </si>
  <si>
    <t>zə:z</t>
  </si>
  <si>
    <t>zə:s</t>
  </si>
  <si>
    <t>z:x</t>
  </si>
  <si>
    <t>z:su</t>
  </si>
  <si>
    <t>zo:zo</t>
  </si>
  <si>
    <t>yʁe:re</t>
  </si>
  <si>
    <t>y:hu</t>
  </si>
  <si>
    <t>y:eu</t>
  </si>
  <si>
    <t>wɛ:oue</t>
  </si>
  <si>
    <t>wi:oui</t>
  </si>
  <si>
    <t>vɑ̃:ven</t>
  </si>
  <si>
    <t>vɑ̃:van</t>
  </si>
  <si>
    <t>vɛ:vai</t>
  </si>
  <si>
    <t>v:ve</t>
  </si>
  <si>
    <t>vø:veu</t>
  </si>
  <si>
    <t>vlɔ:velo</t>
  </si>
  <si>
    <t>v:f</t>
  </si>
  <si>
    <t>u:où</t>
  </si>
  <si>
    <t>tʁɑ̃:tran</t>
  </si>
  <si>
    <t>tʁɛ̃:train</t>
  </si>
  <si>
    <t>tʁu:trou</t>
  </si>
  <si>
    <t>tɑ̃:tten</t>
  </si>
  <si>
    <t>tɛ̃:ttein</t>
  </si>
  <si>
    <t>tə:tte</t>
  </si>
  <si>
    <t>tɛ̃:tin</t>
  </si>
  <si>
    <t>tɛ:t-ê</t>
  </si>
  <si>
    <t>tɛ̃:tain</t>
  </si>
  <si>
    <t>tɛ:taie</t>
  </si>
  <si>
    <t>tɥi:tui</t>
  </si>
  <si>
    <t>tʃa:cha</t>
  </si>
  <si>
    <t>t:ts</t>
  </si>
  <si>
    <t>tnɑ̃:tenan</t>
  </si>
  <si>
    <t>tni:teni</t>
  </si>
  <si>
    <t>tje:tié</t>
  </si>
  <si>
    <t>te:pte</t>
  </si>
  <si>
    <t>sɔ:so</t>
  </si>
  <si>
    <t>sœ:seu</t>
  </si>
  <si>
    <t>sə:se</t>
  </si>
  <si>
    <t>sɑ̃:scen</t>
  </si>
  <si>
    <t>sɑ̃:sang</t>
  </si>
  <si>
    <t>sɛ:cè</t>
  </si>
  <si>
    <t>s:x</t>
  </si>
  <si>
    <t>swa:soi</t>
  </si>
  <si>
    <t>su:-sou</t>
  </si>
  <si>
    <t>stʁɥi:strui</t>
  </si>
  <si>
    <t>stɑ̃:stan</t>
  </si>
  <si>
    <t>stʁi:strie</t>
  </si>
  <si>
    <t>stʁi:stri</t>
  </si>
  <si>
    <t>stʁe:stre</t>
  </si>
  <si>
    <t>:st</t>
  </si>
  <si>
    <t>spʁi:spri</t>
  </si>
  <si>
    <t>spwa:spoi</t>
  </si>
  <si>
    <t>sø:ceu</t>
  </si>
  <si>
    <t>s:ls</t>
  </si>
  <si>
    <t>sku:scou</t>
  </si>
  <si>
    <t>skla:scla</t>
  </si>
  <si>
    <t>sjɑ̃:tien</t>
  </si>
  <si>
    <t>sje:cie</t>
  </si>
  <si>
    <t>se:ssay</t>
  </si>
  <si>
    <t>se:se</t>
  </si>
  <si>
    <t>pʁɑ̃:pren</t>
  </si>
  <si>
    <t>pʁɑ̃:ppren</t>
  </si>
  <si>
    <t>pɛ:pa</t>
  </si>
  <si>
    <t>pə:p</t>
  </si>
  <si>
    <t>pɥi:pui</t>
  </si>
  <si>
    <t>ptə:bte</t>
  </si>
  <si>
    <t>pty:ptu</t>
  </si>
  <si>
    <t>psɛ:bse</t>
  </si>
  <si>
    <t>plə:ple</t>
  </si>
  <si>
    <t>plɑ̃:plans</t>
  </si>
  <si>
    <t>plɑ̃:plan</t>
  </si>
  <si>
    <t>plɥi:plui</t>
  </si>
  <si>
    <t>plwa:ploi</t>
  </si>
  <si>
    <t>plije:plie</t>
  </si>
  <si>
    <t>ple:ple</t>
  </si>
  <si>
    <t>ple:pele</t>
  </si>
  <si>
    <t>pi:pie</t>
  </si>
  <si>
    <t>pa:ppa</t>
  </si>
  <si>
    <t>o:eau</t>
  </si>
  <si>
    <t>nɛ:nnai</t>
  </si>
  <si>
    <t>nɛ:nê</t>
  </si>
  <si>
    <t>nɥe:nue</t>
  </si>
  <si>
    <t>nwa:noi</t>
  </si>
  <si>
    <t>nø:neu</t>
  </si>
  <si>
    <t>n:nes</t>
  </si>
  <si>
    <t>nje:nie</t>
  </si>
  <si>
    <t>ni:nie</t>
  </si>
  <si>
    <t>mœ̃:mmun</t>
  </si>
  <si>
    <t>mɛ:mme</t>
  </si>
  <si>
    <t>mə:mme</t>
  </si>
  <si>
    <t>mɑ̃:ma</t>
  </si>
  <si>
    <t>mwɛ̃:moin</t>
  </si>
  <si>
    <t>mo:mau</t>
  </si>
  <si>
    <t>mjɔ̃:mion</t>
  </si>
  <si>
    <t>mjø:mieu</t>
  </si>
  <si>
    <t>lɔ̃:long</t>
  </si>
  <si>
    <t>lɑ̃:len</t>
  </si>
  <si>
    <t>lɥi:lui</t>
  </si>
  <si>
    <t>lwa:loi</t>
  </si>
  <si>
    <t>lu:lou</t>
  </si>
  <si>
    <t>lte:lté</t>
  </si>
  <si>
    <t>:ls</t>
  </si>
  <si>
    <t>lmə:lme</t>
  </si>
  <si>
    <t>l:les</t>
  </si>
  <si>
    <t>ljɛ̃:lien</t>
  </si>
  <si>
    <t>ljɛ:liè</t>
  </si>
  <si>
    <t>ljɛ:lie</t>
  </si>
  <si>
    <t>la:lla</t>
  </si>
  <si>
    <t>la:là</t>
  </si>
  <si>
    <t>:l</t>
  </si>
  <si>
    <t>kʁwa:croî</t>
  </si>
  <si>
    <t>kʁwa:croi</t>
  </si>
  <si>
    <t>kə:q</t>
  </si>
  <si>
    <t>kɥi:cui</t>
  </si>
  <si>
    <t>kʁe:cré</t>
  </si>
  <si>
    <t>kœ̃:cun</t>
  </si>
  <si>
    <t>kɔ:cco</t>
  </si>
  <si>
    <t>ku:coû</t>
  </si>
  <si>
    <t>ktə:ct</t>
  </si>
  <si>
    <t>ksi:xci</t>
  </si>
  <si>
    <t>klɔ:clo</t>
  </si>
  <si>
    <t>klɛ:clai</t>
  </si>
  <si>
    <t>kly:clu</t>
  </si>
  <si>
    <t>ke:qué</t>
  </si>
  <si>
    <t>jɛ:e</t>
  </si>
  <si>
    <t>ja:a</t>
  </si>
  <si>
    <t>i:y</t>
  </si>
  <si>
    <t>:h</t>
  </si>
  <si>
    <t>gʁi:gri</t>
  </si>
  <si>
    <t>gœ:gueu</t>
  </si>
  <si>
    <t>gɛ:gue</t>
  </si>
  <si>
    <t>gʁe:gré</t>
  </si>
  <si>
    <t>gzi:xi</t>
  </si>
  <si>
    <t>gu:gou</t>
  </si>
  <si>
    <t>:gt</t>
  </si>
  <si>
    <t>go:gau</t>
  </si>
  <si>
    <t>gmɑ̃:gmen</t>
  </si>
  <si>
    <t>gi:gui</t>
  </si>
  <si>
    <t>:g</t>
  </si>
  <si>
    <t>fʁɥi:frui</t>
  </si>
  <si>
    <t>fʁɛ:frai</t>
  </si>
  <si>
    <t>fʁə:ffre</t>
  </si>
  <si>
    <t>fɔ̃:fon</t>
  </si>
  <si>
    <t>fɔ:-fo</t>
  </si>
  <si>
    <t>fɛ̃:fin</t>
  </si>
  <si>
    <t>fʁ:ffre</t>
  </si>
  <si>
    <t>fɛ:ffe</t>
  </si>
  <si>
    <t>fə:fe</t>
  </si>
  <si>
    <t>fnɛ:fenê</t>
  </si>
  <si>
    <t>fe:ffé</t>
  </si>
  <si>
    <t>e:ai</t>
  </si>
  <si>
    <t>dʁɛ:drai</t>
  </si>
  <si>
    <t>dʁwa:droi</t>
  </si>
  <si>
    <t>də:s-de</t>
  </si>
  <si>
    <t>dɥi:dui</t>
  </si>
  <si>
    <t>dʁ:dres</t>
  </si>
  <si>
    <t>dɔ̃:don</t>
  </si>
  <si>
    <t>dœ:deu</t>
  </si>
  <si>
    <t>dɑ̃:den</t>
  </si>
  <si>
    <t>də:-de</t>
  </si>
  <si>
    <t>dsɛ̃:decin</t>
  </si>
  <si>
    <t>dje:dié</t>
  </si>
  <si>
    <t>:c</t>
  </si>
  <si>
    <t>bʁɥi:brui</t>
  </si>
  <si>
    <t>bʁœ̃:brun</t>
  </si>
  <si>
    <t>bʁɑ̃:bran</t>
  </si>
  <si>
    <t>bʁy:brû</t>
  </si>
  <si>
    <t>bʁi:bri</t>
  </si>
  <si>
    <t>bʁ:bres</t>
  </si>
  <si>
    <t>bɔ̃:bon</t>
  </si>
  <si>
    <t>bɔ:bo</t>
  </si>
  <si>
    <t>bwa:boî</t>
  </si>
  <si>
    <t>ble:blé</t>
  </si>
  <si>
    <t>a:â</t>
  </si>
  <si>
    <t>a:à</t>
  </si>
  <si>
    <t>sum</t>
  </si>
  <si>
    <t>ʁe:ré</t>
  </si>
  <si>
    <t>sy:su</t>
  </si>
  <si>
    <t>tu:tou</t>
  </si>
  <si>
    <t>y:u</t>
  </si>
  <si>
    <t>jə:il</t>
  </si>
  <si>
    <t>su:sou</t>
  </si>
  <si>
    <t>sɥi:sui</t>
  </si>
  <si>
    <t>ʁu:rou</t>
  </si>
  <si>
    <t>ve:vé</t>
  </si>
  <si>
    <t>tɑ̃:tem</t>
  </si>
  <si>
    <t>so:sau</t>
  </si>
  <si>
    <t>sjɛ:siè</t>
  </si>
  <si>
    <t>se:sé</t>
  </si>
  <si>
    <t>sɑ̃:sen</t>
  </si>
  <si>
    <t>si:sy</t>
  </si>
  <si>
    <t>sa:sa</t>
  </si>
  <si>
    <t>jə:ille</t>
  </si>
  <si>
    <t>glə:gle</t>
  </si>
  <si>
    <t>ʁɔ:ro</t>
  </si>
  <si>
    <t>ʁɑ̃:ren</t>
  </si>
  <si>
    <t>ʁɛ:rai</t>
  </si>
  <si>
    <t>ʒɛ:je</t>
  </si>
  <si>
    <t>ʁ:ray</t>
  </si>
  <si>
    <t>ʃmɛ̃:chemin</t>
  </si>
  <si>
    <t>ɛjɔ̃:on</t>
  </si>
  <si>
    <t>ʒjɔ̃:gion</t>
  </si>
  <si>
    <t>ɲi:gni</t>
  </si>
  <si>
    <t>zy:su</t>
  </si>
  <si>
    <t>tʁɔ̃:tron</t>
  </si>
  <si>
    <t>tʁi:tri</t>
  </si>
  <si>
    <t>tʁa:tra</t>
  </si>
  <si>
    <t>sœ:sœu</t>
  </si>
  <si>
    <t>sɛ̃:sym</t>
  </si>
  <si>
    <t>sɔ̃:som</t>
  </si>
  <si>
    <t>sɛ:sai</t>
  </si>
  <si>
    <t>sɔ̃:çon</t>
  </si>
  <si>
    <t>stjɔ̃:stion</t>
  </si>
  <si>
    <t>ste:sté</t>
  </si>
  <si>
    <t>sta:sta</t>
  </si>
  <si>
    <t>sjø:cieu</t>
  </si>
  <si>
    <t>pʁɛ̃:prin</t>
  </si>
  <si>
    <t>pɔ̃:pon</t>
  </si>
  <si>
    <t>ne:nnée</t>
  </si>
  <si>
    <t>lta:lta</t>
  </si>
  <si>
    <t>lda:lda</t>
  </si>
  <si>
    <t>kɔ:quo</t>
  </si>
  <si>
    <t>kɛ:que</t>
  </si>
  <si>
    <t>klə:cle</t>
  </si>
  <si>
    <t>jɑ̃:an</t>
  </si>
  <si>
    <t>je:é</t>
  </si>
  <si>
    <t>fje:fie</t>
  </si>
  <si>
    <t>dɛ̃:dain</t>
  </si>
  <si>
    <t>ʁɑ̃:rem</t>
  </si>
  <si>
    <t>ʁɛ:rè</t>
  </si>
  <si>
    <t>ʁʃ:rches</t>
  </si>
  <si>
    <t>ʁʃ:rche</t>
  </si>
  <si>
    <t>œ:œ</t>
  </si>
  <si>
    <t>ʁvi:rvi</t>
  </si>
  <si>
    <t>ʁse:rse</t>
  </si>
  <si>
    <t>ʁpʁi:rpri</t>
  </si>
  <si>
    <t>ʁje:rie</t>
  </si>
  <si>
    <t>ʃfø:cheveu</t>
  </si>
  <si>
    <t>ʁfa:rfa</t>
  </si>
  <si>
    <t>ʒe:ger</t>
  </si>
  <si>
    <t>ʃe:che</t>
  </si>
  <si>
    <t>zu:sou</t>
  </si>
  <si>
    <t>vɛ̃:ving</t>
  </si>
  <si>
    <t>vɛ̃:vin</t>
  </si>
  <si>
    <t>vʁe:vré</t>
  </si>
  <si>
    <t>vy:vu</t>
  </si>
  <si>
    <t>vjɛ:viè</t>
  </si>
  <si>
    <t>vjɑ̃:vian</t>
  </si>
  <si>
    <t>vjø:vieu</t>
  </si>
  <si>
    <t>ve:vê</t>
  </si>
  <si>
    <t>tʁɛ:trè</t>
  </si>
  <si>
    <t>tɔ̃:tom</t>
  </si>
  <si>
    <t>tɔ:to</t>
  </si>
  <si>
    <t>tɛ:tê</t>
  </si>
  <si>
    <t>tɑ̃:tan</t>
  </si>
  <si>
    <t>tə:t</t>
  </si>
  <si>
    <t>tʁo:tro</t>
  </si>
  <si>
    <t>tɥe:tue</t>
  </si>
  <si>
    <t>t:pt</t>
  </si>
  <si>
    <t>ti:ty</t>
  </si>
  <si>
    <t>ta:t-à</t>
  </si>
  <si>
    <t>sɑ̃:ssan</t>
  </si>
  <si>
    <t>sɛ̃:si</t>
  </si>
  <si>
    <t>sɑ̃:san</t>
  </si>
  <si>
    <t>sy:sû</t>
  </si>
  <si>
    <t>swɛ̃:soin</t>
  </si>
  <si>
    <t>swe:souhai</t>
  </si>
  <si>
    <t>stʁɛ:strai</t>
  </si>
  <si>
    <t>stə:st</t>
  </si>
  <si>
    <t>stɛ/mə:stè</t>
  </si>
  <si>
    <t>spe:spé</t>
  </si>
  <si>
    <t>skɔ:sco</t>
  </si>
  <si>
    <t>sjɑ̃:scien</t>
  </si>
  <si>
    <t>sja:cia</t>
  </si>
  <si>
    <t>si:sci</t>
  </si>
  <si>
    <t>pʁu:prou</t>
  </si>
  <si>
    <t>pʁ:pre</t>
  </si>
  <si>
    <t>pstɑ̃:bstan</t>
  </si>
  <si>
    <t>plə:mple</t>
  </si>
  <si>
    <t>ple:ppele</t>
  </si>
  <si>
    <t>pa/lə:pa</t>
  </si>
  <si>
    <t>:me</t>
  </si>
  <si>
    <t>maj:mi</t>
  </si>
  <si>
    <t>ltə:lte</t>
  </si>
  <si>
    <t>lo:leau</t>
  </si>
  <si>
    <t>le:llé</t>
  </si>
  <si>
    <t>kə:s-que</t>
  </si>
  <si>
    <t>kɑ̃:quan</t>
  </si>
  <si>
    <t>kœ:cue</t>
  </si>
  <si>
    <t>kʁ:cre</t>
  </si>
  <si>
    <t>kə:ck</t>
  </si>
  <si>
    <t>ksə:xe</t>
  </si>
  <si>
    <t>ksɛ:ccè</t>
  </si>
  <si>
    <t>kø:queu</t>
  </si>
  <si>
    <t>ka:qua</t>
  </si>
  <si>
    <t>jœ:illeu</t>
  </si>
  <si>
    <t>ji:illi</t>
  </si>
  <si>
    <t>gʒe:ggé</t>
  </si>
  <si>
    <t>gle:gle</t>
  </si>
  <si>
    <t>fœ:feu</t>
  </si>
  <si>
    <t>fɛ:-fai</t>
  </si>
  <si>
    <t>fjɛ:fiai</t>
  </si>
  <si>
    <t>də:d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</si>
</sst>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 "/>
    <numFmt numFmtId="165" formatCode="0.0000_ "/>
    <numFmt numFmtId="166" formatCode="0.0000_);[Red]\(0.0000\)"/>
    <numFmt numFmtId="167" formatCode="0.000"/>
  </numFmts>
  <fonts count="2">
    <font>
      <sz val="12"/>
      <color theme="1"/>
      <name val="LucidaSansUnicode"/>
      <family val="2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19"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165" formatCode="0.0000_ 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vertical="bottom" textRotation="0" wrapTex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vertical="bottom" textRotation="0" wrapTex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r>
              <a:rPr lang="en-US" sz="1800" b="1" i="0" u="none" strike="noStrike" kern="1200" cap="none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Lucida Sans Unicode" panose="020B0602030504020204" pitchFamily="34" charset="0"/>
              </a:rPr>
              <a:t>Plot of log(spell.reliabilty/sound.reliability) of spell-sound ON 1-grams for French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Lucida Sans Unicode" panose="020B0602030504020204" pitchFamily="34" charset="0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'1gram.r1a'!$P$1</c:f>
              <c:strCache>
                <c:ptCount val="1"/>
                <c:pt idx="0">
                  <c:v>log(spell.rel/sound.rel)</c:v>
                </c:pt>
              </c:strCache>
            </c:strRef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'1gram.r1a'!$A$2:$A$773</c:f>
              <c:strCache>
                <c:ptCount val="772"/>
                <c:pt idx="0">
                  <c:v>~a~ : [ja]</c:v>
                </c:pt>
                <c:pt idx="1">
                  <c:v>~s~ : [s]</c:v>
                </c:pt>
                <c:pt idx="2">
                  <c:v>~e~ : [jɛ]</c:v>
                </c:pt>
                <c:pt idx="3">
                  <c:v>~t~ : [t]</c:v>
                </c:pt>
                <c:pt idx="4">
                  <c:v>~s~ : [zə]</c:v>
                </c:pt>
                <c:pt idx="5">
                  <c:v>~x~ : [z]</c:v>
                </c:pt>
                <c:pt idx="6">
                  <c:v>~e~ : [je]</c:v>
                </c:pt>
                <c:pt idx="7">
                  <c:v>~é~ : [je]</c:v>
                </c:pt>
                <c:pt idx="8">
                  <c:v>~x~ : [s]</c:v>
                </c:pt>
                <c:pt idx="9">
                  <c:v>~s~ : [sə]</c:v>
                </c:pt>
                <c:pt idx="10">
                  <c:v>~t~ : [tə]</c:v>
                </c:pt>
                <c:pt idx="11">
                  <c:v>~f~ : [v]</c:v>
                </c:pt>
                <c:pt idx="12">
                  <c:v>~o~ : [o]</c:v>
                </c:pt>
                <c:pt idx="13">
                  <c:v>~l~ : [l]</c:v>
                </c:pt>
                <c:pt idx="14">
                  <c:v>~e~ : [ɛ]</c:v>
                </c:pt>
                <c:pt idx="15">
                  <c:v>~e~ : [e]</c:v>
                </c:pt>
                <c:pt idx="16">
                  <c:v>~a~ : [a]</c:v>
                </c:pt>
                <c:pt idx="17">
                  <c:v>~é~ : [e]</c:v>
                </c:pt>
                <c:pt idx="18">
                  <c:v>~r~ : [ʁ]</c:v>
                </c:pt>
                <c:pt idx="19">
                  <c:v>~o~ : [ɔ]</c:v>
                </c:pt>
                <c:pt idx="20">
                  <c:v>~f~ : [f]</c:v>
                </c:pt>
                <c:pt idx="21">
                  <c:v>~u~ : [y]</c:v>
                </c:pt>
                <c:pt idx="22">
                  <c:v>~l~ : [lə]</c:v>
                </c:pt>
                <c:pt idx="23">
                  <c:v>~p~ : [pə]</c:v>
                </c:pt>
                <c:pt idx="24">
                  <c:v>~i~ : [i]</c:v>
                </c:pt>
                <c:pt idx="25">
                  <c:v>~r~ : []</c:v>
                </c:pt>
                <c:pt idx="26">
                  <c:v>~s~ : []</c:v>
                </c:pt>
                <c:pt idx="27">
                  <c:v>~d~ : [də]</c:v>
                </c:pt>
                <c:pt idx="28">
                  <c:v>~c~ : [kə]</c:v>
                </c:pt>
                <c:pt idx="29">
                  <c:v>~z~ : [zə]</c:v>
                </c:pt>
                <c:pt idx="30">
                  <c:v>~t~ : []</c:v>
                </c:pt>
                <c:pt idx="31">
                  <c:v>~œ~ : [œ]</c:v>
                </c:pt>
                <c:pt idx="32">
                  <c:v>~e~ : []</c:v>
                </c:pt>
                <c:pt idx="33">
                  <c:v>~y~ : [i]</c:v>
                </c:pt>
                <c:pt idx="34">
                  <c:v>~î~ : [i]</c:v>
                </c:pt>
                <c:pt idx="35">
                  <c:v>~l~ : []</c:v>
                </c:pt>
                <c:pt idx="36">
                  <c:v>~q~ : [kə]</c:v>
                </c:pt>
                <c:pt idx="37">
                  <c:v>~x~ : []</c:v>
                </c:pt>
                <c:pt idx="38">
                  <c:v>~ê~ : [ɛ]</c:v>
                </c:pt>
                <c:pt idx="39">
                  <c:v>~è~ : [ɛ]</c:v>
                </c:pt>
                <c:pt idx="40">
                  <c:v>~â~ : [a]</c:v>
                </c:pt>
                <c:pt idx="41">
                  <c:v>~à~ : [a]</c:v>
                </c:pt>
                <c:pt idx="42">
                  <c:v>~d~ : []</c:v>
                </c:pt>
                <c:pt idx="43">
                  <c:v>~c~ : []</c:v>
                </c:pt>
                <c:pt idx="44">
                  <c:v>~p~ : []</c:v>
                </c:pt>
                <c:pt idx="45">
                  <c:v>~z~ : []</c:v>
                </c:pt>
                <c:pt idx="46">
                  <c:v>~g~ : []</c:v>
                </c:pt>
                <c:pt idx="47">
                  <c:v>~h~ : []</c:v>
                </c:pt>
                <c:pt idx="48">
                  <c:v>~re~ : [yʁe]</c:v>
                </c:pt>
                <c:pt idx="49">
                  <c:v>~pa~ : [pa/lə]</c:v>
                </c:pt>
                <c:pt idx="50">
                  <c:v>~se~ : [zɛ]</c:v>
                </c:pt>
                <c:pt idx="51">
                  <c:v>~mi~ : [maj]</c:v>
                </c:pt>
                <c:pt idx="52">
                  <c:v>~ve~ : [v]</c:v>
                </c:pt>
                <c:pt idx="53">
                  <c:v>~su~ : [zy]</c:v>
                </c:pt>
                <c:pt idx="54">
                  <c:v>~de~ : [dɛ]</c:v>
                </c:pt>
                <c:pt idx="55">
                  <c:v>~te~ : [t]</c:v>
                </c:pt>
                <c:pt idx="56">
                  <c:v>~ce~ : [s]</c:v>
                </c:pt>
                <c:pt idx="57">
                  <c:v>~ve~ : [və]</c:v>
                </c:pt>
                <c:pt idx="58">
                  <c:v>~su~ : [z]</c:v>
                </c:pt>
                <c:pt idx="59">
                  <c:v>~re~ : [ʁə]</c:v>
                </c:pt>
                <c:pt idx="60">
                  <c:v>~ge~ : [ʒə]</c:v>
                </c:pt>
                <c:pt idx="61">
                  <c:v>~ts~ : [t]</c:v>
                </c:pt>
                <c:pt idx="62">
                  <c:v>~se~ : [ze]</c:v>
                </c:pt>
                <c:pt idx="63">
                  <c:v>~rd~ : [ʁdə]</c:v>
                </c:pt>
                <c:pt idx="64">
                  <c:v>~si~ : [sɛ̃]</c:v>
                </c:pt>
                <c:pt idx="65">
                  <c:v>~mo~ : [mo]</c:v>
                </c:pt>
                <c:pt idx="66">
                  <c:v>~sa~ : [za]</c:v>
                </c:pt>
                <c:pt idx="67">
                  <c:v>~re~ : [ʁɛ]</c:v>
                </c:pt>
                <c:pt idx="68">
                  <c:v>~te~ : [tɛ]</c:v>
                </c:pt>
                <c:pt idx="69">
                  <c:v>~le~ : [le]</c:v>
                </c:pt>
                <c:pt idx="70">
                  <c:v>~ne~ : [nɛ]</c:v>
                </c:pt>
                <c:pt idx="71">
                  <c:v>~pa~ : [pe]</c:v>
                </c:pt>
                <c:pt idx="72">
                  <c:v>~re~ : [ʁe]</c:v>
                </c:pt>
                <c:pt idx="73">
                  <c:v>~be~ : [be]</c:v>
                </c:pt>
                <c:pt idx="74">
                  <c:v>~pa~ : [pɛ]</c:v>
                </c:pt>
                <c:pt idx="75">
                  <c:v>~me~ : [mə]</c:v>
                </c:pt>
                <c:pt idx="76">
                  <c:v>~ge~ : [ʒe]</c:v>
                </c:pt>
                <c:pt idx="77">
                  <c:v>~lo~ : [lo]</c:v>
                </c:pt>
                <c:pt idx="78">
                  <c:v>~se~ : [zə]</c:v>
                </c:pt>
                <c:pt idx="79">
                  <c:v>~ve~ : [ve]</c:v>
                </c:pt>
                <c:pt idx="80">
                  <c:v>~le~ : [lɛ]</c:v>
                </c:pt>
                <c:pt idx="81">
                  <c:v>~si~ : [zi]</c:v>
                </c:pt>
                <c:pt idx="82">
                  <c:v>~le~ : [l]</c:v>
                </c:pt>
                <c:pt idx="83">
                  <c:v>~me~ : [mmə]</c:v>
                </c:pt>
                <c:pt idx="84">
                  <c:v>~xe~ : [ksə]</c:v>
                </c:pt>
                <c:pt idx="85">
                  <c:v>~xe~ : [gzɛ]</c:v>
                </c:pt>
                <c:pt idx="86">
                  <c:v>~st~ : [st]</c:v>
                </c:pt>
                <c:pt idx="87">
                  <c:v>~an~ : [jɑ̃]</c:v>
                </c:pt>
                <c:pt idx="88">
                  <c:v>~ne~ : [ne]</c:v>
                </c:pt>
                <c:pt idx="89">
                  <c:v>~te~ : [tə]</c:v>
                </c:pt>
                <c:pt idx="90">
                  <c:v>~de~ : [de]</c:v>
                </c:pt>
                <c:pt idx="91">
                  <c:v>~fe~ : [fə]</c:v>
                </c:pt>
                <c:pt idx="92">
                  <c:v>~se~ : [se]</c:v>
                </c:pt>
                <c:pt idx="93">
                  <c:v>~pe~ : [pə]</c:v>
                </c:pt>
                <c:pt idx="94">
                  <c:v>~ct~ : [kt]</c:v>
                </c:pt>
                <c:pt idx="95">
                  <c:v>~se~ : [sɛ]</c:v>
                </c:pt>
                <c:pt idx="96">
                  <c:v>~ce~ : [se]</c:v>
                </c:pt>
                <c:pt idx="97">
                  <c:v>~te~ : [te]</c:v>
                </c:pt>
                <c:pt idx="98">
                  <c:v>~ve~ : [vɛ]</c:v>
                </c:pt>
                <c:pt idx="99">
                  <c:v>~je~ : [ʒɛ]</c:v>
                </c:pt>
                <c:pt idx="100">
                  <c:v>~sa~ : [sa]</c:v>
                </c:pt>
                <c:pt idx="101">
                  <c:v>~ce~ : [sɛ]</c:v>
                </c:pt>
                <c:pt idx="102">
                  <c:v>~lo~ : [lɔ]</c:v>
                </c:pt>
                <c:pt idx="103">
                  <c:v>~mo~ : [mɔ]</c:v>
                </c:pt>
                <c:pt idx="104">
                  <c:v>~de~ : [də]</c:v>
                </c:pt>
                <c:pt idx="105">
                  <c:v>~ge~ : [ʒ]</c:v>
                </c:pt>
                <c:pt idx="106">
                  <c:v>~pe~ : [pɛ]</c:v>
                </c:pt>
                <c:pt idx="107">
                  <c:v>~be~ : [bə]</c:v>
                </c:pt>
                <c:pt idx="108">
                  <c:v>~pa~ : [pa]</c:v>
                </c:pt>
                <c:pt idx="109">
                  <c:v>~ne~ : [nə]</c:v>
                </c:pt>
                <c:pt idx="110">
                  <c:v>~mi~ : [mi]</c:v>
                </c:pt>
                <c:pt idx="111">
                  <c:v>~ma~ : [mɑ̃]</c:v>
                </c:pt>
                <c:pt idx="112">
                  <c:v>~ma~ : [ma]</c:v>
                </c:pt>
                <c:pt idx="113">
                  <c:v>~se~ : [sə]</c:v>
                </c:pt>
                <c:pt idx="114">
                  <c:v>~ls~ : [s]</c:v>
                </c:pt>
                <c:pt idx="115">
                  <c:v>~ct~ : [ktə]</c:v>
                </c:pt>
                <c:pt idx="116">
                  <c:v>~je~ : [ʒə]</c:v>
                </c:pt>
                <c:pt idx="117">
                  <c:v>~po~ : [pɔ]</c:v>
                </c:pt>
                <c:pt idx="118">
                  <c:v>~un~ : [œ̃]</c:v>
                </c:pt>
                <c:pt idx="119">
                  <c:v>~vu~ : [vy]</c:v>
                </c:pt>
                <c:pt idx="120">
                  <c:v>~da~ : [da]</c:v>
                </c:pt>
                <c:pt idx="121">
                  <c:v>~xi~ : [gzi]</c:v>
                </c:pt>
                <c:pt idx="122">
                  <c:v>~xa~ : [gza]</c:v>
                </c:pt>
                <c:pt idx="123">
                  <c:v>~oi~ : [wa]</c:v>
                </c:pt>
                <c:pt idx="124">
                  <c:v>~gu~ : [gy]</c:v>
                </c:pt>
                <c:pt idx="125">
                  <c:v>~bu~ : [by]</c:v>
                </c:pt>
                <c:pt idx="126">
                  <c:v>~ru~ : [ʁy]</c:v>
                </c:pt>
                <c:pt idx="127">
                  <c:v>~ja~ : [ʒa]</c:v>
                </c:pt>
                <c:pt idx="128">
                  <c:v>~nu~ : [ny]</c:v>
                </c:pt>
                <c:pt idx="129">
                  <c:v>~cô~ : [ko]</c:v>
                </c:pt>
                <c:pt idx="130">
                  <c:v>~bo~ : [bɔ]</c:v>
                </c:pt>
                <c:pt idx="131">
                  <c:v>~on~ : [ɛjɔ̃]</c:v>
                </c:pt>
                <c:pt idx="132">
                  <c:v>~gi~ : [ʒi]</c:v>
                </c:pt>
                <c:pt idx="133">
                  <c:v>~do~ : [dɔ]</c:v>
                </c:pt>
                <c:pt idx="134">
                  <c:v>~bi~ : [bi]</c:v>
                </c:pt>
                <c:pt idx="135">
                  <c:v>~vo~ : [vɔ]</c:v>
                </c:pt>
                <c:pt idx="136">
                  <c:v>~no~ : [nɔ]</c:v>
                </c:pt>
                <c:pt idx="137">
                  <c:v>~mu~ : [my]</c:v>
                </c:pt>
                <c:pt idx="138">
                  <c:v>~du~ : [dy]</c:v>
                </c:pt>
                <c:pt idx="139">
                  <c:v>~so~ : [sɔ]</c:v>
                </c:pt>
                <c:pt idx="140">
                  <c:v>~mé~ : [me]</c:v>
                </c:pt>
                <c:pt idx="141">
                  <c:v>~ga~ : [ga]</c:v>
                </c:pt>
                <c:pt idx="142">
                  <c:v>~vi~ : [vi]</c:v>
                </c:pt>
                <c:pt idx="143">
                  <c:v>~va~ : [va]</c:v>
                </c:pt>
                <c:pt idx="144">
                  <c:v>~ra~ : [ʁa]</c:v>
                </c:pt>
                <c:pt idx="145">
                  <c:v>~na~ : [na]</c:v>
                </c:pt>
                <c:pt idx="146">
                  <c:v>~tu~ : [ty]</c:v>
                </c:pt>
                <c:pt idx="147">
                  <c:v>~di~ : [di]</c:v>
                </c:pt>
                <c:pt idx="148">
                  <c:v>~me~ : [mɛ]</c:v>
                </c:pt>
                <c:pt idx="149">
                  <c:v>~ti~ : [ti]</c:v>
                </c:pt>
                <c:pt idx="150">
                  <c:v>~ca~ : [ka]</c:v>
                </c:pt>
                <c:pt idx="151">
                  <c:v>~po~ : [po]</c:v>
                </c:pt>
                <c:pt idx="152">
                  <c:v>~ni~ : [ni]</c:v>
                </c:pt>
                <c:pt idx="153">
                  <c:v>~li~ : [li]</c:v>
                </c:pt>
                <c:pt idx="154">
                  <c:v>~su~ : [sy]</c:v>
                </c:pt>
                <c:pt idx="155">
                  <c:v>~co~ : [kɔ]</c:v>
                </c:pt>
                <c:pt idx="156">
                  <c:v>~ce~ : [sə]</c:v>
                </c:pt>
                <c:pt idx="157">
                  <c:v>~pi~ : [pi]</c:v>
                </c:pt>
                <c:pt idx="158">
                  <c:v>~sé~ : [ze]</c:v>
                </c:pt>
                <c:pt idx="159">
                  <c:v>~si~ : [si]</c:v>
                </c:pt>
                <c:pt idx="160">
                  <c:v>~lu~ : [ly]</c:v>
                </c:pt>
                <c:pt idx="161">
                  <c:v>~ba~ : [ba]</c:v>
                </c:pt>
                <c:pt idx="162">
                  <c:v>~ou~ : [u]</c:v>
                </c:pt>
                <c:pt idx="163">
                  <c:v>~en~ : [ɑ̃]</c:v>
                </c:pt>
                <c:pt idx="164">
                  <c:v>~me~ : [mɑ̃]</c:v>
                </c:pt>
                <c:pt idx="165">
                  <c:v>~fo~ : [fɔ]</c:v>
                </c:pt>
                <c:pt idx="166">
                  <c:v>~ri~ : [ʁi]</c:v>
                </c:pt>
                <c:pt idx="167">
                  <c:v>~in~ : [ɛ̃]</c:v>
                </c:pt>
                <c:pt idx="168">
                  <c:v>~ta~ : [ta]</c:v>
                </c:pt>
                <c:pt idx="169">
                  <c:v>~cu~ : [ky]</c:v>
                </c:pt>
                <c:pt idx="170">
                  <c:v>~dé~ : [de]</c:v>
                </c:pt>
                <c:pt idx="171">
                  <c:v>~fa~ : [fa]</c:v>
                </c:pt>
                <c:pt idx="172">
                  <c:v>~ré~ : [ʁe]</c:v>
                </c:pt>
                <c:pt idx="173">
                  <c:v>~fe~ : [fɛ]</c:v>
                </c:pt>
                <c:pt idx="174">
                  <c:v>~fi~ : [fi]</c:v>
                </c:pt>
                <c:pt idx="175">
                  <c:v>~st~ : [stə]</c:v>
                </c:pt>
                <c:pt idx="176">
                  <c:v>~to~ : [tɔ]</c:v>
                </c:pt>
                <c:pt idx="177">
                  <c:v>~ro~ : [ʁɔ]</c:v>
                </c:pt>
                <c:pt idx="178">
                  <c:v>~bé~ : [be]</c:v>
                </c:pt>
                <c:pt idx="179">
                  <c:v>~pé~ : [pe]</c:v>
                </c:pt>
                <c:pt idx="180">
                  <c:v>~fe~ : [fa]</c:v>
                </c:pt>
                <c:pt idx="181">
                  <c:v>~le~ : [lə]</c:v>
                </c:pt>
                <c:pt idx="182">
                  <c:v>~il~ : [jə]</c:v>
                </c:pt>
                <c:pt idx="183">
                  <c:v>~té~ : [te]</c:v>
                </c:pt>
                <c:pt idx="184">
                  <c:v>~vé~ : [ve]</c:v>
                </c:pt>
                <c:pt idx="185">
                  <c:v>~xy~ : [ksi]</c:v>
                </c:pt>
                <c:pt idx="186">
                  <c:v>~au~ : [o]</c:v>
                </c:pt>
                <c:pt idx="187">
                  <c:v>~la~ : [la]</c:v>
                </c:pt>
                <c:pt idx="188">
                  <c:v>~re~ : [ʁ]</c:v>
                </c:pt>
                <c:pt idx="189">
                  <c:v>~tô~ : [to]</c:v>
                </c:pt>
                <c:pt idx="190">
                  <c:v>~ls~ : [l]</c:v>
                </c:pt>
                <c:pt idx="191">
                  <c:v>~né~ : [ne]</c:v>
                </c:pt>
                <c:pt idx="192">
                  <c:v>~gè~ : [ʒɛ]</c:v>
                </c:pt>
                <c:pt idx="193">
                  <c:v>~zo~ : [zo]</c:v>
                </c:pt>
                <c:pt idx="194">
                  <c:v>~fs~ : [f]</c:v>
                </c:pt>
                <c:pt idx="195">
                  <c:v>~ye~ : [je]</c:v>
                </c:pt>
                <c:pt idx="196">
                  <c:v>~hi~ : [i]</c:v>
                </c:pt>
                <c:pt idx="197">
                  <c:v>~lé~ : [le]</c:v>
                </c:pt>
                <c:pt idx="198">
                  <c:v>~ci~ : [si]</c:v>
                </c:pt>
                <c:pt idx="199">
                  <c:v>~vé~ : [vɛ]</c:v>
                </c:pt>
                <c:pt idx="200">
                  <c:v>~sé~ : [se]</c:v>
                </c:pt>
                <c:pt idx="201">
                  <c:v>~œu~ : [œ]</c:v>
                </c:pt>
                <c:pt idx="202">
                  <c:v>~to~ : [to]</c:v>
                </c:pt>
                <c:pt idx="203">
                  <c:v>~ai~ : [ɛ]</c:v>
                </c:pt>
                <c:pt idx="204">
                  <c:v>~dè~ : [dɛ]</c:v>
                </c:pt>
                <c:pt idx="205">
                  <c:v>~an~ : [ɑ̃]</c:v>
                </c:pt>
                <c:pt idx="206">
                  <c:v>~gé~ : [ʒe]</c:v>
                </c:pt>
                <c:pt idx="207">
                  <c:v>~nè~ : [nɛ]</c:v>
                </c:pt>
                <c:pt idx="208">
                  <c:v>~ho~ : [ɔ]</c:v>
                </c:pt>
                <c:pt idx="209">
                  <c:v>~rê~ : [ʁɛ]</c:v>
                </c:pt>
                <c:pt idx="210">
                  <c:v>~ai~ : [e]</c:v>
                </c:pt>
                <c:pt idx="211">
                  <c:v>~où~ : [u]</c:v>
                </c:pt>
                <c:pt idx="212">
                  <c:v>~lè~ : [lɛ]</c:v>
                </c:pt>
                <c:pt idx="213">
                  <c:v>~bâ~ : [ba]</c:v>
                </c:pt>
                <c:pt idx="214">
                  <c:v>~pt~ : [t]</c:v>
                </c:pt>
                <c:pt idx="215">
                  <c:v>~pè~ : [pɛ]</c:v>
                </c:pt>
                <c:pt idx="216">
                  <c:v>~cé~ : [se]</c:v>
                </c:pt>
                <c:pt idx="217">
                  <c:v>~rs~ : [ʁ]</c:v>
                </c:pt>
                <c:pt idx="218">
                  <c:v>~im~ : [ɛ̃]</c:v>
                </c:pt>
                <c:pt idx="219">
                  <c:v>~hu~ : [y]</c:v>
                </c:pt>
                <c:pt idx="220">
                  <c:v>~eu~ : [y]</c:v>
                </c:pt>
                <c:pt idx="221">
                  <c:v>~nê~ : [nɛ]</c:v>
                </c:pt>
                <c:pt idx="222">
                  <c:v>~là~ : [la]</c:v>
                </c:pt>
                <c:pt idx="223">
                  <c:v>~sy~ : [si]</c:v>
                </c:pt>
                <c:pt idx="224">
                  <c:v>~rè~ : [ʁɛ]</c:v>
                </c:pt>
                <c:pt idx="225">
                  <c:v>~mè~ : [mɛ]</c:v>
                </c:pt>
                <c:pt idx="226">
                  <c:v>~vê~ : [ve]</c:v>
                </c:pt>
                <c:pt idx="227">
                  <c:v>~tê~ : [tɛ]</c:v>
                </c:pt>
                <c:pt idx="228">
                  <c:v>~ts~ : []</c:v>
                </c:pt>
                <c:pt idx="229">
                  <c:v>~rt~ : [ʁ]</c:v>
                </c:pt>
                <c:pt idx="230">
                  <c:v>~em~ : [ɑ̃]</c:v>
                </c:pt>
                <c:pt idx="231">
                  <c:v>~ha~ : [a]</c:v>
                </c:pt>
                <c:pt idx="232">
                  <c:v>~rs~ : []</c:v>
                </c:pt>
                <c:pt idx="233">
                  <c:v>~mê~ : [mɛ]</c:v>
                </c:pt>
                <c:pt idx="234">
                  <c:v>~ck~ : [kə]</c:v>
                </c:pt>
                <c:pt idx="235">
                  <c:v>~ty~ : [ti]</c:v>
                </c:pt>
                <c:pt idx="236">
                  <c:v>~sû~ : [sy]</c:v>
                </c:pt>
                <c:pt idx="237">
                  <c:v>~rd~ : [ʁ]</c:v>
                </c:pt>
                <c:pt idx="238">
                  <c:v>~cè~ : [sɛ]</c:v>
                </c:pt>
                <c:pt idx="239">
                  <c:v>~he~ : [ɛ]</c:v>
                </c:pt>
                <c:pt idx="240">
                  <c:v>~me~ : []</c:v>
                </c:pt>
                <c:pt idx="241">
                  <c:v>~ls~ : []</c:v>
                </c:pt>
                <c:pt idx="242">
                  <c:v>~es~ : []</c:v>
                </c:pt>
                <c:pt idx="243">
                  <c:v>~rè~ : [ʁ]</c:v>
                </c:pt>
                <c:pt idx="244">
                  <c:v>~st~ : []</c:v>
                </c:pt>
                <c:pt idx="245">
                  <c:v>~ps~ : []</c:v>
                </c:pt>
                <c:pt idx="246">
                  <c:v>~ds~ : []</c:v>
                </c:pt>
                <c:pt idx="247">
                  <c:v>~nt~ : []</c:v>
                </c:pt>
                <c:pt idx="248">
                  <c:v>~gt~ : []</c:v>
                </c:pt>
                <c:pt idx="249">
                  <c:v>~che~ : [ʃe]</c:v>
                </c:pt>
                <c:pt idx="250">
                  <c:v>~tre~ : [tʁə]</c:v>
                </c:pt>
                <c:pt idx="251">
                  <c:v>~tre~ : [tʁe]</c:v>
                </c:pt>
                <c:pt idx="252">
                  <c:v>~cha~ : [tʃa]</c:v>
                </c:pt>
                <c:pt idx="253">
                  <c:v>~rte~ : [ʁt]</c:v>
                </c:pt>
                <c:pt idx="254">
                  <c:v>~pre~ : [pʁ]</c:v>
                </c:pt>
                <c:pt idx="255">
                  <c:v>~que~ : [kɛ]</c:v>
                </c:pt>
                <c:pt idx="256">
                  <c:v>~sou~ : [zu]</c:v>
                </c:pt>
                <c:pt idx="257">
                  <c:v>~rie~ : [ʁje]</c:v>
                </c:pt>
                <c:pt idx="258">
                  <c:v>~que~ : [ke]</c:v>
                </c:pt>
                <c:pt idx="259">
                  <c:v>~rme~ : [ʁmɛ]</c:v>
                </c:pt>
                <c:pt idx="260">
                  <c:v>~rte~ : [ʁtə]</c:v>
                </c:pt>
                <c:pt idx="261">
                  <c:v>~gue~ : [gɛ]</c:v>
                </c:pt>
                <c:pt idx="262">
                  <c:v>~tue~ : [tɥe]</c:v>
                </c:pt>
                <c:pt idx="263">
                  <c:v>~gle~ : [gle]</c:v>
                </c:pt>
                <c:pt idx="264">
                  <c:v>~che~ : [ʃə]</c:v>
                </c:pt>
                <c:pt idx="265">
                  <c:v>~jeu~ : [ʒø]</c:v>
                </c:pt>
                <c:pt idx="266">
                  <c:v>~rde~ : [ʁd]</c:v>
                </c:pt>
                <c:pt idx="267">
                  <c:v>~neu~ : [nø]</c:v>
                </c:pt>
                <c:pt idx="268">
                  <c:v>~feu~ : [fœ]</c:v>
                </c:pt>
                <c:pt idx="269">
                  <c:v>~deu~ : [dœ]</c:v>
                </c:pt>
                <c:pt idx="270">
                  <c:v>~gne~ : [ɲe]</c:v>
                </c:pt>
                <c:pt idx="271">
                  <c:v>~rte~ : [ʁtɛ]</c:v>
                </c:pt>
                <c:pt idx="272">
                  <c:v>~che~ : [ʃ]</c:v>
                </c:pt>
                <c:pt idx="273">
                  <c:v>~peu~ : [pø]</c:v>
                </c:pt>
                <c:pt idx="274">
                  <c:v>~siè~ : [zjɛ]</c:v>
                </c:pt>
                <c:pt idx="275">
                  <c:v>~che~ : [ʃɛ]</c:v>
                </c:pt>
                <c:pt idx="276">
                  <c:v>~pie~ : [pjɛ]</c:v>
                </c:pt>
                <c:pt idx="277">
                  <c:v>~rte~ : [ʁte]</c:v>
                </c:pt>
                <c:pt idx="278">
                  <c:v>~ste~ : [ste]</c:v>
                </c:pt>
                <c:pt idx="279">
                  <c:v>~lie~ : [ljɛ]</c:v>
                </c:pt>
                <c:pt idx="280">
                  <c:v>~rge~ : [ʁʒ]</c:v>
                </c:pt>
                <c:pt idx="281">
                  <c:v>~rce~ : [ʁs]</c:v>
                </c:pt>
                <c:pt idx="282">
                  <c:v>~rge~ : [ʁʒe]</c:v>
                </c:pt>
                <c:pt idx="283">
                  <c:v>~rse~ : [ʁse]</c:v>
                </c:pt>
                <c:pt idx="284">
                  <c:v>~rne~ : [ʁnə]</c:v>
                </c:pt>
                <c:pt idx="285">
                  <c:v>~rne~ : [ʁne]</c:v>
                </c:pt>
                <c:pt idx="286">
                  <c:v>~cie~ : [sje]</c:v>
                </c:pt>
                <c:pt idx="287">
                  <c:v>~nie~ : [nje]</c:v>
                </c:pt>
                <c:pt idx="288">
                  <c:v>~pre~ : [pʁə]</c:v>
                </c:pt>
                <c:pt idx="289">
                  <c:v>~lle~ : [le]</c:v>
                </c:pt>
                <c:pt idx="290">
                  <c:v>~son~ : [zɔ̃]</c:v>
                </c:pt>
                <c:pt idx="291">
                  <c:v>~pie~ : [pje]</c:v>
                </c:pt>
                <c:pt idx="292">
                  <c:v>~pre~ : [pʁɛ]</c:v>
                </c:pt>
                <c:pt idx="293">
                  <c:v>~peu~ : [pœ]</c:v>
                </c:pt>
                <c:pt idx="294">
                  <c:v>~sen~ : [zɑ̃]</c:v>
                </c:pt>
                <c:pt idx="295">
                  <c:v>~jeu~ : [ʒœ]</c:v>
                </c:pt>
                <c:pt idx="296">
                  <c:v>~neu~ : [nœ]</c:v>
                </c:pt>
                <c:pt idx="297">
                  <c:v>~feu~ : [fø]</c:v>
                </c:pt>
                <c:pt idx="298">
                  <c:v>~deu~ : [dø]</c:v>
                </c:pt>
                <c:pt idx="299">
                  <c:v>~rde~ : [ʁde]</c:v>
                </c:pt>
                <c:pt idx="300">
                  <c:v>~gne~ : [ɲə]</c:v>
                </c:pt>
                <c:pt idx="301">
                  <c:v>~lle~ : [jə]</c:v>
                </c:pt>
                <c:pt idx="302">
                  <c:v>~gue~ : [gə]</c:v>
                </c:pt>
                <c:pt idx="303">
                  <c:v>~tue~ : [tɥɛ]</c:v>
                </c:pt>
                <c:pt idx="304">
                  <c:v>~lie~ : [lje]</c:v>
                </c:pt>
                <c:pt idx="305">
                  <c:v>~gle~ : [glə]</c:v>
                </c:pt>
                <c:pt idx="306">
                  <c:v>~mme~ : [mə]</c:v>
                </c:pt>
                <c:pt idx="307">
                  <c:v>~rme~ : [ʁmə]</c:v>
                </c:pt>
                <c:pt idx="308">
                  <c:v>~lle~ : [l]</c:v>
                </c:pt>
                <c:pt idx="309">
                  <c:v>~cha~ : [ʃa]</c:v>
                </c:pt>
                <c:pt idx="310">
                  <c:v>~pre~ : [pʁe]</c:v>
                </c:pt>
                <c:pt idx="311">
                  <c:v>~rse~ : [ʁsə]</c:v>
                </c:pt>
                <c:pt idx="312">
                  <c:v>~rce~ : [ʁsə]</c:v>
                </c:pt>
                <c:pt idx="313">
                  <c:v>~ple~ : [plə]</c:v>
                </c:pt>
                <c:pt idx="314">
                  <c:v>~mme~ : [mmə]</c:v>
                </c:pt>
                <c:pt idx="315">
                  <c:v>~siè~ : [sjɛ]</c:v>
                </c:pt>
                <c:pt idx="316">
                  <c:v>~ste~ : [stə]</c:v>
                </c:pt>
                <c:pt idx="317">
                  <c:v>~sou~ : [su]</c:v>
                </c:pt>
                <c:pt idx="318">
                  <c:v>~nes~ : [n]</c:v>
                </c:pt>
                <c:pt idx="319">
                  <c:v>~jau~ : [ʒo]</c:v>
                </c:pt>
                <c:pt idx="320">
                  <c:v>~gna~ : [ɲa]</c:v>
                </c:pt>
                <c:pt idx="321">
                  <c:v>~oue~ : [wɛ]</c:v>
                </c:pt>
                <c:pt idx="322">
                  <c:v>~oui~ : [wi]</c:v>
                </c:pt>
                <c:pt idx="323">
                  <c:v>~veu~ : [vø]</c:v>
                </c:pt>
                <c:pt idx="324">
                  <c:v>~ceu~ : [sø]</c:v>
                </c:pt>
                <c:pt idx="325">
                  <c:v>~lou~ : [lu]</c:v>
                </c:pt>
                <c:pt idx="326">
                  <c:v>~cre~ : [kʁ]</c:v>
                </c:pt>
                <c:pt idx="327">
                  <c:v>~gou~ : [gu]</c:v>
                </c:pt>
                <c:pt idx="328">
                  <c:v>~gau~ : [go]</c:v>
                </c:pt>
                <c:pt idx="329">
                  <c:v>~gui~ : [gi]</c:v>
                </c:pt>
                <c:pt idx="330">
                  <c:v>~ffé~ : [fe]</c:v>
                </c:pt>
                <c:pt idx="331">
                  <c:v>~bai~ : [bɛ]</c:v>
                </c:pt>
                <c:pt idx="332">
                  <c:v>~roi~ : [ʁwa]</c:v>
                </c:pt>
                <c:pt idx="333">
                  <c:v>~rvi~ : [ʁvi]</c:v>
                </c:pt>
                <c:pt idx="334">
                  <c:v>~rni~ : [ʁni]</c:v>
                </c:pt>
                <c:pt idx="335">
                  <c:v>~rmi~ : [ʁmi]</c:v>
                </c:pt>
                <c:pt idx="336">
                  <c:v>~rle~ : [ʁle]</c:v>
                </c:pt>
                <c:pt idx="337">
                  <c:v>~rio~ : [ʁjɔ]</c:v>
                </c:pt>
                <c:pt idx="338">
                  <c:v>~rfa~ : [ʁfa]</c:v>
                </c:pt>
                <c:pt idx="339">
                  <c:v>~vré~ : [vʁe]</c:v>
                </c:pt>
                <c:pt idx="340">
                  <c:v>~viè~ : [vjɛ]</c:v>
                </c:pt>
                <c:pt idx="341">
                  <c:v>~tui~ : [tɥi]</c:v>
                </c:pt>
                <c:pt idx="342">
                  <c:v>~toi~ : [twa]</c:v>
                </c:pt>
                <c:pt idx="343">
                  <c:v>~tié~ : [tje]</c:v>
                </c:pt>
                <c:pt idx="344">
                  <c:v>~stu~ : [sty]</c:v>
                </c:pt>
                <c:pt idx="345">
                  <c:v>~spé~ : [spe]</c:v>
                </c:pt>
                <c:pt idx="346">
                  <c:v>~sco~ : [skɔ]</c:v>
                </c:pt>
                <c:pt idx="347">
                  <c:v>~cia~ : [sja]</c:v>
                </c:pt>
                <c:pt idx="348">
                  <c:v>~bte~ : [ptə]</c:v>
                </c:pt>
                <c:pt idx="349">
                  <c:v>~ptu~ : [pty]</c:v>
                </c:pt>
                <c:pt idx="350">
                  <c:v>~bse~ : [psɛ]</c:v>
                </c:pt>
                <c:pt idx="351">
                  <c:v>~nue~ : [nɥe]</c:v>
                </c:pt>
                <c:pt idx="352">
                  <c:v>~noi~ : [nwa]</c:v>
                </c:pt>
                <c:pt idx="353">
                  <c:v>~lui~ : [lɥi]</c:v>
                </c:pt>
                <c:pt idx="354">
                  <c:v>~loi~ : [lwa]</c:v>
                </c:pt>
                <c:pt idx="355">
                  <c:v>~lte~ : [ltə]</c:v>
                </c:pt>
                <c:pt idx="356">
                  <c:v>~lti~ : [lti]</c:v>
                </c:pt>
                <c:pt idx="357">
                  <c:v>~lté~ : [lte]</c:v>
                </c:pt>
                <c:pt idx="358">
                  <c:v>~lme~ : [lmə]</c:v>
                </c:pt>
                <c:pt idx="359">
                  <c:v>~cui~ : [kɥi]</c:v>
                </c:pt>
                <c:pt idx="360">
                  <c:v>~cré~ : [kʁe]</c:v>
                </c:pt>
                <c:pt idx="361">
                  <c:v>~cun~ : [kœ̃]</c:v>
                </c:pt>
                <c:pt idx="362">
                  <c:v>~ccè~ : [ksɛ]</c:v>
                </c:pt>
                <c:pt idx="363">
                  <c:v>~clo~ : [klɔ]</c:v>
                </c:pt>
                <c:pt idx="364">
                  <c:v>~clu~ : [kly]</c:v>
                </c:pt>
                <c:pt idx="365">
                  <c:v>~gri~ : [gʁi]</c:v>
                </c:pt>
                <c:pt idx="366">
                  <c:v>~gré~ : [gʁe]</c:v>
                </c:pt>
                <c:pt idx="367">
                  <c:v>~ggé~ : [gʒe]</c:v>
                </c:pt>
                <c:pt idx="368">
                  <c:v>~gli~ : [gli]</c:v>
                </c:pt>
                <c:pt idx="369">
                  <c:v>~gla~ : [gla]</c:v>
                </c:pt>
                <c:pt idx="370">
                  <c:v>~fin~ : [fɛ̃]</c:v>
                </c:pt>
                <c:pt idx="371">
                  <c:v>~don~ : [dɔ̃]</c:v>
                </c:pt>
                <c:pt idx="372">
                  <c:v>~dié~ : [dje]</c:v>
                </c:pt>
                <c:pt idx="373">
                  <c:v>~brû~ : [bʁy]</c:v>
                </c:pt>
                <c:pt idx="374">
                  <c:v>~bri~ : [bʁi]</c:v>
                </c:pt>
                <c:pt idx="375">
                  <c:v>~bon~ : [bɔ̃]</c:v>
                </c:pt>
                <c:pt idx="376">
                  <c:v>~bra~ : [bʁa]</c:v>
                </c:pt>
                <c:pt idx="377">
                  <c:v>~blo~ : [blɔ]</c:v>
                </c:pt>
                <c:pt idx="378">
                  <c:v>~blè~ : [blɛ]</c:v>
                </c:pt>
                <c:pt idx="379">
                  <c:v>~blé~ : [ble]</c:v>
                </c:pt>
                <c:pt idx="380">
                  <c:v>~xem~ : [gzɑ̃]</c:v>
                </c:pt>
                <c:pt idx="381">
                  <c:v>~stè~ : [stɛ/mə]</c:v>
                </c:pt>
                <c:pt idx="382">
                  <c:v>~reu~ : [ʁø]</c:v>
                </c:pt>
                <c:pt idx="383">
                  <c:v>~gni~ : [ɲi]</c:v>
                </c:pt>
                <c:pt idx="384">
                  <c:v>~teu~ : [tœ]</c:v>
                </c:pt>
                <c:pt idx="385">
                  <c:v>~fou~ : [fu]</c:v>
                </c:pt>
                <c:pt idx="386">
                  <c:v>~dou~ : [du]</c:v>
                </c:pt>
                <c:pt idx="387">
                  <c:v>~bou~ : [bu]</c:v>
                </c:pt>
                <c:pt idx="388">
                  <c:v>~rso~ : [ʁsɔ]</c:v>
                </c:pt>
                <c:pt idx="389">
                  <c:v>~rga~ : [ʁga]</c:v>
                </c:pt>
                <c:pt idx="390">
                  <c:v>~rbe~ : [ʁbə]</c:v>
                </c:pt>
                <c:pt idx="391">
                  <c:v>~tri~ : [tʁi]</c:v>
                </c:pt>
                <c:pt idx="392">
                  <c:v>~tra~ : [tʁa]</c:v>
                </c:pt>
                <c:pt idx="393">
                  <c:v>~sto~ : [stɔ]</c:v>
                </c:pt>
                <c:pt idx="394">
                  <c:v>~sta~ : [sta]</c:v>
                </c:pt>
                <c:pt idx="395">
                  <c:v>~scu~ : [sky]</c:v>
                </c:pt>
                <c:pt idx="396">
                  <c:v>~pon~ : [pɔ̃]</c:v>
                </c:pt>
                <c:pt idx="397">
                  <c:v>~pra~ : [pʁa]</c:v>
                </c:pt>
                <c:pt idx="398">
                  <c:v>~nen~ : [nɑ̃]</c:v>
                </c:pt>
                <c:pt idx="399">
                  <c:v>~nui~ : [nɥi]</c:v>
                </c:pt>
                <c:pt idx="400">
                  <c:v>~nua~ : [nɥa]</c:v>
                </c:pt>
                <c:pt idx="401">
                  <c:v>~niè~ : [njɛ]</c:v>
                </c:pt>
                <c:pt idx="402">
                  <c:v>~mie~ : [mje]</c:v>
                </c:pt>
                <c:pt idx="403">
                  <c:v>~lta~ : [lta]</c:v>
                </c:pt>
                <c:pt idx="404">
                  <c:v>~lda~ : [lda]</c:v>
                </c:pt>
                <c:pt idx="405">
                  <c:v>~ctè~ : [ktɛ]</c:v>
                </c:pt>
                <c:pt idx="406">
                  <c:v>~ctu~ : [kty]</c:v>
                </c:pt>
                <c:pt idx="407">
                  <c:v>~cle~ : [klə]</c:v>
                </c:pt>
                <c:pt idx="408">
                  <c:v>~clé~ : [kle]</c:v>
                </c:pt>
                <c:pt idx="409">
                  <c:v>~cla~ : [kla]</c:v>
                </c:pt>
                <c:pt idx="410">
                  <c:v>~fan~ : [fɑ̃]</c:v>
                </c:pt>
                <c:pt idx="411">
                  <c:v>~fie~ : [fje]</c:v>
                </c:pt>
                <c:pt idx="412">
                  <c:v>~doi~ : [dwa]</c:v>
                </c:pt>
                <c:pt idx="413">
                  <c:v>~bje~ : [bʒɛ]</c:v>
                </c:pt>
                <c:pt idx="414">
                  <c:v>~ban~ : [bɑ̃]</c:v>
                </c:pt>
                <c:pt idx="415">
                  <c:v>~jou~ : [ʒu]</c:v>
                </c:pt>
                <c:pt idx="416">
                  <c:v>~hui~ : [ɥi]</c:v>
                </c:pt>
                <c:pt idx="417">
                  <c:v>~vou~ : [vu]</c:v>
                </c:pt>
                <c:pt idx="418">
                  <c:v>~xpé~ : [kspe]</c:v>
                </c:pt>
                <c:pt idx="419">
                  <c:v>~rou~ : [ʁu]</c:v>
                </c:pt>
                <c:pt idx="420">
                  <c:v>~chi~ : [ʃi]</c:v>
                </c:pt>
                <c:pt idx="421">
                  <c:v>~sau~ : [so]</c:v>
                </c:pt>
                <c:pt idx="422">
                  <c:v>~qui~ : [ki]</c:v>
                </c:pt>
                <c:pt idx="423">
                  <c:v>~rci~ : [ʁsi]</c:v>
                </c:pt>
                <c:pt idx="424">
                  <c:v>~rlo~ : [ʁlɔ]</c:v>
                </c:pt>
                <c:pt idx="425">
                  <c:v>~soi~ : [swa]</c:v>
                </c:pt>
                <c:pt idx="426">
                  <c:v>~spa~ : [spa]</c:v>
                </c:pt>
                <c:pt idx="427">
                  <c:v>~pui~ : [pɥi]</c:v>
                </c:pt>
                <c:pt idx="428">
                  <c:v>~poi~ : [pwa]</c:v>
                </c:pt>
                <c:pt idx="429">
                  <c:v>~pli~ : [pli]</c:v>
                </c:pt>
                <c:pt idx="430">
                  <c:v>~moi~ : [mwa]</c:v>
                </c:pt>
                <c:pt idx="431">
                  <c:v>~fon~ : [fɔ̃]</c:v>
                </c:pt>
                <c:pt idx="432">
                  <c:v>~dio~ : [djo]</c:v>
                </c:pt>
                <c:pt idx="433">
                  <c:v>~nou~ : [nu]</c:v>
                </c:pt>
                <c:pt idx="434">
                  <c:v>~leu~ : [lœ]</c:v>
                </c:pt>
                <c:pt idx="435">
                  <c:v>~rdu~ : [ʁdy]</c:v>
                </c:pt>
                <c:pt idx="436">
                  <c:v>~sin~ : [zɛ̃]</c:v>
                </c:pt>
                <c:pt idx="437">
                  <c:v>~pri~ : [pʁi]</c:v>
                </c:pt>
                <c:pt idx="438">
                  <c:v>~nom~ : [nɔ̃]</c:v>
                </c:pt>
                <c:pt idx="439">
                  <c:v>~miè~ : [mjɛ]</c:v>
                </c:pt>
                <c:pt idx="440">
                  <c:v>~cri~ : [kʁi]</c:v>
                </c:pt>
                <c:pt idx="441">
                  <c:v>~gra~ : [gʁa]</c:v>
                </c:pt>
                <c:pt idx="442">
                  <c:v>~dui~ : [dɥi]</c:v>
                </c:pt>
                <c:pt idx="443">
                  <c:v>~mou~ : [mu]</c:v>
                </c:pt>
                <c:pt idx="444">
                  <c:v>~pou~ : [pu]</c:v>
                </c:pt>
                <c:pt idx="445">
                  <c:v>~sui~ : [sɥi]</c:v>
                </c:pt>
                <c:pt idx="446">
                  <c:v>~rti~ : [ʁti]</c:v>
                </c:pt>
                <c:pt idx="447">
                  <c:v>~pen~ : [pɑ̃]</c:v>
                </c:pt>
                <c:pt idx="448">
                  <c:v>~pla~ : [pla]</c:v>
                </c:pt>
                <c:pt idx="449">
                  <c:v>~tou~ : [tu]</c:v>
                </c:pt>
                <c:pt idx="450">
                  <c:v>~mon~ : [mɔ̃]</c:v>
                </c:pt>
                <c:pt idx="451">
                  <c:v>~plu~ : [ply]</c:v>
                </c:pt>
                <c:pt idx="452">
                  <c:v>~ble~ : [blə]</c:v>
                </c:pt>
                <c:pt idx="453">
                  <c:v>~pro~ : [pʁɔ]</c:v>
                </c:pt>
                <c:pt idx="454">
                  <c:v>~cou~ : [ku]</c:v>
                </c:pt>
                <c:pt idx="455">
                  <c:v>~dre~ : [dʁ]</c:v>
                </c:pt>
                <c:pt idx="456">
                  <c:v>~pie~ : [pi]</c:v>
                </c:pt>
                <c:pt idx="457">
                  <c:v>~rie~ : [ʁjɛ]</c:v>
                </c:pt>
                <c:pt idx="458">
                  <c:v>~son~ : [sɔ̃]</c:v>
                </c:pt>
                <c:pt idx="459">
                  <c:v>~que~ : [kə]</c:v>
                </c:pt>
                <c:pt idx="460">
                  <c:v>~ton~ : [tɔ̃]</c:v>
                </c:pt>
                <c:pt idx="461">
                  <c:v>~fra~ : [fʁa]</c:v>
                </c:pt>
                <c:pt idx="462">
                  <c:v>~dan~ : [dɑ̃]</c:v>
                </c:pt>
                <c:pt idx="463">
                  <c:v>~con~ : [kɔ̃]</c:v>
                </c:pt>
                <c:pt idx="464">
                  <c:v>~tre~ : [tʁ]</c:v>
                </c:pt>
                <c:pt idx="465">
                  <c:v>~lon~ : [lɔ̃]</c:v>
                </c:pt>
                <c:pt idx="466">
                  <c:v>~boi~ : [bwa]</c:v>
                </c:pt>
                <c:pt idx="467">
                  <c:v>~pré~ : [pʁe]</c:v>
                </c:pt>
                <c:pt idx="468">
                  <c:v>~voi~ : [vwa]</c:v>
                </c:pt>
                <c:pt idx="469">
                  <c:v>~sen~ : [sɑ̃]</c:v>
                </c:pt>
                <c:pt idx="470">
                  <c:v>~ple~ : [ple]</c:v>
                </c:pt>
                <c:pt idx="471">
                  <c:v>~tho~ : [tɔ]</c:v>
                </c:pt>
                <c:pt idx="472">
                  <c:v>~cœu~ : [kœ]</c:v>
                </c:pt>
                <c:pt idx="473">
                  <c:v>~phe~ : [fə]</c:v>
                </c:pt>
                <c:pt idx="474">
                  <c:v>~sté~ : [ste]</c:v>
                </c:pt>
                <c:pt idx="475">
                  <c:v>~cam~ : [kɑ̃]</c:v>
                </c:pt>
                <c:pt idx="476">
                  <c:v>~cte~ : [ktə]</c:v>
                </c:pt>
                <c:pt idx="477">
                  <c:v>~frè~ : [fʁɛ]</c:v>
                </c:pt>
                <c:pt idx="478">
                  <c:v>~vre~ : [vʁ]</c:v>
                </c:pt>
                <c:pt idx="479">
                  <c:v>~bre~ : [bʁ]</c:v>
                </c:pt>
                <c:pt idx="480">
                  <c:v>~seu~ : [sœ]</c:v>
                </c:pt>
                <c:pt idx="481">
                  <c:v>~len~ : [lɑ̃]</c:v>
                </c:pt>
                <c:pt idx="482">
                  <c:v>~men~ : [mɑ̃]</c:v>
                </c:pt>
                <c:pt idx="483">
                  <c:v>~ven~ : [vɑ̃]</c:v>
                </c:pt>
                <c:pt idx="484">
                  <c:v>~heu~ : [œ]</c:v>
                </c:pt>
                <c:pt idx="485">
                  <c:v>~nne~ : [ne]</c:v>
                </c:pt>
                <c:pt idx="486">
                  <c:v>~ppo~ : [pɔ]</c:v>
                </c:pt>
                <c:pt idx="487">
                  <c:v>~sse~ : [se]</c:v>
                </c:pt>
                <c:pt idx="488">
                  <c:v>~ppo~ : [po]</c:v>
                </c:pt>
                <c:pt idx="489">
                  <c:v>~jam~ : [ʒɑ̃]</c:v>
                </c:pt>
                <c:pt idx="490">
                  <c:v>~gen~ : [ʒɑ̃]</c:v>
                </c:pt>
                <c:pt idx="491">
                  <c:v>~joi~ : [ʒwa]</c:v>
                </c:pt>
                <c:pt idx="492">
                  <c:v>~rvé~ : [ʁve]</c:v>
                </c:pt>
                <c:pt idx="493">
                  <c:v>~rve~ : [ʁve]</c:v>
                </c:pt>
                <c:pt idx="494">
                  <c:v>~xiè~ : [zjɛ]</c:v>
                </c:pt>
                <c:pt idx="495">
                  <c:v>~vin~ : [vɛ̃]</c:v>
                </c:pt>
                <c:pt idx="496">
                  <c:v>~trè~ : [tʁɛ]</c:v>
                </c:pt>
                <c:pt idx="497">
                  <c:v>~trô~ : [tʁo]</c:v>
                </c:pt>
                <c:pt idx="498">
                  <c:v>~tro~ : [tʁo]</c:v>
                </c:pt>
                <c:pt idx="499">
                  <c:v>~plè~ : [plɛ]</c:v>
                </c:pt>
                <c:pt idx="500">
                  <c:v>~liè~ : [ljɛ]</c:v>
                </c:pt>
                <c:pt idx="501">
                  <c:v>~xci~ : [ksi]</c:v>
                </c:pt>
                <c:pt idx="502">
                  <c:v>~min~ : [mɛ̃]</c:v>
                </c:pt>
                <c:pt idx="503">
                  <c:v>~mme~ : [mɛ]</c:v>
                </c:pt>
                <c:pt idx="504">
                  <c:v>~lla~ : [la]</c:v>
                </c:pt>
                <c:pt idx="505">
                  <c:v>~tem~ : [tɑ̃]</c:v>
                </c:pt>
                <c:pt idx="506">
                  <c:v>~fai~ : [fɛ]</c:v>
                </c:pt>
                <c:pt idx="507">
                  <c:v>~van~ : [vɑ̃]</c:v>
                </c:pt>
                <c:pt idx="508">
                  <c:v>~cie~ : [sjɛ]</c:v>
                </c:pt>
                <c:pt idx="509">
                  <c:v>~sœu~ : [sœ]</c:v>
                </c:pt>
                <c:pt idx="510">
                  <c:v>~ren~ : [ʁɑ̃]</c:v>
                </c:pt>
                <c:pt idx="511">
                  <c:v>~ran~ : [ʁɑ̃]</c:v>
                </c:pt>
                <c:pt idx="512">
                  <c:v>~prê~ : [pʁɛ]</c:v>
                </c:pt>
                <c:pt idx="513">
                  <c:v>~prè~ : [pʁɛ]</c:v>
                </c:pt>
                <c:pt idx="514">
                  <c:v>~lan~ : [lɑ̃]</c:v>
                </c:pt>
                <c:pt idx="515">
                  <c:v>~lle~ : [lə]</c:v>
                </c:pt>
                <c:pt idx="516">
                  <c:v>~rro~ : [ʁɔ]</c:v>
                </c:pt>
                <c:pt idx="517">
                  <c:v>~mau~ : [mo]</c:v>
                </c:pt>
                <c:pt idx="518">
                  <c:v>~cue~ : [kœ]</c:v>
                </c:pt>
                <c:pt idx="519">
                  <c:v>~qué~ : [ke]</c:v>
                </c:pt>
                <c:pt idx="520">
                  <c:v>~tin~ : [tɛ̃]</c:v>
                </c:pt>
                <c:pt idx="521">
                  <c:v>~piè~ : [pjɛ]</c:v>
                </c:pt>
                <c:pt idx="522">
                  <c:v>~sym~ : [sɛ̃]</c:v>
                </c:pt>
                <c:pt idx="523">
                  <c:v>~ten~ : [tɑ̃]</c:v>
                </c:pt>
                <c:pt idx="524">
                  <c:v>~sse~ : [sə]</c:v>
                </c:pt>
                <c:pt idx="525">
                  <c:v>~mai~ : [mɛ]</c:v>
                </c:pt>
                <c:pt idx="526">
                  <c:v>~pau~ : [po]</c:v>
                </c:pt>
                <c:pt idx="527">
                  <c:v>~lai~ : [lɛ]</c:v>
                </c:pt>
                <c:pt idx="528">
                  <c:v>~nne~ : [nə]</c:v>
                </c:pt>
                <c:pt idx="529">
                  <c:v>~cen~ : [sɑ̃]</c:v>
                </c:pt>
                <c:pt idx="530">
                  <c:v>~voy~ : [vwa]</c:v>
                </c:pt>
                <c:pt idx="531">
                  <c:v>~rre~ : [ʁɛ]</c:v>
                </c:pt>
                <c:pt idx="532">
                  <c:v>~ppe~ : [pe]</c:v>
                </c:pt>
                <c:pt idx="533">
                  <c:v>~rté~ : [ʁte]</c:v>
                </c:pt>
                <c:pt idx="534">
                  <c:v>~boî~ : [bwa]</c:v>
                </c:pt>
                <c:pt idx="535">
                  <c:v>~ges~ : [ʒ]</c:v>
                </c:pt>
                <c:pt idx="536">
                  <c:v>~ffi~ : [fi]</c:v>
                </c:pt>
                <c:pt idx="537">
                  <c:v>~nei~ : [nɛ]</c:v>
                </c:pt>
                <c:pt idx="538">
                  <c:v>~ccu~ : [ky]</c:v>
                </c:pt>
                <c:pt idx="539">
                  <c:v>~ppe~ : [pɛ]</c:v>
                </c:pt>
                <c:pt idx="540">
                  <c:v>~pai~ : [pɛ]</c:v>
                </c:pt>
                <c:pt idx="541">
                  <c:v>~-fo~ : [fɔ]</c:v>
                </c:pt>
                <c:pt idx="542">
                  <c:v>~rem~ : [ʁɑ̃]</c:v>
                </c:pt>
                <c:pt idx="543">
                  <c:v>~hau~ : [o]</c:v>
                </c:pt>
                <c:pt idx="544">
                  <c:v>~rri~ : [ʁi]</c:v>
                </c:pt>
                <c:pt idx="545">
                  <c:v>~ssu~ : [sy]</c:v>
                </c:pt>
                <c:pt idx="546">
                  <c:v>~man~ : [mɑ̃]</c:v>
                </c:pt>
                <c:pt idx="547">
                  <c:v>~com~ : [kɔ̃]</c:v>
                </c:pt>
                <c:pt idx="548">
                  <c:v>~tom~ : [tɔ̃]</c:v>
                </c:pt>
                <c:pt idx="549">
                  <c:v>~cin~ : [sɛ̃]</c:v>
                </c:pt>
                <c:pt idx="550">
                  <c:v>~den~ : [dɑ̃]</c:v>
                </c:pt>
                <c:pt idx="551">
                  <c:v>~tai~ : [tɛ]</c:v>
                </c:pt>
                <c:pt idx="552">
                  <c:v>~som~ : [sɔ̃]</c:v>
                </c:pt>
                <c:pt idx="553">
                  <c:v>~çon~ : [sɔ̃]</c:v>
                </c:pt>
                <c:pt idx="554">
                  <c:v>~llu~ : [ly]</c:v>
                </c:pt>
                <c:pt idx="555">
                  <c:v>~ffe~ : [fɛ]</c:v>
                </c:pt>
                <c:pt idx="556">
                  <c:v>~ssé~ : [se]</c:v>
                </c:pt>
                <c:pt idx="557">
                  <c:v>~nta~ : [ta]</c:v>
                </c:pt>
                <c:pt idx="558">
                  <c:v>~nie~ : [ni]</c:v>
                </c:pt>
                <c:pt idx="559">
                  <c:v>~cho~ : [ʃo]</c:v>
                </c:pt>
                <c:pt idx="560">
                  <c:v>~vai~ : [vɛ]</c:v>
                </c:pt>
                <c:pt idx="561">
                  <c:v>~ger~ : [ʒe]</c:v>
                </c:pt>
                <c:pt idx="562">
                  <c:v>~llé~ : [le]</c:v>
                </c:pt>
                <c:pt idx="563">
                  <c:v>~tan~ : [tɑ̃]</c:v>
                </c:pt>
                <c:pt idx="564">
                  <c:v>~res~ : [ʁ]</c:v>
                </c:pt>
                <c:pt idx="565">
                  <c:v>~ssi~ : [si]</c:v>
                </c:pt>
                <c:pt idx="566">
                  <c:v>~raî~ : [ʁɛ]</c:v>
                </c:pt>
                <c:pt idx="567">
                  <c:v>~rai~ : [ʁɛ]</c:v>
                </c:pt>
                <c:pt idx="568">
                  <c:v>~maî~ : [mɛ]</c:v>
                </c:pt>
                <c:pt idx="569">
                  <c:v>~eau~ : [o]</c:v>
                </c:pt>
                <c:pt idx="570">
                  <c:v>~sem~ : [sɑ̃]</c:v>
                </c:pt>
                <c:pt idx="571">
                  <c:v>~san~ : [sɑ̃]</c:v>
                </c:pt>
                <c:pt idx="572">
                  <c:v>~sai~ : [sɛ]</c:v>
                </c:pt>
                <c:pt idx="573">
                  <c:v>~t-ê~ : [tɛ]</c:v>
                </c:pt>
                <c:pt idx="574">
                  <c:v>~phi~ : [fi]</c:v>
                </c:pt>
                <c:pt idx="575">
                  <c:v>~quo~ : [kɔ]</c:v>
                </c:pt>
                <c:pt idx="576">
                  <c:v>~les~ : [l]</c:v>
                </c:pt>
                <c:pt idx="577">
                  <c:v>~ain~ : [ɛ̃]</c:v>
                </c:pt>
                <c:pt idx="578">
                  <c:v>~t-à~ : [ta]</c:v>
                </c:pt>
                <c:pt idx="579">
                  <c:v>~nné~ : [ne]</c:v>
                </c:pt>
                <c:pt idx="580">
                  <c:v>~lli~ : [li]</c:v>
                </c:pt>
                <c:pt idx="581">
                  <c:v>~coû~ : [ku]</c:v>
                </c:pt>
                <c:pt idx="582">
                  <c:v>~qua~ : [ka]</c:v>
                </c:pt>
                <c:pt idx="583">
                  <c:v>~sei~ : [sɛ]</c:v>
                </c:pt>
                <c:pt idx="584">
                  <c:v>~rré~ : [ʁe]</c:v>
                </c:pt>
                <c:pt idx="585">
                  <c:v>~tte~ : [tə]</c:v>
                </c:pt>
                <c:pt idx="586">
                  <c:v>~-de~ : [də]</c:v>
                </c:pt>
                <c:pt idx="587">
                  <c:v>~cco~ : [kɔ]</c:v>
                </c:pt>
                <c:pt idx="588">
                  <c:v>~sci~ : [si]</c:v>
                </c:pt>
                <c:pt idx="589">
                  <c:v>~rts~ : [ʁ]</c:v>
                </c:pt>
                <c:pt idx="590">
                  <c:v>~pte~ : [te]</c:v>
                </c:pt>
                <c:pt idx="591">
                  <c:v>~ppa~ : [pa]</c:v>
                </c:pt>
                <c:pt idx="592">
                  <c:v>~rre~ : [ʁ]</c:v>
                </c:pt>
                <c:pt idx="593">
                  <c:v>~rds~ : [ʁ]</c:v>
                </c:pt>
                <c:pt idx="594">
                  <c:v>~ray~ : [ʁ]</c:v>
                </c:pt>
                <c:pt idx="595">
                  <c:v>~rps~ : [ʁ]</c:v>
                </c:pt>
                <c:pt idx="596">
                  <c:v>~rès~ : [ʁ]</c:v>
                </c:pt>
                <c:pt idx="597">
                  <c:v>~soin~ : [swɛ̃]</c:v>
                </c:pt>
                <c:pt idx="598">
                  <c:v>~ffre~ : [fʁ]</c:v>
                </c:pt>
                <c:pt idx="599">
                  <c:v>~ffre~ : [fʁə]</c:v>
                </c:pt>
                <c:pt idx="600">
                  <c:v>~rien~ : [ʁjɛ̃]</c:v>
                </c:pt>
                <c:pt idx="601">
                  <c:v>~rien~ : [ʁjɑ̃]</c:v>
                </c:pt>
                <c:pt idx="602">
                  <c:v>~soin~ : [zwɛ̃]</c:v>
                </c:pt>
                <c:pt idx="603">
                  <c:v>~rche~ : [ʁʃ]</c:v>
                </c:pt>
                <c:pt idx="604">
                  <c:v>~reau~ : [ʁo]</c:v>
                </c:pt>
                <c:pt idx="605">
                  <c:v>~queu~ : [kø]</c:v>
                </c:pt>
                <c:pt idx="606">
                  <c:v>~illi~ : [ji]</c:v>
                </c:pt>
                <c:pt idx="607">
                  <c:v>~gueu~ : [gœ]</c:v>
                </c:pt>
                <c:pt idx="608">
                  <c:v>~rgie~ : [ʁʒi]</c:v>
                </c:pt>
                <c:pt idx="609">
                  <c:v>~joue~ : [ʒwe]</c:v>
                </c:pt>
                <c:pt idx="610">
                  <c:v>~choi~ : [ʃwa]</c:v>
                </c:pt>
                <c:pt idx="611">
                  <c:v>~velo~ : [vlɔ]</c:v>
                </c:pt>
                <c:pt idx="612">
                  <c:v>~vieu~ : [vjø]</c:v>
                </c:pt>
                <c:pt idx="613">
                  <c:v>~teni~ : [tni]</c:v>
                </c:pt>
                <c:pt idx="614">
                  <c:v>~scou~ : [sku]</c:v>
                </c:pt>
                <c:pt idx="615">
                  <c:v>~prou~ : [pʁu]</c:v>
                </c:pt>
                <c:pt idx="616">
                  <c:v>~mmun~ : [mœ̃]</c:v>
                </c:pt>
                <c:pt idx="617">
                  <c:v>~mieu~ : [mjø]</c:v>
                </c:pt>
                <c:pt idx="618">
                  <c:v>~clai~ : [klɛ]</c:v>
                </c:pt>
                <c:pt idx="619">
                  <c:v>~grai~ : [gʁɛ]</c:v>
                </c:pt>
                <c:pt idx="620">
                  <c:v>~grou~ : [gʁu]</c:v>
                </c:pt>
                <c:pt idx="621">
                  <c:v>~fenê~ : [fnɛ]</c:v>
                </c:pt>
                <c:pt idx="622">
                  <c:v>~fiai~ : [fjɛ]</c:v>
                </c:pt>
                <c:pt idx="623">
                  <c:v>~drai~ : [dʁɛ]</c:v>
                </c:pt>
                <c:pt idx="624">
                  <c:v>~join~ : [ʒwɛ̃]</c:v>
                </c:pt>
                <c:pt idx="625">
                  <c:v>~rpri~ : [ʁpʁi]</c:v>
                </c:pt>
                <c:pt idx="626">
                  <c:v>~rnie~ : [ʁnje]</c:v>
                </c:pt>
                <c:pt idx="627">
                  <c:v>~vian~ : [vjɑ̃]</c:v>
                </c:pt>
                <c:pt idx="628">
                  <c:v>~tran~ : [tʁɑ̃]</c:v>
                </c:pt>
                <c:pt idx="629">
                  <c:v>~stan~ : [stɑ̃]</c:v>
                </c:pt>
                <c:pt idx="630">
                  <c:v>~stre~ : [stʁe]</c:v>
                </c:pt>
                <c:pt idx="631">
                  <c:v>~spri~ : [spʁi]</c:v>
                </c:pt>
                <c:pt idx="632">
                  <c:v>~spoi~ : [spwa]</c:v>
                </c:pt>
                <c:pt idx="633">
                  <c:v>~scla~ : [skla]</c:v>
                </c:pt>
                <c:pt idx="634">
                  <c:v>~plui~ : [plɥi]</c:v>
                </c:pt>
                <c:pt idx="635">
                  <c:v>~ploi~ : [plwa]</c:v>
                </c:pt>
                <c:pt idx="636">
                  <c:v>~moin~ : [mwɛ̃]</c:v>
                </c:pt>
                <c:pt idx="637">
                  <c:v>~mion~ : [mjɔ̃]</c:v>
                </c:pt>
                <c:pt idx="638">
                  <c:v>~lien~ : [ljɛ̃]</c:v>
                </c:pt>
                <c:pt idx="639">
                  <c:v>~ctri~ : [ktʁi]</c:v>
                </c:pt>
                <c:pt idx="640">
                  <c:v>~frui~ : [fʁɥi]</c:v>
                </c:pt>
                <c:pt idx="641">
                  <c:v>~droi~ : [dʁwa]</c:v>
                </c:pt>
                <c:pt idx="642">
                  <c:v>~brui~ : [bʁɥi]</c:v>
                </c:pt>
                <c:pt idx="643">
                  <c:v>~brun~ : [bʁœ̃]</c:v>
                </c:pt>
                <c:pt idx="644">
                  <c:v>~bran~ : [bʁɑ̃]</c:v>
                </c:pt>
                <c:pt idx="645">
                  <c:v>~plie~ : [plije]</c:v>
                </c:pt>
                <c:pt idx="646">
                  <c:v>~beau~ : [bo]</c:v>
                </c:pt>
                <c:pt idx="647">
                  <c:v>~rque~ : [ʁkə]</c:v>
                </c:pt>
                <c:pt idx="648">
                  <c:v>~sieu~ : [zjœ]</c:v>
                </c:pt>
                <c:pt idx="649">
                  <c:v>~cieu~ : [sjø]</c:v>
                </c:pt>
                <c:pt idx="650">
                  <c:v>~peti~ : [pti]</c:v>
                </c:pt>
                <c:pt idx="651">
                  <c:v>~lieu~ : [ljø]</c:v>
                </c:pt>
                <c:pt idx="652">
                  <c:v>~fleu~ : [flœ]</c:v>
                </c:pt>
                <c:pt idx="653">
                  <c:v>~dain~ : [dɛ̃]</c:v>
                </c:pt>
                <c:pt idx="654">
                  <c:v>~bleu~ : [blø]</c:v>
                </c:pt>
                <c:pt idx="655">
                  <c:v>~rgen~ : [ʁʒɑ̃]</c:v>
                </c:pt>
                <c:pt idx="656">
                  <c:v>~rçon~ : [ʁsɔ̃]</c:v>
                </c:pt>
                <c:pt idx="657">
                  <c:v>~rcle~ : [ʁklə]</c:v>
                </c:pt>
                <c:pt idx="658">
                  <c:v>~gion~ : [ʒjɔ̃]</c:v>
                </c:pt>
                <c:pt idx="659">
                  <c:v>~rdin~ : [ʁdɛ̃]</c:v>
                </c:pt>
                <c:pt idx="660">
                  <c:v>~sion~ : [zjɔ̃]</c:v>
                </c:pt>
                <c:pt idx="661">
                  <c:v>~tron~ : [tʁɔ̃]</c:v>
                </c:pt>
                <c:pt idx="662">
                  <c:v>~troi~ : [tʁwa]</c:v>
                </c:pt>
                <c:pt idx="663">
                  <c:v>~stru~ : [stʁy]</c:v>
                </c:pt>
                <c:pt idx="664">
                  <c:v>~stoi~ : [stwa]</c:v>
                </c:pt>
                <c:pt idx="665">
                  <c:v>~prin~ : [pʁɛ̃]</c:v>
                </c:pt>
                <c:pt idx="666">
                  <c:v>~poin~ : [pwɛ̃]</c:v>
                </c:pt>
                <c:pt idx="667">
                  <c:v>~coin~ : [kwɛ̃]</c:v>
                </c:pt>
                <c:pt idx="668">
                  <c:v>~froi~ : [fʁwa]</c:v>
                </c:pt>
                <c:pt idx="669">
                  <c:v>~blan~ : [blɑ̃]</c:v>
                </c:pt>
                <c:pt idx="670">
                  <c:v>~bien~ : [bjɛ̃]</c:v>
                </c:pt>
                <c:pt idx="671">
                  <c:v>~veau~ : [vo]</c:v>
                </c:pt>
                <c:pt idx="672">
                  <c:v>~vrai~ : [vʁɛ]</c:v>
                </c:pt>
                <c:pt idx="673">
                  <c:v>~loin~ : [lwɛ̃]</c:v>
                </c:pt>
                <c:pt idx="674">
                  <c:v>~ctio~ : [ksjɔ]</c:v>
                </c:pt>
                <c:pt idx="675">
                  <c:v>~gmen~ : [gmɑ̃]</c:v>
                </c:pt>
                <c:pt idx="676">
                  <c:v>~trou~ : [tʁu]</c:v>
                </c:pt>
                <c:pt idx="677">
                  <c:v>~dian~ : [djɑ̃]</c:v>
                </c:pt>
                <c:pt idx="678">
                  <c:v>~gran~ : [gʁɑ̃]</c:v>
                </c:pt>
                <c:pt idx="679">
                  <c:v>~tion~ : [sjɔ̃]</c:v>
                </c:pt>
                <c:pt idx="680">
                  <c:v>~chau~ : [ʃo]</c:v>
                </c:pt>
                <c:pt idx="681">
                  <c:v>~chan~ : [ʃɑ̃]</c:v>
                </c:pt>
                <c:pt idx="682">
                  <c:v>~tien~ : [sjɑ̃]</c:v>
                </c:pt>
                <c:pt idx="683">
                  <c:v>~rche~ : [ʁʃe]</c:v>
                </c:pt>
                <c:pt idx="684">
                  <c:v>~seau~ : [zo]</c:v>
                </c:pt>
                <c:pt idx="685">
                  <c:v>~rché~ : [ʁʃe]</c:v>
                </c:pt>
                <c:pt idx="686">
                  <c:v>~leau~ : [lo]</c:v>
                </c:pt>
                <c:pt idx="687">
                  <c:v>~joie~ : [ʒwa]</c:v>
                </c:pt>
                <c:pt idx="688">
                  <c:v>~rbre~ : [ʁbʁ]</c:v>
                </c:pt>
                <c:pt idx="689">
                  <c:v>~ving~ : [vɛ̃]</c:v>
                </c:pt>
                <c:pt idx="690">
                  <c:v>~traî~ : [tʁɛ]</c:v>
                </c:pt>
                <c:pt idx="691">
                  <c:v>~plai~ : [plɛ]</c:v>
                </c:pt>
                <c:pt idx="692">
                  <c:v>~mple~ : [plə]</c:v>
                </c:pt>
                <c:pt idx="693">
                  <c:v>~stri~ : [stʁi]</c:v>
                </c:pt>
                <c:pt idx="694">
                  <c:v>~pren~ : [pʁɑ̃]</c:v>
                </c:pt>
                <c:pt idx="695">
                  <c:v>~plan~ : [plɑ̃]</c:v>
                </c:pt>
                <c:pt idx="696">
                  <c:v>~croî~ : [kʁwa]</c:v>
                </c:pt>
                <c:pt idx="697">
                  <c:v>~croi~ : [kʁwa]</c:v>
                </c:pt>
                <c:pt idx="698">
                  <c:v>~pein~ : [pɛ̃]</c:v>
                </c:pt>
                <c:pt idx="699">
                  <c:v>~pain~ : [pɛ̃]</c:v>
                </c:pt>
                <c:pt idx="700">
                  <c:v>~teau~ : [to]</c:v>
                </c:pt>
                <c:pt idx="701">
                  <c:v>~main~ : [mɛ̃]</c:v>
                </c:pt>
                <c:pt idx="702">
                  <c:v>~tain~ : [tɛ̃]</c:v>
                </c:pt>
                <c:pt idx="703">
                  <c:v>~pele~ : [ple]</c:v>
                </c:pt>
                <c:pt idx="704">
                  <c:v>~quan~ : [kɑ̃]</c:v>
                </c:pt>
                <c:pt idx="705">
                  <c:v>~frai~ : [fʁɛ]</c:v>
                </c:pt>
                <c:pt idx="706">
                  <c:v>~vres~ : [vʁ]</c:v>
                </c:pt>
                <c:pt idx="707">
                  <c:v>~bres~ : [bʁ]</c:v>
                </c:pt>
                <c:pt idx="708">
                  <c:v>~ssin~ : [sɛ̃]</c:v>
                </c:pt>
                <c:pt idx="709">
                  <c:v>~sson~ : [sɔ̃]</c:v>
                </c:pt>
                <c:pt idx="710">
                  <c:v>~rriè~ : [ʁjɛ]</c:v>
                </c:pt>
                <c:pt idx="711">
                  <c:v>~long~ : [lɔ̃]</c:v>
                </c:pt>
                <c:pt idx="712">
                  <c:v>~ille~ : [jə]</c:v>
                </c:pt>
                <c:pt idx="713">
                  <c:v>~peau~ : [po]</c:v>
                </c:pt>
                <c:pt idx="714">
                  <c:v>~tres~ : [tʁ]</c:v>
                </c:pt>
                <c:pt idx="715">
                  <c:v>~phra~ : [fʁa]</c:v>
                </c:pt>
                <c:pt idx="716">
                  <c:v>~ttre~ : [tʁ]</c:v>
                </c:pt>
                <c:pt idx="717">
                  <c:v>~-sou~ : [su]</c:v>
                </c:pt>
                <c:pt idx="718">
                  <c:v>~-fai~ : [fɛ]</c:v>
                </c:pt>
                <c:pt idx="719">
                  <c:v>~cham~ : [ʃɑ̃]</c:v>
                </c:pt>
                <c:pt idx="720">
                  <c:v>~nnée~ : [ne]</c:v>
                </c:pt>
                <c:pt idx="721">
                  <c:v>~chaî~ : [ʃɛ]</c:v>
                </c:pt>
                <c:pt idx="722">
                  <c:v>~chai~ : [ʃɛ]</c:v>
                </c:pt>
                <c:pt idx="723">
                  <c:v>~nnai~ : [nɛ]</c:v>
                </c:pt>
                <c:pt idx="724">
                  <c:v>~tten~ : [tɑ̃]</c:v>
                </c:pt>
                <c:pt idx="725">
                  <c:v>~mmen~ : [mɑ̃]</c:v>
                </c:pt>
                <c:pt idx="726">
                  <c:v>~ssan~ : [sɑ̃]</c:v>
                </c:pt>
                <c:pt idx="727">
                  <c:v>~scen~ : [sɑ̃]</c:v>
                </c:pt>
                <c:pt idx="728">
                  <c:v>~sang~ : [sɑ̃]</c:v>
                </c:pt>
                <c:pt idx="729">
                  <c:v>~ssai~ : [sɛ]</c:v>
                </c:pt>
                <c:pt idx="730">
                  <c:v>~taie~ : [tɛ]</c:v>
                </c:pt>
                <c:pt idx="731">
                  <c:v>~dres~ : [dʁ]</c:v>
                </c:pt>
                <c:pt idx="732">
                  <c:v>~rrai~ : [ʁɛ]</c:v>
                </c:pt>
                <c:pt idx="733">
                  <c:v>~ssay~ : [se]</c:v>
                </c:pt>
                <c:pt idx="734">
                  <c:v>~s-de~ : [də]</c:v>
                </c:pt>
                <c:pt idx="735">
                  <c:v>~rres~ : [ʁ]</c:v>
                </c:pt>
                <c:pt idx="736">
                  <c:v>~illeu~ : [jœ]</c:v>
                </c:pt>
                <c:pt idx="737">
                  <c:v>~cheva~ : [ʃva]</c:v>
                </c:pt>
                <c:pt idx="738">
                  <c:v>~remen~ : [ʁmɑ̃]</c:v>
                </c:pt>
                <c:pt idx="739">
                  <c:v>~rquoi~ : [ʁkwa]</c:v>
                </c:pt>
                <c:pt idx="740">
                  <c:v>~vemen~ : [vmɑ̃]</c:v>
                </c:pt>
                <c:pt idx="741">
                  <c:v>~tenan~ : [tnɑ̃]</c:v>
                </c:pt>
                <c:pt idx="742">
                  <c:v>~strai~ : [stʁɛ]</c:v>
                </c:pt>
                <c:pt idx="743">
                  <c:v>~decin~ : [dsɛ̃]</c:v>
                </c:pt>
                <c:pt idx="744">
                  <c:v>~strui~ : [stʁɥi]</c:v>
                </c:pt>
                <c:pt idx="745">
                  <c:v>~bstan~ : [pstɑ̃]</c:v>
                </c:pt>
                <c:pt idx="746">
                  <c:v>~nneau~ : [no]</c:v>
                </c:pt>
                <c:pt idx="747">
                  <c:v>~rtain~ : [ʁtɛ̃]</c:v>
                </c:pt>
                <c:pt idx="748">
                  <c:v>~chien~ : [ʃjɛ̃]</c:v>
                </c:pt>
                <c:pt idx="749">
                  <c:v>~semen~ : [zmɑ̃]</c:v>
                </c:pt>
                <c:pt idx="750">
                  <c:v>~train~ : [tʁɛ̃]</c:v>
                </c:pt>
                <c:pt idx="751">
                  <c:v>~plein~ : [plɛ̃]</c:v>
                </c:pt>
                <c:pt idx="752">
                  <c:v>~llion~ : [ljɔ̃]</c:v>
                </c:pt>
                <c:pt idx="753">
                  <c:v>~stion~ : [stjɔ̃]</c:v>
                </c:pt>
                <c:pt idx="754">
                  <c:v>~ption~ : [psjɔ̃]</c:v>
                </c:pt>
                <c:pt idx="755">
                  <c:v>~gemen~ : [ʒmɑ̃]</c:v>
                </c:pt>
                <c:pt idx="756">
                  <c:v>~ction~ : [ksjɔ̃]</c:v>
                </c:pt>
                <c:pt idx="757">
                  <c:v>~rches~ : [ʁʃ]</c:v>
                </c:pt>
                <c:pt idx="758">
                  <c:v>~cheté~ : [ʃte]</c:v>
                </c:pt>
                <c:pt idx="759">
                  <c:v>~chete~ : [ʃte]</c:v>
                </c:pt>
                <c:pt idx="760">
                  <c:v>~rbres~ : [ʁbʁ]</c:v>
                </c:pt>
                <c:pt idx="761">
                  <c:v>~strie~ : [stʁi]</c:v>
                </c:pt>
                <c:pt idx="762">
                  <c:v>~ppren~ : [pʁɑ̃]</c:v>
                </c:pt>
                <c:pt idx="763">
                  <c:v>~plans~ : [plɑ̃]</c:v>
                </c:pt>
                <c:pt idx="764">
                  <c:v>~ttein~ : [tɛ̃]</c:v>
                </c:pt>
                <c:pt idx="765">
                  <c:v>~ppele~ : [ple]</c:v>
                </c:pt>
                <c:pt idx="766">
                  <c:v>~scien~ : [sjɑ̃]</c:v>
                </c:pt>
                <c:pt idx="767">
                  <c:v>~ssion~ : [sjɔ̃]</c:v>
                </c:pt>
                <c:pt idx="768">
                  <c:v>~s-que~ : [kə]</c:v>
                </c:pt>
                <c:pt idx="769">
                  <c:v>~cheveu~ : [ʃfø]</c:v>
                </c:pt>
                <c:pt idx="770">
                  <c:v>~souhai~ : [swe]</c:v>
                </c:pt>
                <c:pt idx="771">
                  <c:v>~chemin~ : [ʃmɛ̃]</c:v>
                </c:pt>
              </c:strCache>
            </c:strRef>
          </c:cat>
          <c:val>
            <c:numRef>
              <c:f>'1gram.r1a'!$P$2:$P$773</c:f>
              <c:numCache>
                <c:formatCode>0.0000_ </c:formatCode>
                <c:ptCount val="772"/>
                <c:pt idx="0">
                  <c:v>-1.6812412373755872</c:v>
                </c:pt>
                <c:pt idx="1">
                  <c:v>-1.4742162640762553</c:v>
                </c:pt>
                <c:pt idx="2">
                  <c:v>-1.3521825181113625</c:v>
                </c:pt>
                <c:pt idx="3">
                  <c:v>-1.0843208857000359</c:v>
                </c:pt>
                <c:pt idx="4">
                  <c:v>-1.0270582327340361</c:v>
                </c:pt>
                <c:pt idx="5">
                  <c:v>-0.88460658129793035</c:v>
                </c:pt>
                <c:pt idx="6">
                  <c:v>-0.87506126339169998</c:v>
                </c:pt>
                <c:pt idx="7">
                  <c:v>-0.69897000433601875</c:v>
                </c:pt>
                <c:pt idx="8">
                  <c:v>-0.66275783168157398</c:v>
                </c:pt>
                <c:pt idx="9">
                  <c:v>-0.64170735137001889</c:v>
                </c:pt>
                <c:pt idx="10">
                  <c:v>-0.5676910896966999</c:v>
                </c:pt>
                <c:pt idx="11">
                  <c:v>-0.3979400086720376</c:v>
                </c:pt>
                <c:pt idx="12">
                  <c:v>-0.36172783601759284</c:v>
                </c:pt>
                <c:pt idx="13">
                  <c:v>-0.28630673884327473</c:v>
                </c:pt>
                <c:pt idx="14">
                  <c:v>-0.27300127206373759</c:v>
                </c:pt>
                <c:pt idx="15">
                  <c:v>-0.13469857389745615</c:v>
                </c:pt>
                <c:pt idx="16">
                  <c:v>3.4762106259212E-2</c:v>
                </c:pt>
                <c:pt idx="17">
                  <c:v>4.1392685158225161E-2</c:v>
                </c:pt>
                <c:pt idx="18">
                  <c:v>6.069784035361165E-2</c:v>
                </c:pt>
                <c:pt idx="19">
                  <c:v>6.9635928141394396E-2</c:v>
                </c:pt>
                <c:pt idx="20">
                  <c:v>7.9181246047624887E-2</c:v>
                </c:pt>
                <c:pt idx="21">
                  <c:v>0.109144469425068</c:v>
                </c:pt>
                <c:pt idx="22">
                  <c:v>0.23657200643706269</c:v>
                </c:pt>
                <c:pt idx="23">
                  <c:v>0.3010299956639812</c:v>
                </c:pt>
                <c:pt idx="24">
                  <c:v>0.3010299956639812</c:v>
                </c:pt>
                <c:pt idx="25">
                  <c:v>0.43834453758619657</c:v>
                </c:pt>
                <c:pt idx="26">
                  <c:v>0.46927825182984728</c:v>
                </c:pt>
                <c:pt idx="27">
                  <c:v>0.55284196865778079</c:v>
                </c:pt>
                <c:pt idx="28">
                  <c:v>0.57978359661681012</c:v>
                </c:pt>
                <c:pt idx="29">
                  <c:v>0.66900678095857558</c:v>
                </c:pt>
                <c:pt idx="30">
                  <c:v>0.71304559452782867</c:v>
                </c:pt>
                <c:pt idx="31">
                  <c:v>0.84509804001425681</c:v>
                </c:pt>
                <c:pt idx="32">
                  <c:v>0.98925200646677769</c:v>
                </c:pt>
                <c:pt idx="33">
                  <c:v>1.0791812460476249</c:v>
                </c:pt>
                <c:pt idx="34">
                  <c:v>1.0791812460476249</c:v>
                </c:pt>
                <c:pt idx="35">
                  <c:v>1.1800665223431652</c:v>
                </c:pt>
                <c:pt idx="36">
                  <c:v>1.2787536009528289</c:v>
                </c:pt>
                <c:pt idx="37">
                  <c:v>1.2807366842245285</c:v>
                </c:pt>
                <c:pt idx="38">
                  <c:v>1.3802112417116061</c:v>
                </c:pt>
                <c:pt idx="39">
                  <c:v>1.3802112417116061</c:v>
                </c:pt>
                <c:pt idx="40">
                  <c:v>1.7160033436347992</c:v>
                </c:pt>
                <c:pt idx="41">
                  <c:v>1.7160033436347992</c:v>
                </c:pt>
                <c:pt idx="42">
                  <c:v>1.7973664802278644</c:v>
                </c:pt>
                <c:pt idx="43">
                  <c:v>1.9434945159061026</c:v>
                </c:pt>
                <c:pt idx="44">
                  <c:v>1.9434945159061026</c:v>
                </c:pt>
                <c:pt idx="45">
                  <c:v>2.1653432655224587</c:v>
                </c:pt>
                <c:pt idx="46">
                  <c:v>2.3414345245781401</c:v>
                </c:pt>
                <c:pt idx="47">
                  <c:v>2.6424645202421213</c:v>
                </c:pt>
                <c:pt idx="48">
                  <c:v>-1.8450980400142569</c:v>
                </c:pt>
                <c:pt idx="49">
                  <c:v>-1.568201724066995</c:v>
                </c:pt>
                <c:pt idx="50">
                  <c:v>-1.5314789170422551</c:v>
                </c:pt>
                <c:pt idx="51">
                  <c:v>-1.2787536009528289</c:v>
                </c:pt>
                <c:pt idx="52">
                  <c:v>-1.0791812460476249</c:v>
                </c:pt>
                <c:pt idx="53">
                  <c:v>-0.95424250943932476</c:v>
                </c:pt>
                <c:pt idx="54">
                  <c:v>-0.86033800657099369</c:v>
                </c:pt>
                <c:pt idx="55">
                  <c:v>-0.7983546364719305</c:v>
                </c:pt>
                <c:pt idx="56">
                  <c:v>-0.77815125038364363</c:v>
                </c:pt>
                <c:pt idx="57">
                  <c:v>-0.77815125038364363</c:v>
                </c:pt>
                <c:pt idx="58">
                  <c:v>-0.77815125038364352</c:v>
                </c:pt>
                <c:pt idx="59">
                  <c:v>-0.76591679396663204</c:v>
                </c:pt>
                <c:pt idx="60">
                  <c:v>-0.75966784468963044</c:v>
                </c:pt>
                <c:pt idx="61">
                  <c:v>-0.69897000433601875</c:v>
                </c:pt>
                <c:pt idx="62">
                  <c:v>-0.68638087702799833</c:v>
                </c:pt>
                <c:pt idx="63">
                  <c:v>-0.65321251377534373</c:v>
                </c:pt>
                <c:pt idx="64">
                  <c:v>-0.6020599913279624</c:v>
                </c:pt>
                <c:pt idx="65">
                  <c:v>-0.6020599913279624</c:v>
                </c:pt>
                <c:pt idx="66">
                  <c:v>-0.6020599913279624</c:v>
                </c:pt>
                <c:pt idx="67">
                  <c:v>-0.56634443906142784</c:v>
                </c:pt>
                <c:pt idx="68">
                  <c:v>-0.56427143043856254</c:v>
                </c:pt>
                <c:pt idx="69">
                  <c:v>-0.53711918439494777</c:v>
                </c:pt>
                <c:pt idx="70">
                  <c:v>-0.50815548845963121</c:v>
                </c:pt>
                <c:pt idx="71">
                  <c:v>-0.48902047801937015</c:v>
                </c:pt>
                <c:pt idx="72">
                  <c:v>-0.48337020399666403</c:v>
                </c:pt>
                <c:pt idx="73">
                  <c:v>-0.42596873227228116</c:v>
                </c:pt>
                <c:pt idx="74">
                  <c:v>-0.42207368838875697</c:v>
                </c:pt>
                <c:pt idx="75">
                  <c:v>-0.41017446508904915</c:v>
                </c:pt>
                <c:pt idx="76">
                  <c:v>-0.40748532657826797</c:v>
                </c:pt>
                <c:pt idx="77">
                  <c:v>-0.3979400086720376</c:v>
                </c:pt>
                <c:pt idx="78">
                  <c:v>-0.38535088136401707</c:v>
                </c:pt>
                <c:pt idx="79">
                  <c:v>-0.38021124171160603</c:v>
                </c:pt>
                <c:pt idx="80">
                  <c:v>-0.37741834152743586</c:v>
                </c:pt>
                <c:pt idx="81">
                  <c:v>-0.338818556553381</c:v>
                </c:pt>
                <c:pt idx="82">
                  <c:v>-0.3152704347785914</c:v>
                </c:pt>
                <c:pt idx="83">
                  <c:v>-0.30102999566398109</c:v>
                </c:pt>
                <c:pt idx="84">
                  <c:v>-0.3010299956639812</c:v>
                </c:pt>
                <c:pt idx="85">
                  <c:v>-0.3010299956639812</c:v>
                </c:pt>
                <c:pt idx="86">
                  <c:v>-0.3010299956639812</c:v>
                </c:pt>
                <c:pt idx="87">
                  <c:v>-0.3010299956639812</c:v>
                </c:pt>
                <c:pt idx="88">
                  <c:v>-0.28630673884327484</c:v>
                </c:pt>
                <c:pt idx="89">
                  <c:v>-0.28172484046859447</c:v>
                </c:pt>
                <c:pt idx="90">
                  <c:v>-0.2319490765206822</c:v>
                </c:pt>
                <c:pt idx="91">
                  <c:v>-0.22184874961635631</c:v>
                </c:pt>
                <c:pt idx="92">
                  <c:v>-0.20925962230833575</c:v>
                </c:pt>
                <c:pt idx="93">
                  <c:v>-0.20411998265592479</c:v>
                </c:pt>
                <c:pt idx="94">
                  <c:v>-0.17609125905568127</c:v>
                </c:pt>
                <c:pt idx="95">
                  <c:v>-0.16975108102466221</c:v>
                </c:pt>
                <c:pt idx="96">
                  <c:v>-0.15490195998574313</c:v>
                </c:pt>
                <c:pt idx="97">
                  <c:v>-0.15209098265191473</c:v>
                </c:pt>
                <c:pt idx="98">
                  <c:v>-0.14976232033333206</c:v>
                </c:pt>
                <c:pt idx="99">
                  <c:v>-0.12493873660829995</c:v>
                </c:pt>
                <c:pt idx="100">
                  <c:v>-0.12493873660829995</c:v>
                </c:pt>
                <c:pt idx="101">
                  <c:v>-0.11539341870206953</c:v>
                </c:pt>
                <c:pt idx="102">
                  <c:v>-9.6910013008056392E-2</c:v>
                </c:pt>
                <c:pt idx="103">
                  <c:v>-7.9181246047624804E-2</c:v>
                </c:pt>
                <c:pt idx="104">
                  <c:v>-6.4457989226918505E-2</c:v>
                </c:pt>
                <c:pt idx="105">
                  <c:v>-6.0697840353611643E-2</c:v>
                </c:pt>
                <c:pt idx="106">
                  <c:v>-5.7991946977686754E-2</c:v>
                </c:pt>
                <c:pt idx="107">
                  <c:v>-5.7991946977686754E-2</c:v>
                </c:pt>
                <c:pt idx="108">
                  <c:v>-3.6722807024739852E-2</c:v>
                </c:pt>
                <c:pt idx="109">
                  <c:v>-3.1034233739968841E-2</c:v>
                </c:pt>
                <c:pt idx="110">
                  <c:v>-2.3481095849522866E-2</c:v>
                </c:pt>
                <c:pt idx="111">
                  <c:v>-1.9305155195386579E-2</c:v>
                </c:pt>
                <c:pt idx="112">
                  <c:v>-1.9305155195386631E-2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2.3481095849522994E-2</c:v>
                </c:pt>
                <c:pt idx="149">
                  <c:v>2.34810958495229E-2</c:v>
                </c:pt>
                <c:pt idx="150">
                  <c:v>2.34810958495229E-2</c:v>
                </c:pt>
                <c:pt idx="151">
                  <c:v>2.8028723600243534E-2</c:v>
                </c:pt>
                <c:pt idx="152">
                  <c:v>2.8028723600243624E-2</c:v>
                </c:pt>
                <c:pt idx="153">
                  <c:v>2.8028723600243624E-2</c:v>
                </c:pt>
                <c:pt idx="154">
                  <c:v>4.5757490560675233E-2</c:v>
                </c:pt>
                <c:pt idx="155">
                  <c:v>5.324551195322514E-2</c:v>
                </c:pt>
                <c:pt idx="156">
                  <c:v>5.4357662322592759E-2</c:v>
                </c:pt>
                <c:pt idx="157">
                  <c:v>5.7991946977686733E-2</c:v>
                </c:pt>
                <c:pt idx="158">
                  <c:v>6.6946789630613221E-2</c:v>
                </c:pt>
                <c:pt idx="159">
                  <c:v>6.6946789630613221E-2</c:v>
                </c:pt>
                <c:pt idx="160">
                  <c:v>6.6946789630613221E-2</c:v>
                </c:pt>
                <c:pt idx="161">
                  <c:v>7.2550667148611747E-2</c:v>
                </c:pt>
                <c:pt idx="162">
                  <c:v>7.9181246047624818E-2</c:v>
                </c:pt>
                <c:pt idx="163">
                  <c:v>8.4320885700035944E-2</c:v>
                </c:pt>
                <c:pt idx="164">
                  <c:v>8.71501757189002E-2</c:v>
                </c:pt>
                <c:pt idx="165">
                  <c:v>9.691001300805642E-2</c:v>
                </c:pt>
                <c:pt idx="166">
                  <c:v>9.691001300805642E-2</c:v>
                </c:pt>
                <c:pt idx="167">
                  <c:v>9.691001300805642E-2</c:v>
                </c:pt>
                <c:pt idx="168">
                  <c:v>9.691001300805642E-2</c:v>
                </c:pt>
                <c:pt idx="169">
                  <c:v>0.109144469425068</c:v>
                </c:pt>
                <c:pt idx="170">
                  <c:v>0.11650556907143717</c:v>
                </c:pt>
                <c:pt idx="171">
                  <c:v>0.12493873660829993</c:v>
                </c:pt>
                <c:pt idx="172">
                  <c:v>0.13127891463931898</c:v>
                </c:pt>
                <c:pt idx="173">
                  <c:v>0.14612803567823807</c:v>
                </c:pt>
                <c:pt idx="174">
                  <c:v>0.15970084286751188</c:v>
                </c:pt>
                <c:pt idx="175">
                  <c:v>0.17609125905568124</c:v>
                </c:pt>
                <c:pt idx="176">
                  <c:v>0.17609125905568124</c:v>
                </c:pt>
                <c:pt idx="177">
                  <c:v>0.17609125905568124</c:v>
                </c:pt>
                <c:pt idx="178">
                  <c:v>0.17609125905568124</c:v>
                </c:pt>
                <c:pt idx="179">
                  <c:v>0.17609125905568124</c:v>
                </c:pt>
                <c:pt idx="180">
                  <c:v>0.20411998265592479</c:v>
                </c:pt>
                <c:pt idx="181">
                  <c:v>0.20760831050174605</c:v>
                </c:pt>
                <c:pt idx="182">
                  <c:v>0.26884531229257996</c:v>
                </c:pt>
                <c:pt idx="183">
                  <c:v>0.2872417111783479</c:v>
                </c:pt>
                <c:pt idx="184">
                  <c:v>0.3010299956639812</c:v>
                </c:pt>
                <c:pt idx="185">
                  <c:v>0.3010299956639812</c:v>
                </c:pt>
                <c:pt idx="186">
                  <c:v>0.3010299956639812</c:v>
                </c:pt>
                <c:pt idx="187">
                  <c:v>0.35218251811136247</c:v>
                </c:pt>
                <c:pt idx="188">
                  <c:v>0.41971978299527957</c:v>
                </c:pt>
                <c:pt idx="189">
                  <c:v>0.4259687322722811</c:v>
                </c:pt>
                <c:pt idx="190">
                  <c:v>0.47712125471966249</c:v>
                </c:pt>
                <c:pt idx="191">
                  <c:v>0.47712125471966244</c:v>
                </c:pt>
                <c:pt idx="192">
                  <c:v>0.47712125471966244</c:v>
                </c:pt>
                <c:pt idx="193">
                  <c:v>0.47712125471966244</c:v>
                </c:pt>
                <c:pt idx="194">
                  <c:v>0.47712125471966244</c:v>
                </c:pt>
                <c:pt idx="195">
                  <c:v>0.47712125471966244</c:v>
                </c:pt>
                <c:pt idx="196">
                  <c:v>0.47712125471966244</c:v>
                </c:pt>
                <c:pt idx="197">
                  <c:v>0.47712125471966244</c:v>
                </c:pt>
                <c:pt idx="198">
                  <c:v>0.49291552190289428</c:v>
                </c:pt>
                <c:pt idx="199">
                  <c:v>0.53147891704225514</c:v>
                </c:pt>
                <c:pt idx="200">
                  <c:v>0.54406804435027567</c:v>
                </c:pt>
                <c:pt idx="201">
                  <c:v>0.54406804435027567</c:v>
                </c:pt>
                <c:pt idx="202">
                  <c:v>0.6020599913279624</c:v>
                </c:pt>
                <c:pt idx="203">
                  <c:v>0.60205999132796251</c:v>
                </c:pt>
                <c:pt idx="204">
                  <c:v>0.6020599913279624</c:v>
                </c:pt>
                <c:pt idx="205">
                  <c:v>0.6283889300503116</c:v>
                </c:pt>
                <c:pt idx="206">
                  <c:v>0.65321251377534373</c:v>
                </c:pt>
                <c:pt idx="207">
                  <c:v>0.65321251377534373</c:v>
                </c:pt>
                <c:pt idx="208">
                  <c:v>0.65321251377534373</c:v>
                </c:pt>
                <c:pt idx="209">
                  <c:v>0.67669360962486669</c:v>
                </c:pt>
                <c:pt idx="210">
                  <c:v>0.74036268949424389</c:v>
                </c:pt>
                <c:pt idx="211">
                  <c:v>0.77815125038364363</c:v>
                </c:pt>
                <c:pt idx="212">
                  <c:v>0.81291335664285558</c:v>
                </c:pt>
                <c:pt idx="213">
                  <c:v>0.81291335664285558</c:v>
                </c:pt>
                <c:pt idx="214">
                  <c:v>0.84509804001425681</c:v>
                </c:pt>
                <c:pt idx="215">
                  <c:v>0.84509804001425681</c:v>
                </c:pt>
                <c:pt idx="216">
                  <c:v>0.84509804001425681</c:v>
                </c:pt>
                <c:pt idx="217">
                  <c:v>0.86687781433749878</c:v>
                </c:pt>
                <c:pt idx="218">
                  <c:v>0.87506126339170009</c:v>
                </c:pt>
                <c:pt idx="219">
                  <c:v>0.95424250943932487</c:v>
                </c:pt>
                <c:pt idx="220">
                  <c:v>0.95424250943932487</c:v>
                </c:pt>
                <c:pt idx="221">
                  <c:v>0.95424250943932487</c:v>
                </c:pt>
                <c:pt idx="222">
                  <c:v>0.95424250943932487</c:v>
                </c:pt>
                <c:pt idx="223">
                  <c:v>0.97003677662255683</c:v>
                </c:pt>
                <c:pt idx="224">
                  <c:v>0.97772360528884783</c:v>
                </c:pt>
                <c:pt idx="225">
                  <c:v>0.97772360528884772</c:v>
                </c:pt>
                <c:pt idx="226">
                  <c:v>1</c:v>
                </c:pt>
                <c:pt idx="227">
                  <c:v>1.0791812460476249</c:v>
                </c:pt>
                <c:pt idx="228">
                  <c:v>1.0983964758918456</c:v>
                </c:pt>
                <c:pt idx="229">
                  <c:v>1.2234251378513115</c:v>
                </c:pt>
                <c:pt idx="230">
                  <c:v>1.2304489213782741</c:v>
                </c:pt>
                <c:pt idx="231">
                  <c:v>1.2388820889151368</c:v>
                </c:pt>
                <c:pt idx="232">
                  <c:v>1.2445245115700838</c:v>
                </c:pt>
                <c:pt idx="233">
                  <c:v>1.2787536009528289</c:v>
                </c:pt>
                <c:pt idx="234">
                  <c:v>1.2787536009528289</c:v>
                </c:pt>
                <c:pt idx="235">
                  <c:v>1.2787536009528289</c:v>
                </c:pt>
                <c:pt idx="236">
                  <c:v>1.3010299956639813</c:v>
                </c:pt>
                <c:pt idx="237">
                  <c:v>1.3105753135702116</c:v>
                </c:pt>
                <c:pt idx="238">
                  <c:v>1.3617278360175928</c:v>
                </c:pt>
                <c:pt idx="239">
                  <c:v>1.3802112417116061</c:v>
                </c:pt>
                <c:pt idx="240">
                  <c:v>1.3871920151388153</c:v>
                </c:pt>
                <c:pt idx="241">
                  <c:v>1.9434945159061026</c:v>
                </c:pt>
                <c:pt idx="242">
                  <c:v>1.9434945159061026</c:v>
                </c:pt>
                <c:pt idx="243">
                  <c:v>1.9637878273455551</c:v>
                </c:pt>
                <c:pt idx="244">
                  <c:v>2.0404045289141588</c:v>
                </c:pt>
                <c:pt idx="245">
                  <c:v>2.0404045289141588</c:v>
                </c:pt>
                <c:pt idx="246">
                  <c:v>2.0404045289141588</c:v>
                </c:pt>
                <c:pt idx="247">
                  <c:v>2.3414345245781401</c:v>
                </c:pt>
                <c:pt idx="248">
                  <c:v>2.3414345245781401</c:v>
                </c:pt>
                <c:pt idx="249">
                  <c:v>-1.3424226808222062</c:v>
                </c:pt>
                <c:pt idx="250">
                  <c:v>-1.3222192947339193</c:v>
                </c:pt>
                <c:pt idx="251">
                  <c:v>-1.0211892990699381</c:v>
                </c:pt>
                <c:pt idx="252">
                  <c:v>-1</c:v>
                </c:pt>
                <c:pt idx="253">
                  <c:v>-0.95424250943932487</c:v>
                </c:pt>
                <c:pt idx="254">
                  <c:v>-0.90308998699194354</c:v>
                </c:pt>
                <c:pt idx="255">
                  <c:v>-0.90308998699194354</c:v>
                </c:pt>
                <c:pt idx="256">
                  <c:v>-0.84509804001425681</c:v>
                </c:pt>
                <c:pt idx="257">
                  <c:v>-0.77815125038364363</c:v>
                </c:pt>
                <c:pt idx="258">
                  <c:v>-0.7269987279362623</c:v>
                </c:pt>
                <c:pt idx="259">
                  <c:v>-0.69897000433601875</c:v>
                </c:pt>
                <c:pt idx="260">
                  <c:v>-0.65321251377534373</c:v>
                </c:pt>
                <c:pt idx="261">
                  <c:v>-0.6020599913279624</c:v>
                </c:pt>
                <c:pt idx="262">
                  <c:v>-0.6020599913279624</c:v>
                </c:pt>
                <c:pt idx="263">
                  <c:v>-0.6020599913279624</c:v>
                </c:pt>
                <c:pt idx="264">
                  <c:v>-0.56427143043856254</c:v>
                </c:pt>
                <c:pt idx="265">
                  <c:v>-0.47712125471966244</c:v>
                </c:pt>
                <c:pt idx="266">
                  <c:v>-0.47712125471966244</c:v>
                </c:pt>
                <c:pt idx="267">
                  <c:v>-0.47712125471966244</c:v>
                </c:pt>
                <c:pt idx="268">
                  <c:v>-0.47712125471966244</c:v>
                </c:pt>
                <c:pt idx="269">
                  <c:v>-0.47712125471966244</c:v>
                </c:pt>
                <c:pt idx="270">
                  <c:v>-0.47712125471966244</c:v>
                </c:pt>
                <c:pt idx="271">
                  <c:v>-0.47712125471966244</c:v>
                </c:pt>
                <c:pt idx="272">
                  <c:v>-0.43933269383026258</c:v>
                </c:pt>
                <c:pt idx="273">
                  <c:v>-0.42596873227228116</c:v>
                </c:pt>
                <c:pt idx="274">
                  <c:v>-0.3979400086720376</c:v>
                </c:pt>
                <c:pt idx="275">
                  <c:v>-0.3881801713828813</c:v>
                </c:pt>
                <c:pt idx="276">
                  <c:v>-0.36797678529459443</c:v>
                </c:pt>
                <c:pt idx="277">
                  <c:v>-0.35218251811136253</c:v>
                </c:pt>
                <c:pt idx="278">
                  <c:v>-0.3010299956639812</c:v>
                </c:pt>
                <c:pt idx="279">
                  <c:v>-0.3010299956639812</c:v>
                </c:pt>
                <c:pt idx="280">
                  <c:v>-0.3010299956639812</c:v>
                </c:pt>
                <c:pt idx="281">
                  <c:v>-0.3010299956639812</c:v>
                </c:pt>
                <c:pt idx="282">
                  <c:v>-0.3010299956639812</c:v>
                </c:pt>
                <c:pt idx="283">
                  <c:v>-0.3010299956639812</c:v>
                </c:pt>
                <c:pt idx="284">
                  <c:v>-0.3010299956639812</c:v>
                </c:pt>
                <c:pt idx="285">
                  <c:v>-0.3010299956639812</c:v>
                </c:pt>
                <c:pt idx="286">
                  <c:v>-0.3010299956639812</c:v>
                </c:pt>
                <c:pt idx="287">
                  <c:v>-0.3010299956639812</c:v>
                </c:pt>
                <c:pt idx="288">
                  <c:v>-0.3010299956639812</c:v>
                </c:pt>
                <c:pt idx="289">
                  <c:v>-0.30102999566398109</c:v>
                </c:pt>
                <c:pt idx="290">
                  <c:v>-0.26324143477458145</c:v>
                </c:pt>
                <c:pt idx="291">
                  <c:v>-0.24303804868629447</c:v>
                </c:pt>
                <c:pt idx="292">
                  <c:v>-0.20411998265592479</c:v>
                </c:pt>
                <c:pt idx="293">
                  <c:v>-0.20411998265592479</c:v>
                </c:pt>
                <c:pt idx="294">
                  <c:v>-0.20411998265592479</c:v>
                </c:pt>
                <c:pt idx="295">
                  <c:v>-0.17609125905568127</c:v>
                </c:pt>
                <c:pt idx="296">
                  <c:v>-0.17609125905568127</c:v>
                </c:pt>
                <c:pt idx="297">
                  <c:v>-0.17609125905568127</c:v>
                </c:pt>
                <c:pt idx="298">
                  <c:v>-0.17609125905568127</c:v>
                </c:pt>
                <c:pt idx="299">
                  <c:v>-0.17609125905568127</c:v>
                </c:pt>
                <c:pt idx="300">
                  <c:v>-0.17609125905568127</c:v>
                </c:pt>
                <c:pt idx="301">
                  <c:v>-0.14132915279646924</c:v>
                </c:pt>
                <c:pt idx="302">
                  <c:v>-0.12493873660829995</c:v>
                </c:pt>
                <c:pt idx="303">
                  <c:v>-0.12493873660829995</c:v>
                </c:pt>
                <c:pt idx="304">
                  <c:v>-0.12493873660829995</c:v>
                </c:pt>
                <c:pt idx="305">
                  <c:v>-0.12493873660829995</c:v>
                </c:pt>
                <c:pt idx="306">
                  <c:v>-0.10914446942506803</c:v>
                </c:pt>
                <c:pt idx="307">
                  <c:v>-9.6910013008056392E-2</c:v>
                </c:pt>
                <c:pt idx="308">
                  <c:v>-7.9181246047624637E-2</c:v>
                </c:pt>
                <c:pt idx="309">
                  <c:v>-4.5757490560675115E-2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2.6328938722349239E-2</c:v>
                </c:pt>
                <c:pt idx="455">
                  <c:v>3.7788560889399844E-2</c:v>
                </c:pt>
                <c:pt idx="456">
                  <c:v>5.7991946977686733E-2</c:v>
                </c:pt>
                <c:pt idx="457">
                  <c:v>6.6946789630613221E-2</c:v>
                </c:pt>
                <c:pt idx="458">
                  <c:v>7.2550667148611747E-2</c:v>
                </c:pt>
                <c:pt idx="459">
                  <c:v>7.4633618296904097E-2</c:v>
                </c:pt>
                <c:pt idx="460">
                  <c:v>7.9181246047624818E-2</c:v>
                </c:pt>
                <c:pt idx="461">
                  <c:v>7.9181246047624818E-2</c:v>
                </c:pt>
                <c:pt idx="462">
                  <c:v>7.9181246047624818E-2</c:v>
                </c:pt>
                <c:pt idx="463">
                  <c:v>8.7150175718900116E-2</c:v>
                </c:pt>
                <c:pt idx="464">
                  <c:v>0.109144469425068</c:v>
                </c:pt>
                <c:pt idx="465">
                  <c:v>0.12493873660829993</c:v>
                </c:pt>
                <c:pt idx="466">
                  <c:v>0.12493873660829993</c:v>
                </c:pt>
                <c:pt idx="467">
                  <c:v>0.12493873660829993</c:v>
                </c:pt>
                <c:pt idx="468">
                  <c:v>0.13469857389745618</c:v>
                </c:pt>
                <c:pt idx="469">
                  <c:v>0.13830269816628146</c:v>
                </c:pt>
                <c:pt idx="470">
                  <c:v>0.17609125905568124</c:v>
                </c:pt>
                <c:pt idx="471">
                  <c:v>0.17609125905568124</c:v>
                </c:pt>
                <c:pt idx="472">
                  <c:v>0.17609125905568124</c:v>
                </c:pt>
                <c:pt idx="473">
                  <c:v>0.17609125905568124</c:v>
                </c:pt>
                <c:pt idx="474">
                  <c:v>0.17609125905568124</c:v>
                </c:pt>
                <c:pt idx="475">
                  <c:v>0.17609125905568124</c:v>
                </c:pt>
                <c:pt idx="476">
                  <c:v>0.17609125905568124</c:v>
                </c:pt>
                <c:pt idx="477">
                  <c:v>0.17609125905568124</c:v>
                </c:pt>
                <c:pt idx="478">
                  <c:v>0.17609125905568124</c:v>
                </c:pt>
                <c:pt idx="479">
                  <c:v>0.17609125905568124</c:v>
                </c:pt>
                <c:pt idx="480">
                  <c:v>0.22184874961635639</c:v>
                </c:pt>
                <c:pt idx="481">
                  <c:v>0.22184874961635639</c:v>
                </c:pt>
                <c:pt idx="482">
                  <c:v>0.22847932851536951</c:v>
                </c:pt>
                <c:pt idx="483">
                  <c:v>0.23408320603336796</c:v>
                </c:pt>
                <c:pt idx="484">
                  <c:v>0.24303804868629444</c:v>
                </c:pt>
                <c:pt idx="485">
                  <c:v>0.2730012720637377</c:v>
                </c:pt>
                <c:pt idx="486">
                  <c:v>0.27300127206373764</c:v>
                </c:pt>
                <c:pt idx="487">
                  <c:v>0.28082660957569422</c:v>
                </c:pt>
                <c:pt idx="488">
                  <c:v>0.3010299956639812</c:v>
                </c:pt>
                <c:pt idx="489">
                  <c:v>0.3010299956639812</c:v>
                </c:pt>
                <c:pt idx="490">
                  <c:v>0.3010299956639812</c:v>
                </c:pt>
                <c:pt idx="491">
                  <c:v>0.3010299956639812</c:v>
                </c:pt>
                <c:pt idx="492">
                  <c:v>0.3010299956639812</c:v>
                </c:pt>
                <c:pt idx="493">
                  <c:v>0.3010299956639812</c:v>
                </c:pt>
                <c:pt idx="494">
                  <c:v>0.3010299956639812</c:v>
                </c:pt>
                <c:pt idx="495">
                  <c:v>0.3010299956639812</c:v>
                </c:pt>
                <c:pt idx="496">
                  <c:v>0.3010299956639812</c:v>
                </c:pt>
                <c:pt idx="497">
                  <c:v>0.3010299956639812</c:v>
                </c:pt>
                <c:pt idx="498">
                  <c:v>0.3010299956639812</c:v>
                </c:pt>
                <c:pt idx="499">
                  <c:v>0.3010299956639812</c:v>
                </c:pt>
                <c:pt idx="500">
                  <c:v>0.3010299956639812</c:v>
                </c:pt>
                <c:pt idx="501">
                  <c:v>0.3010299956639812</c:v>
                </c:pt>
                <c:pt idx="502">
                  <c:v>0.3010299956639812</c:v>
                </c:pt>
                <c:pt idx="503">
                  <c:v>0.3245110915135041</c:v>
                </c:pt>
                <c:pt idx="504">
                  <c:v>0.35218251811136247</c:v>
                </c:pt>
                <c:pt idx="505">
                  <c:v>0.35218251811136247</c:v>
                </c:pt>
                <c:pt idx="506">
                  <c:v>0.36797678529459443</c:v>
                </c:pt>
                <c:pt idx="507">
                  <c:v>0.38021124171160603</c:v>
                </c:pt>
                <c:pt idx="508">
                  <c:v>0.3979400086720376</c:v>
                </c:pt>
                <c:pt idx="509">
                  <c:v>0.3979400086720376</c:v>
                </c:pt>
                <c:pt idx="510">
                  <c:v>0.3979400086720376</c:v>
                </c:pt>
                <c:pt idx="511">
                  <c:v>0.3979400086720376</c:v>
                </c:pt>
                <c:pt idx="512">
                  <c:v>0.3979400086720376</c:v>
                </c:pt>
                <c:pt idx="513">
                  <c:v>0.3979400086720376</c:v>
                </c:pt>
                <c:pt idx="514">
                  <c:v>0.3979400086720376</c:v>
                </c:pt>
                <c:pt idx="515">
                  <c:v>0.44369749923271273</c:v>
                </c:pt>
                <c:pt idx="516">
                  <c:v>0.47712125471966244</c:v>
                </c:pt>
                <c:pt idx="517">
                  <c:v>0.47712125471966244</c:v>
                </c:pt>
                <c:pt idx="518">
                  <c:v>0.47712125471966244</c:v>
                </c:pt>
                <c:pt idx="519">
                  <c:v>0.47712125471966244</c:v>
                </c:pt>
                <c:pt idx="520">
                  <c:v>0.47712125471966244</c:v>
                </c:pt>
                <c:pt idx="521">
                  <c:v>0.47712125471966244</c:v>
                </c:pt>
                <c:pt idx="522">
                  <c:v>0.47712125471966244</c:v>
                </c:pt>
                <c:pt idx="523">
                  <c:v>0.47712125471966244</c:v>
                </c:pt>
                <c:pt idx="524">
                  <c:v>0.49008623188403</c:v>
                </c:pt>
                <c:pt idx="525">
                  <c:v>0.50060235056918534</c:v>
                </c:pt>
                <c:pt idx="526">
                  <c:v>0.50514997831990605</c:v>
                </c:pt>
                <c:pt idx="527">
                  <c:v>0.51188336097887444</c:v>
                </c:pt>
                <c:pt idx="528">
                  <c:v>0.52827377716704371</c:v>
                </c:pt>
                <c:pt idx="529">
                  <c:v>0.56427143043856265</c:v>
                </c:pt>
                <c:pt idx="530">
                  <c:v>0.57403126772771884</c:v>
                </c:pt>
                <c:pt idx="531">
                  <c:v>0.57978359661681023</c:v>
                </c:pt>
                <c:pt idx="532">
                  <c:v>0.6020599913279624</c:v>
                </c:pt>
                <c:pt idx="533">
                  <c:v>0.6020599913279624</c:v>
                </c:pt>
                <c:pt idx="534">
                  <c:v>0.6020599913279624</c:v>
                </c:pt>
                <c:pt idx="535">
                  <c:v>0.6020599913279624</c:v>
                </c:pt>
                <c:pt idx="536">
                  <c:v>0.63682209758717434</c:v>
                </c:pt>
                <c:pt idx="537">
                  <c:v>0.65321251377534373</c:v>
                </c:pt>
                <c:pt idx="538">
                  <c:v>0.65321251377534373</c:v>
                </c:pt>
                <c:pt idx="539">
                  <c:v>0.66900678095857558</c:v>
                </c:pt>
                <c:pt idx="540">
                  <c:v>0.66900678095857558</c:v>
                </c:pt>
                <c:pt idx="541">
                  <c:v>0.69897000433601886</c:v>
                </c:pt>
                <c:pt idx="542">
                  <c:v>0.69897000433601886</c:v>
                </c:pt>
                <c:pt idx="543">
                  <c:v>0.69897000433601886</c:v>
                </c:pt>
                <c:pt idx="544">
                  <c:v>0.69897000433601886</c:v>
                </c:pt>
                <c:pt idx="545">
                  <c:v>0.69897000433601886</c:v>
                </c:pt>
                <c:pt idx="546">
                  <c:v>0.74036268949424389</c:v>
                </c:pt>
                <c:pt idx="547">
                  <c:v>0.74036268949424389</c:v>
                </c:pt>
                <c:pt idx="548">
                  <c:v>0.77815125038364363</c:v>
                </c:pt>
                <c:pt idx="549">
                  <c:v>0.77815125038364363</c:v>
                </c:pt>
                <c:pt idx="550">
                  <c:v>0.77815125038364363</c:v>
                </c:pt>
                <c:pt idx="551">
                  <c:v>0.77815125038364363</c:v>
                </c:pt>
                <c:pt idx="552">
                  <c:v>0.81291335664285558</c:v>
                </c:pt>
                <c:pt idx="553">
                  <c:v>0.81291335664285558</c:v>
                </c:pt>
                <c:pt idx="554">
                  <c:v>0.84509804001425681</c:v>
                </c:pt>
                <c:pt idx="555">
                  <c:v>0.84509804001425681</c:v>
                </c:pt>
                <c:pt idx="556">
                  <c:v>0.84509804001425681</c:v>
                </c:pt>
                <c:pt idx="557">
                  <c:v>0.87506126339170009</c:v>
                </c:pt>
                <c:pt idx="558">
                  <c:v>0.90308998699194354</c:v>
                </c:pt>
                <c:pt idx="559">
                  <c:v>0.90308998699194354</c:v>
                </c:pt>
                <c:pt idx="560">
                  <c:v>0.92941892571429274</c:v>
                </c:pt>
                <c:pt idx="561">
                  <c:v>0.95424250943932487</c:v>
                </c:pt>
                <c:pt idx="562">
                  <c:v>0.95424250943932487</c:v>
                </c:pt>
                <c:pt idx="563">
                  <c:v>0.95424250943932487</c:v>
                </c:pt>
                <c:pt idx="564">
                  <c:v>0.96378782734555524</c:v>
                </c:pt>
                <c:pt idx="565">
                  <c:v>0.97003677662255683</c:v>
                </c:pt>
                <c:pt idx="566">
                  <c:v>0.97772360528884783</c:v>
                </c:pt>
                <c:pt idx="567">
                  <c:v>0.97772360528884783</c:v>
                </c:pt>
                <c:pt idx="568">
                  <c:v>0.97772360528884772</c:v>
                </c:pt>
                <c:pt idx="569">
                  <c:v>1</c:v>
                </c:pt>
                <c:pt idx="570">
                  <c:v>1.0413926851582251</c:v>
                </c:pt>
                <c:pt idx="571">
                  <c:v>1.0413926851582251</c:v>
                </c:pt>
                <c:pt idx="572">
                  <c:v>1.0606978403536116</c:v>
                </c:pt>
                <c:pt idx="573">
                  <c:v>1.0791812460476249</c:v>
                </c:pt>
                <c:pt idx="574">
                  <c:v>1.1139433523068367</c:v>
                </c:pt>
                <c:pt idx="575">
                  <c:v>1.1139433523068367</c:v>
                </c:pt>
                <c:pt idx="576">
                  <c:v>1.1760912590556813</c:v>
                </c:pt>
                <c:pt idx="577">
                  <c:v>1.1760912590556813</c:v>
                </c:pt>
                <c:pt idx="578">
                  <c:v>1.1760912590556813</c:v>
                </c:pt>
                <c:pt idx="579">
                  <c:v>1.1760912590556813</c:v>
                </c:pt>
                <c:pt idx="580">
                  <c:v>1.2041199826559248</c:v>
                </c:pt>
                <c:pt idx="581">
                  <c:v>1.2304489213782741</c:v>
                </c:pt>
                <c:pt idx="582">
                  <c:v>1.2787536009528289</c:v>
                </c:pt>
                <c:pt idx="583">
                  <c:v>1.3617278360175928</c:v>
                </c:pt>
                <c:pt idx="584">
                  <c:v>1.3617278360175928</c:v>
                </c:pt>
                <c:pt idx="585">
                  <c:v>1.3617278360175928</c:v>
                </c:pt>
                <c:pt idx="586">
                  <c:v>1.3979400086720377</c:v>
                </c:pt>
                <c:pt idx="587">
                  <c:v>1.414973347970818</c:v>
                </c:pt>
                <c:pt idx="588">
                  <c:v>1.4471580313422192</c:v>
                </c:pt>
                <c:pt idx="589">
                  <c:v>1.4866665726258927</c:v>
                </c:pt>
                <c:pt idx="590">
                  <c:v>1.4913616938342726</c:v>
                </c:pt>
                <c:pt idx="591">
                  <c:v>1.5314789170422551</c:v>
                </c:pt>
                <c:pt idx="592">
                  <c:v>1.5658478186735176</c:v>
                </c:pt>
                <c:pt idx="593">
                  <c:v>1.787696568289874</c:v>
                </c:pt>
                <c:pt idx="594">
                  <c:v>1.9637878273455551</c:v>
                </c:pt>
                <c:pt idx="595">
                  <c:v>2.2648178230095364</c:v>
                </c:pt>
                <c:pt idx="596">
                  <c:v>2.2648178230095364</c:v>
                </c:pt>
                <c:pt idx="597">
                  <c:v>-0.47712125471966244</c:v>
                </c:pt>
                <c:pt idx="598">
                  <c:v>-0.3010299956639812</c:v>
                </c:pt>
                <c:pt idx="599">
                  <c:v>-0.3010299956639812</c:v>
                </c:pt>
                <c:pt idx="600">
                  <c:v>-0.3010299956639812</c:v>
                </c:pt>
                <c:pt idx="601">
                  <c:v>-0.3010299956639812</c:v>
                </c:pt>
                <c:pt idx="602">
                  <c:v>-0.17609125905568127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3.7788560889399844E-2</c:v>
                </c:pt>
                <c:pt idx="680">
                  <c:v>5.7991946977686733E-2</c:v>
                </c:pt>
                <c:pt idx="681">
                  <c:v>6.6946789630613221E-2</c:v>
                </c:pt>
                <c:pt idx="682">
                  <c:v>0.12493873660829993</c:v>
                </c:pt>
                <c:pt idx="683">
                  <c:v>0.17609125905568124</c:v>
                </c:pt>
                <c:pt idx="684">
                  <c:v>0.17609125905568124</c:v>
                </c:pt>
                <c:pt idx="685">
                  <c:v>0.17609125905568124</c:v>
                </c:pt>
                <c:pt idx="686">
                  <c:v>0.3010299956639812</c:v>
                </c:pt>
                <c:pt idx="687">
                  <c:v>0.3010299956639812</c:v>
                </c:pt>
                <c:pt idx="688">
                  <c:v>0.3010299956639812</c:v>
                </c:pt>
                <c:pt idx="689">
                  <c:v>0.3010299956639812</c:v>
                </c:pt>
                <c:pt idx="690">
                  <c:v>0.3010299956639812</c:v>
                </c:pt>
                <c:pt idx="691">
                  <c:v>0.3010299956639812</c:v>
                </c:pt>
                <c:pt idx="692">
                  <c:v>0.3010299956639812</c:v>
                </c:pt>
                <c:pt idx="693">
                  <c:v>0.3010299956639812</c:v>
                </c:pt>
                <c:pt idx="694">
                  <c:v>0.3010299956639812</c:v>
                </c:pt>
                <c:pt idx="695">
                  <c:v>0.3010299956639812</c:v>
                </c:pt>
                <c:pt idx="696">
                  <c:v>0.3010299956639812</c:v>
                </c:pt>
                <c:pt idx="697">
                  <c:v>0.3010299956639812</c:v>
                </c:pt>
                <c:pt idx="698">
                  <c:v>0.3010299956639812</c:v>
                </c:pt>
                <c:pt idx="699">
                  <c:v>0.3010299956639812</c:v>
                </c:pt>
                <c:pt idx="700">
                  <c:v>0.3010299956639812</c:v>
                </c:pt>
                <c:pt idx="701">
                  <c:v>0.3010299956639812</c:v>
                </c:pt>
                <c:pt idx="702">
                  <c:v>0.47712125471966244</c:v>
                </c:pt>
                <c:pt idx="703">
                  <c:v>0.47712125471966244</c:v>
                </c:pt>
                <c:pt idx="704">
                  <c:v>0.47712125471966244</c:v>
                </c:pt>
                <c:pt idx="705">
                  <c:v>0.47712125471966244</c:v>
                </c:pt>
                <c:pt idx="706">
                  <c:v>0.47712125471966244</c:v>
                </c:pt>
                <c:pt idx="707">
                  <c:v>0.47712125471966244</c:v>
                </c:pt>
                <c:pt idx="708">
                  <c:v>0.47712125471966244</c:v>
                </c:pt>
                <c:pt idx="709">
                  <c:v>0.51188336097887444</c:v>
                </c:pt>
                <c:pt idx="710">
                  <c:v>0.54406804435027567</c:v>
                </c:pt>
                <c:pt idx="711">
                  <c:v>0.6020599913279624</c:v>
                </c:pt>
                <c:pt idx="712">
                  <c:v>0.63682209758717434</c:v>
                </c:pt>
                <c:pt idx="713">
                  <c:v>0.7269987279362623</c:v>
                </c:pt>
                <c:pt idx="714">
                  <c:v>0.7323937598229685</c:v>
                </c:pt>
                <c:pt idx="715">
                  <c:v>0.77815125038364363</c:v>
                </c:pt>
                <c:pt idx="716">
                  <c:v>0.82930377283102485</c:v>
                </c:pt>
                <c:pt idx="717">
                  <c:v>0.84509804001425681</c:v>
                </c:pt>
                <c:pt idx="718">
                  <c:v>0.84509804001425681</c:v>
                </c:pt>
                <c:pt idx="719">
                  <c:v>0.84509804001425681</c:v>
                </c:pt>
                <c:pt idx="720">
                  <c:v>0.87506126339170009</c:v>
                </c:pt>
                <c:pt idx="721">
                  <c:v>0.95424250943932487</c:v>
                </c:pt>
                <c:pt idx="722">
                  <c:v>0.95424250943932487</c:v>
                </c:pt>
                <c:pt idx="723">
                  <c:v>0.95424250943932487</c:v>
                </c:pt>
                <c:pt idx="724">
                  <c:v>0.95424250943932487</c:v>
                </c:pt>
                <c:pt idx="725">
                  <c:v>1.0413926851582251</c:v>
                </c:pt>
                <c:pt idx="726">
                  <c:v>1.0413926851582251</c:v>
                </c:pt>
                <c:pt idx="727">
                  <c:v>1.0413926851582251</c:v>
                </c:pt>
                <c:pt idx="728">
                  <c:v>1.0413926851582251</c:v>
                </c:pt>
                <c:pt idx="729">
                  <c:v>1.0606978403536116</c:v>
                </c:pt>
                <c:pt idx="730">
                  <c:v>1.0791812460476249</c:v>
                </c:pt>
                <c:pt idx="731">
                  <c:v>1.0791812460476249</c:v>
                </c:pt>
                <c:pt idx="732">
                  <c:v>1.2787536009528291</c:v>
                </c:pt>
                <c:pt idx="733">
                  <c:v>1.3222192947339193</c:v>
                </c:pt>
                <c:pt idx="734">
                  <c:v>1.3979400086720377</c:v>
                </c:pt>
                <c:pt idx="735">
                  <c:v>1.787696568289874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0.3010299956639812</c:v>
                </c:pt>
                <c:pt idx="758">
                  <c:v>0.3010299956639812</c:v>
                </c:pt>
                <c:pt idx="759">
                  <c:v>0.3010299956639812</c:v>
                </c:pt>
                <c:pt idx="760">
                  <c:v>0.3010299956639812</c:v>
                </c:pt>
                <c:pt idx="761">
                  <c:v>0.3010299956639812</c:v>
                </c:pt>
                <c:pt idx="762">
                  <c:v>0.3010299956639812</c:v>
                </c:pt>
                <c:pt idx="763">
                  <c:v>0.3010299956639812</c:v>
                </c:pt>
                <c:pt idx="764">
                  <c:v>0.47712125471966244</c:v>
                </c:pt>
                <c:pt idx="765">
                  <c:v>0.47712125471966244</c:v>
                </c:pt>
                <c:pt idx="766">
                  <c:v>0.6020599913279624</c:v>
                </c:pt>
                <c:pt idx="767">
                  <c:v>1.0791812460476249</c:v>
                </c:pt>
                <c:pt idx="768">
                  <c:v>1.2787536009528289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3-144C-B65B-BED12E8BF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603047183"/>
        <c:axId val="460253055"/>
      </c:barChart>
      <c:catAx>
        <c:axId val="6030471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ucida Sans Unicode" panose="020B0602030504020204" pitchFamily="34" charset="0"/>
                <a:ea typeface="+mn-ea"/>
                <a:cs typeface="+mn-cs"/>
              </a:defRPr>
            </a:pPr>
            <a:endParaRPr lang="en-JP"/>
          </a:p>
        </c:txPr>
        <c:crossAx val="460253055"/>
        <c:crosses val="autoZero"/>
        <c:auto val="1"/>
        <c:lblAlgn val="ctr"/>
        <c:lblOffset val="100"/>
        <c:noMultiLvlLbl val="0"/>
      </c:catAx>
      <c:valAx>
        <c:axId val="460253055"/>
        <c:scaling>
          <c:orientation val="minMax"/>
        </c:scaling>
        <c:delete val="0"/>
        <c:axPos val="b"/>
        <c:numFmt formatCode="0.00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030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679450</xdr:colOff>
      <xdr:row>776</xdr:row>
      <xdr:rowOff>209555</xdr:rowOff>
    </xdr:from>
    <xdr:to>
      <xdr:col>12</xdr:col>
      <xdr:colOff>262350</xdr:colOff>
      <xdr:row>827</xdr:row>
      <xdr:rowOff>215555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D5A604-87FF-2147-965C-F457D9BD5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B1AFC2-CE3F-8846-94A4-066353966781}" name="Table13" displayName="Table13" ref="A1:Q773" totalsRowShown="0" headerRowDxfId="18" dataDxfId="17">
  <autoFilter ref="A1:Q773" xr:uid="{3D24FFEC-169E-B14D-8A0A-05E42ABD0A68}"/>
  <sortState xmlns:xlrd2="http://schemas.microsoft.com/office/spreadsheetml/2017/richdata2" ref="A2:Q773">
    <sortCondition ref="G1:G773"/>
  </sortState>
  <tableColumns count="17">
    <tableColumn id="1" xr3:uid="{010D3D78-239A-5E43-B6A7-E7D10856AF91}" name="spell-sound.pair" dataDxfId="16">
      <calculatedColumnFormula>_xlfn.LET(_xlpm.sep," : ",CONCATENATE(E2,_xlpm.sep,F2))</calculatedColumnFormula>
    </tableColumn>
    <tableColumn id="4" xr3:uid="{AE10BA1D-0688-6C46-9591-54F8AC025F2D}" name="pair.freq" dataDxfId="15"/>
    <tableColumn id="2" xr3:uid="{1824844E-B32F-A24C-9070-2C4A16E14429}" name="pair" dataDxfId="14"/>
    <tableColumn id="7" xr3:uid="{FB7470F3-86A1-4146-BDB2-815B4187F98E}" name="freq.ratio" dataDxfId="13">
      <calculatedColumnFormula>B2/freq.sum.r1a</calculatedColumnFormula>
    </tableColumn>
    <tableColumn id="6" xr3:uid="{5845C2E5-CCE0-6447-B102-7732CC89CB87}" name="spell" dataDxfId="12">
      <calculatedColumnFormula>_xlfn.LET(_xlpm.sep,":",_xlpm.w,$C2,_xlfn.CONCAT("~",RIGHT(_xlpm.w,LEN(_xlpm.w)-FIND(_xlpm.sep,_xlpm.w)),"~"))</calculatedColumnFormula>
    </tableColumn>
    <tableColumn id="5" xr3:uid="{2C402C2E-76F1-1C47-81A6-84E27B9D9285}" name="sound" dataDxfId="11">
      <calculatedColumnFormula>_xlfn.LET(_xlpm.sep,":",_xlpm.w,$C2,_xlfn.CONCAT("[",LEFT(_xlpm.w,FIND(_xlpm.sep,_xlpm.w)-1),"]"))</calculatedColumnFormula>
    </tableColumn>
    <tableColumn id="9" xr3:uid="{D16B317E-AEF5-DB43-9344-7AC2B5D8CD0E}" name="spell.size" dataDxfId="10">
      <calculatedColumnFormula>_xlfn.LET(_xlpm.w,E2,LEN(_xlpm.w)-2)</calculatedColumnFormula>
    </tableColumn>
    <tableColumn id="10" xr3:uid="{92408E4F-1E98-A040-AE21-E8DEEA5B0832}" name="sound.size" dataDxfId="9">
      <calculatedColumnFormula>_xlfn.LET(_xlpm.w,F2,LEN(_xlpm.w)-2)</calculatedColumnFormula>
    </tableColumn>
    <tableColumn id="8" xr3:uid="{93DCB74A-41C3-E344-A945-AF03F8AAC9DE}" name="size" dataDxfId="8">
      <calculatedColumnFormula>_xlfn.LET(_xlpm.a,H2,_xlpm.b,G2,MAX(_xlpm.a,_xlpm.b))</calculatedColumnFormula>
    </tableColumn>
    <tableColumn id="3" xr3:uid="{28078E68-60CB-9F49-889B-89199EFAB6A6}" name="sum.spellwise" dataDxfId="7">
      <calculatedColumnFormula array="1">SUM(_xlfn._xlws.FILTER($D$2:$D$773,_xlfn.MAP($E$2:$E$773,_xlfn.LAMBDA(_xlpm.x,_xlpm.x=$E2))))</calculatedColumnFormula>
    </tableColumn>
    <tableColumn id="13" xr3:uid="{4DDBC3E3-C496-B245-B68E-5F49D651ADC6}" name="spell.reliability" dataDxfId="6">
      <calculatedColumnFormula>$D2/J2</calculatedColumnFormula>
    </tableColumn>
    <tableColumn id="14" xr3:uid="{DA5CB48B-098D-FC4F-AE4A-C13450FB1D6A}" name="sum.soundwise" dataDxfId="5">
      <calculatedColumnFormula array="1">SUM(_xlfn._xlws.FILTER($D$2:$D$773,_xlfn.MAP($F$2:$F$773,_xlfn.LAMBDA(_xlpm.x,_xlpm.x=$F2))))</calculatedColumnFormula>
    </tableColumn>
    <tableColumn id="15" xr3:uid="{13BF6F66-E299-1748-AC0C-DD1CD5B272E0}" name="sound.reliability" dataDxfId="4">
      <calculatedColumnFormula>$D2/L2</calculatedColumnFormula>
    </tableColumn>
    <tableColumn id="12" xr3:uid="{B84B1AB3-E155-0F4D-831C-1C8DE95BE042}" name="pair.reliability" dataDxfId="3">
      <calculatedColumnFormula>_xlfn.LET(_xlpm.freq,B2,_xlpm.size,H2+1,_xlpm.F,O2,LOG(1+_xlpm.freq)*LOG(1+_xlpm.size)*_xlpm.F)</calculatedColumnFormula>
    </tableColumn>
    <tableColumn id="11" xr3:uid="{E1C8957E-45D6-F849-9422-1A3201F2B0AD}" name="F(spell.rel;sound.rel)" dataDxfId="2">
      <calculatedColumnFormula>_xlfn.LET(_xlpm.a,M2,_xlpm.b,K2,2*_xlpm.a*_xlpm.b/(_xlpm.a+_xlpm.b))</calculatedColumnFormula>
    </tableColumn>
    <tableColumn id="16" xr3:uid="{5D3FDE74-46CC-3D41-890F-8384303C78F7}" name="log(spell.rel/sound.rel)" dataDxfId="1">
      <calculatedColumnFormula>_xlfn.LET(_xlpm.p,K2,_xlpm.q,M2,LOG(_xlpm.p/_xlpm.q))</calculatedColumnFormula>
    </tableColumn>
    <tableColumn id="17" xr3:uid="{FEC9139A-3840-F64D-8D13-6F03E376AC4D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3D0B-5FC3-0F48-A2CD-A341FFF6C62D}">
  <dimension ref="A1:R788"/>
  <sheetViews>
    <sheetView tabSelected="1" zoomScale="109" zoomScaleNormal="109" workbookViewId="0">
      <pane xSplit="8000" ySplit="5320" topLeftCell="D775" activePane="bottomRight"/>
      <selection activeCell="A799" sqref="A799:XFD929"/>
      <selection pane="topRight" activeCell="I5" sqref="I5"/>
      <selection pane="bottomLeft" activeCell="C781" sqref="C781"/>
      <selection pane="bottomRight" activeCell="F780" sqref="F780:G780"/>
    </sheetView>
  </sheetViews>
  <sheetFormatPr baseColWidth="10" defaultRowHeight="20"/>
  <cols>
    <col min="1" max="1" width="16.625" style="2" customWidth="1"/>
    <col min="2" max="2" width="9.125" style="2" customWidth="1"/>
    <col min="3" max="3" width="14.125" style="2" customWidth="1"/>
    <col min="4" max="4" width="12.125" style="2" customWidth="1"/>
    <col min="5" max="5" width="11.5" style="2" customWidth="1"/>
    <col min="6" max="6" width="11.625" style="2" customWidth="1"/>
    <col min="7" max="9" width="7.375" customWidth="1"/>
    <col min="12" max="15" width="10.625" style="2"/>
    <col min="16" max="16" width="10.75" style="2" customWidth="1"/>
    <col min="17" max="17" width="10.25" style="2" customWidth="1"/>
    <col min="18" max="18" width="12" style="2" customWidth="1"/>
    <col min="19" max="16384" width="10.625" style="2"/>
  </cols>
  <sheetData>
    <row r="1" spans="1:17">
      <c r="A1" s="2" t="s">
        <v>50</v>
      </c>
      <c r="B1" s="2" t="s">
        <v>49</v>
      </c>
      <c r="C1" s="2" t="s">
        <v>0</v>
      </c>
      <c r="D1" s="2" t="s">
        <v>53</v>
      </c>
      <c r="E1" s="2" t="s">
        <v>51</v>
      </c>
      <c r="F1" s="2" t="s">
        <v>52</v>
      </c>
      <c r="G1" s="2" t="s">
        <v>55</v>
      </c>
      <c r="H1" s="2" t="s">
        <v>54</v>
      </c>
      <c r="I1" s="2" t="s">
        <v>56</v>
      </c>
      <c r="J1" s="3" t="s">
        <v>59</v>
      </c>
      <c r="K1" s="2" t="s">
        <v>60</v>
      </c>
      <c r="L1" s="2" t="s">
        <v>61</v>
      </c>
      <c r="M1" s="2" t="s">
        <v>62</v>
      </c>
      <c r="N1" s="3" t="s">
        <v>57</v>
      </c>
      <c r="O1" s="3" t="s">
        <v>58</v>
      </c>
      <c r="P1" s="2" t="s">
        <v>63</v>
      </c>
      <c r="Q1" s="2" t="s">
        <v>94</v>
      </c>
    </row>
    <row r="2" spans="1:17">
      <c r="A2" s="4" t="str">
        <f t="shared" ref="A2:A65" si="0">_xlfn.LET(_xlpm.sep," : ",CONCATENATE(E2,_xlpm.sep,F2))</f>
        <v>~a~ : [ja]</v>
      </c>
      <c r="B2" s="2">
        <v>1</v>
      </c>
      <c r="C2" s="4" t="s">
        <v>622</v>
      </c>
      <c r="D2" s="5">
        <f t="shared" ref="D2:D65" si="1">B2/freq.sum.r1a</f>
        <v>3.2690421706440013E-4</v>
      </c>
      <c r="E2" s="5" t="str">
        <f t="shared" ref="E2:E65" si="2">_xlfn.LET(_xlpm.sep,":",_xlpm.w,$C2,_xlfn.CONCAT("~",RIGHT(_xlpm.w,LEN(_xlpm.w)-FIND(_xlpm.sep,_xlpm.w)),"~"))</f>
        <v>~a~</v>
      </c>
      <c r="F2" s="5" t="str">
        <f t="shared" ref="F2:F65" si="3">_xlfn.LET(_xlpm.sep,":",_xlpm.w,$C2,_xlfn.CONCAT("[",LEFT(_xlpm.w,FIND(_xlpm.sep,_xlpm.w)-1),"]"))</f>
        <v>[ja]</v>
      </c>
      <c r="G2" s="6">
        <f t="shared" ref="G2:G65" si="4">_xlfn.LET(_xlpm.w,E2,LEN(_xlpm.w)-2)</f>
        <v>1</v>
      </c>
      <c r="H2" s="6">
        <f t="shared" ref="H2:H65" si="5">_xlfn.LET(_xlpm.w,F2,LEN(_xlpm.w)-2)</f>
        <v>2</v>
      </c>
      <c r="I2" s="6">
        <f t="shared" ref="I2:I65" si="6">_xlfn.LET(_xlpm.a,H2,_xlpm.b,G2,MAX(_xlpm.a,_xlpm.b))</f>
        <v>2</v>
      </c>
      <c r="J2" s="5" cm="1">
        <f t="array" ref="J2">SUM(_xlfn._xlws.FILTER($D$2:$D$773,_xlfn.MAP($E$2:$E$773,_xlfn.LAMBDA(_xlpm.x,_xlpm.x=$E2))))</f>
        <v>1.5691402419091206E-2</v>
      </c>
      <c r="K2" s="5">
        <f t="shared" ref="K2:K65" si="7">$D2/J2</f>
        <v>2.0833333333333332E-2</v>
      </c>
      <c r="L2" s="5" cm="1">
        <f t="array" ref="L2">SUM(_xlfn._xlws.FILTER($D$2:$D$773,_xlfn.MAP($F$2:$F$773,_xlfn.LAMBDA(_xlpm.x,_xlpm.x=$F2))))</f>
        <v>3.2690421706440013E-4</v>
      </c>
      <c r="M2" s="5">
        <f t="shared" ref="M2:M65" si="8">$D2/L2</f>
        <v>1</v>
      </c>
      <c r="N2" s="5">
        <f t="shared" ref="N2:N65" si="9">_xlfn.LET(_xlpm.freq,B2,_xlpm.size,H2+1,_xlpm.F,O2,LOG(1+_xlpm.freq)*LOG(1+_xlpm.size)*_xlpm.F)</f>
        <v>7.3974741460780856E-3</v>
      </c>
      <c r="O2" s="5">
        <f t="shared" ref="O2:O65" si="10">_xlfn.LET(_xlpm.a,M2,_xlpm.b,K2,2*_xlpm.a*_xlpm.b/(_xlpm.a+_xlpm.b))</f>
        <v>4.0816326530612249E-2</v>
      </c>
      <c r="P2" s="5">
        <f t="shared" ref="P2:P65" si="11">_xlfn.LET(_xlpm.p,K2,_xlpm.q,M2,LOG(_xlpm.p/_xlpm.q))</f>
        <v>-1.6812412373755872</v>
      </c>
      <c r="Q2" s="5"/>
    </row>
    <row r="3" spans="1:17">
      <c r="A3" s="4" t="str">
        <f t="shared" si="0"/>
        <v>~s~ : [s]</v>
      </c>
      <c r="B3" s="2">
        <v>1</v>
      </c>
      <c r="C3" s="4" t="s">
        <v>31</v>
      </c>
      <c r="D3" s="5">
        <f t="shared" si="1"/>
        <v>3.2690421706440013E-4</v>
      </c>
      <c r="E3" s="5" t="str">
        <f t="shared" si="2"/>
        <v>~s~</v>
      </c>
      <c r="F3" s="5" t="str">
        <f t="shared" si="3"/>
        <v>[s]</v>
      </c>
      <c r="G3" s="6">
        <f t="shared" si="4"/>
        <v>1</v>
      </c>
      <c r="H3" s="6">
        <f t="shared" si="5"/>
        <v>1</v>
      </c>
      <c r="I3" s="6">
        <f t="shared" si="6"/>
        <v>1</v>
      </c>
      <c r="J3" s="5" cm="1">
        <f t="array" ref="J3">SUM(_xlfn._xlws.FILTER($D$2:$D$773,_xlfn.MAP($E$2:$E$773,_xlfn.LAMBDA(_xlpm.x,_xlpm.x=$E3))))</f>
        <v>4.8708728342595618E-2</v>
      </c>
      <c r="K3" s="5">
        <f t="shared" si="7"/>
        <v>6.7114093959731542E-3</v>
      </c>
      <c r="L3" s="5" cm="1">
        <f t="array" ref="L3">SUM(_xlfn._xlws.FILTER($D$2:$D$773,_xlfn.MAP($F$2:$F$773,_xlfn.LAMBDA(_xlpm.x,_xlpm.x=$F3))))</f>
        <v>1.6345210853220007E-3</v>
      </c>
      <c r="M3" s="5">
        <f t="shared" si="8"/>
        <v>0.2</v>
      </c>
      <c r="N3" s="5">
        <f t="shared" si="9"/>
        <v>1.8652962238890035E-3</v>
      </c>
      <c r="O3" s="5">
        <f t="shared" si="10"/>
        <v>1.2987012987012988E-2</v>
      </c>
      <c r="P3" s="5">
        <f t="shared" si="11"/>
        <v>-1.4742162640762553</v>
      </c>
      <c r="Q3" s="5"/>
    </row>
    <row r="4" spans="1:17">
      <c r="A4" s="4" t="str">
        <f t="shared" si="0"/>
        <v>~e~ : [jɛ]</v>
      </c>
      <c r="B4" s="2">
        <v>2</v>
      </c>
      <c r="C4" s="4" t="s">
        <v>621</v>
      </c>
      <c r="D4" s="5">
        <f t="shared" si="1"/>
        <v>6.5380843412880026E-4</v>
      </c>
      <c r="E4" s="4" t="str">
        <f t="shared" si="2"/>
        <v>~e~</v>
      </c>
      <c r="F4" s="4" t="str">
        <f t="shared" si="3"/>
        <v>[jɛ]</v>
      </c>
      <c r="G4" s="6">
        <f t="shared" si="4"/>
        <v>1</v>
      </c>
      <c r="H4" s="6">
        <f t="shared" si="5"/>
        <v>2</v>
      </c>
      <c r="I4" s="6">
        <f t="shared" si="6"/>
        <v>2</v>
      </c>
      <c r="J4" s="5" cm="1">
        <f t="array" ref="J4">SUM(_xlfn._xlws.FILTER($D$2:$D$773,_xlfn.MAP($E$2:$E$773,_xlfn.LAMBDA(_xlpm.x,_xlpm.x=$E4))))</f>
        <v>1.4710689767898005E-2</v>
      </c>
      <c r="K4" s="5">
        <f t="shared" si="7"/>
        <v>4.4444444444444446E-2</v>
      </c>
      <c r="L4" s="5" cm="1">
        <f t="array" ref="L4">SUM(_xlfn._xlws.FILTER($D$2:$D$773,_xlfn.MAP($F$2:$F$773,_xlfn.LAMBDA(_xlpm.x,_xlpm.x=$F4))))</f>
        <v>6.5380843412880026E-4</v>
      </c>
      <c r="M4" s="5">
        <f t="shared" si="8"/>
        <v>1</v>
      </c>
      <c r="N4" s="5">
        <f t="shared" si="9"/>
        <v>2.4447286679055873E-2</v>
      </c>
      <c r="O4" s="5">
        <f t="shared" si="10"/>
        <v>8.5106382978723402E-2</v>
      </c>
      <c r="P4" s="5">
        <f t="shared" si="11"/>
        <v>-1.3521825181113625</v>
      </c>
      <c r="Q4" s="5"/>
    </row>
    <row r="5" spans="1:17">
      <c r="A5" s="4" t="str">
        <f t="shared" si="0"/>
        <v>~t~ : [t]</v>
      </c>
      <c r="B5" s="2">
        <v>3</v>
      </c>
      <c r="C5" s="4" t="s">
        <v>33</v>
      </c>
      <c r="D5" s="5">
        <f t="shared" si="1"/>
        <v>9.8071265119320039E-4</v>
      </c>
      <c r="E5" s="4" t="str">
        <f t="shared" si="2"/>
        <v>~t~</v>
      </c>
      <c r="F5" s="4" t="str">
        <f t="shared" si="3"/>
        <v>[t]</v>
      </c>
      <c r="G5" s="6">
        <f t="shared" si="4"/>
        <v>1</v>
      </c>
      <c r="H5" s="6">
        <f t="shared" si="5"/>
        <v>1</v>
      </c>
      <c r="I5" s="6">
        <f t="shared" si="6"/>
        <v>1</v>
      </c>
      <c r="J5" s="5" cm="1">
        <f t="array" ref="J5">SUM(_xlfn._xlws.FILTER($D$2:$D$773,_xlfn.MAP($E$2:$E$773,_xlfn.LAMBDA(_xlpm.x,_xlpm.x=$E5))))</f>
        <v>2.778685845047401E-2</v>
      </c>
      <c r="K5" s="5">
        <f t="shared" si="7"/>
        <v>3.5294117647058823E-2</v>
      </c>
      <c r="L5" s="5" cm="1">
        <f t="array" ref="L5">SUM(_xlfn._xlws.FILTER($D$2:$D$773,_xlfn.MAP($F$2:$F$773,_xlfn.LAMBDA(_xlpm.x,_xlpm.x=$F5))))</f>
        <v>2.2883295194508009E-3</v>
      </c>
      <c r="M5" s="5">
        <f t="shared" si="8"/>
        <v>0.42857142857142855</v>
      </c>
      <c r="N5" s="5">
        <f t="shared" si="9"/>
        <v>1.8734062074711295E-2</v>
      </c>
      <c r="O5" s="5">
        <f t="shared" si="10"/>
        <v>6.5217391304347824E-2</v>
      </c>
      <c r="P5" s="5">
        <f t="shared" si="11"/>
        <v>-1.0843208857000359</v>
      </c>
      <c r="Q5" s="5"/>
    </row>
    <row r="6" spans="1:17">
      <c r="A6" s="4" t="str">
        <f t="shared" si="0"/>
        <v>~s~ : [zə]</v>
      </c>
      <c r="B6" s="2">
        <v>1</v>
      </c>
      <c r="C6" s="4" t="s">
        <v>498</v>
      </c>
      <c r="D6" s="5">
        <f t="shared" si="1"/>
        <v>3.2690421706440013E-4</v>
      </c>
      <c r="E6" s="4" t="str">
        <f t="shared" si="2"/>
        <v>~s~</v>
      </c>
      <c r="F6" s="4" t="str">
        <f t="shared" si="3"/>
        <v>[zə]</v>
      </c>
      <c r="G6" s="6">
        <f t="shared" si="4"/>
        <v>1</v>
      </c>
      <c r="H6" s="6">
        <f t="shared" si="5"/>
        <v>2</v>
      </c>
      <c r="I6" s="6">
        <f t="shared" si="6"/>
        <v>2</v>
      </c>
      <c r="J6" s="5" cm="1">
        <f t="array" ref="J6">SUM(_xlfn._xlws.FILTER($D$2:$D$773,_xlfn.MAP($E$2:$E$773,_xlfn.LAMBDA(_xlpm.x,_xlpm.x=$E6))))</f>
        <v>4.8708728342595618E-2</v>
      </c>
      <c r="K6" s="5">
        <f t="shared" si="7"/>
        <v>6.7114093959731542E-3</v>
      </c>
      <c r="L6" s="5" cm="1">
        <f t="array" ref="L6">SUM(_xlfn._xlws.FILTER($D$2:$D$773,_xlfn.MAP($F$2:$F$773,_xlfn.LAMBDA(_xlpm.x,_xlpm.x=$F6))))</f>
        <v>4.5766590389016018E-3</v>
      </c>
      <c r="M6" s="5">
        <f t="shared" si="8"/>
        <v>7.1428571428571425E-2</v>
      </c>
      <c r="N6" s="5">
        <f t="shared" si="9"/>
        <v>2.2237805715204059E-3</v>
      </c>
      <c r="O6" s="5">
        <f t="shared" si="10"/>
        <v>1.2269938650306747E-2</v>
      </c>
      <c r="P6" s="5">
        <f t="shared" si="11"/>
        <v>-1.0270582327340361</v>
      </c>
      <c r="Q6" s="5"/>
    </row>
    <row r="7" spans="1:17">
      <c r="A7" s="4" t="str">
        <f t="shared" si="0"/>
        <v>~x~ : [z]</v>
      </c>
      <c r="B7" s="2">
        <v>2</v>
      </c>
      <c r="C7" s="4" t="s">
        <v>499</v>
      </c>
      <c r="D7" s="5">
        <f t="shared" si="1"/>
        <v>6.5380843412880026E-4</v>
      </c>
      <c r="E7" s="4" t="str">
        <f t="shared" si="2"/>
        <v>~x~</v>
      </c>
      <c r="F7" s="4" t="str">
        <f t="shared" si="3"/>
        <v>[z]</v>
      </c>
      <c r="G7" s="6">
        <f t="shared" si="4"/>
        <v>1</v>
      </c>
      <c r="H7" s="6">
        <f t="shared" si="5"/>
        <v>1</v>
      </c>
      <c r="I7" s="6">
        <f t="shared" si="6"/>
        <v>1</v>
      </c>
      <c r="J7" s="5" cm="1">
        <f t="array" ref="J7">SUM(_xlfn._xlws.FILTER($D$2:$D$773,_xlfn.MAP($E$2:$E$773,_xlfn.LAMBDA(_xlpm.x,_xlpm.x=$E7))))</f>
        <v>7.5187969924812026E-3</v>
      </c>
      <c r="K7" s="5">
        <f t="shared" si="7"/>
        <v>8.6956521739130446E-2</v>
      </c>
      <c r="L7" s="5" cm="1">
        <f t="array" ref="L7">SUM(_xlfn._xlws.FILTER($D$2:$D$773,_xlfn.MAP($F$2:$F$773,_xlfn.LAMBDA(_xlpm.x,_xlpm.x=$F7))))</f>
        <v>9.8071265119320039E-4</v>
      </c>
      <c r="M7" s="5">
        <f t="shared" si="8"/>
        <v>0.66666666666666663</v>
      </c>
      <c r="N7" s="5">
        <f t="shared" si="9"/>
        <v>3.5022260262348462E-2</v>
      </c>
      <c r="O7" s="5">
        <f t="shared" si="10"/>
        <v>0.15384615384615385</v>
      </c>
      <c r="P7" s="5">
        <f t="shared" si="11"/>
        <v>-0.88460658129793035</v>
      </c>
      <c r="Q7" s="5"/>
    </row>
    <row r="8" spans="1:17">
      <c r="A8" s="4" t="str">
        <f t="shared" si="0"/>
        <v>~e~ : [je]</v>
      </c>
      <c r="B8" s="2">
        <v>2</v>
      </c>
      <c r="C8" s="4" t="s">
        <v>411</v>
      </c>
      <c r="D8" s="5">
        <f t="shared" si="1"/>
        <v>6.5380843412880026E-4</v>
      </c>
      <c r="E8" s="5" t="str">
        <f t="shared" si="2"/>
        <v>~e~</v>
      </c>
      <c r="F8" s="5" t="str">
        <f t="shared" si="3"/>
        <v>[je]</v>
      </c>
      <c r="G8" s="6">
        <f t="shared" si="4"/>
        <v>1</v>
      </c>
      <c r="H8" s="6">
        <f t="shared" si="5"/>
        <v>2</v>
      </c>
      <c r="I8" s="6">
        <f t="shared" si="6"/>
        <v>2</v>
      </c>
      <c r="J8" s="5" cm="1">
        <f t="array" ref="J8">SUM(_xlfn._xlws.FILTER($D$2:$D$773,_xlfn.MAP($E$2:$E$773,_xlfn.LAMBDA(_xlpm.x,_xlpm.x=$E8))))</f>
        <v>1.4710689767898005E-2</v>
      </c>
      <c r="K8" s="5">
        <f t="shared" si="7"/>
        <v>4.4444444444444446E-2</v>
      </c>
      <c r="L8" s="5" cm="1">
        <f t="array" ref="L8">SUM(_xlfn._xlws.FILTER($D$2:$D$773,_xlfn.MAP($F$2:$F$773,_xlfn.LAMBDA(_xlpm.x,_xlpm.x=$F8))))</f>
        <v>1.9614253023864008E-3</v>
      </c>
      <c r="M8" s="5">
        <f t="shared" si="8"/>
        <v>0.33333333333333331</v>
      </c>
      <c r="N8" s="5">
        <f t="shared" si="9"/>
        <v>2.2529852429718156E-2</v>
      </c>
      <c r="O8" s="5">
        <f t="shared" si="10"/>
        <v>7.8431372549019607E-2</v>
      </c>
      <c r="P8" s="5">
        <f t="shared" si="11"/>
        <v>-0.87506126339169998</v>
      </c>
      <c r="Q8" s="5"/>
    </row>
    <row r="9" spans="1:17">
      <c r="A9" s="4" t="str">
        <f t="shared" si="0"/>
        <v>~é~ : [je]</v>
      </c>
      <c r="B9" s="2">
        <v>2</v>
      </c>
      <c r="C9" s="4" t="s">
        <v>722</v>
      </c>
      <c r="D9" s="5">
        <f t="shared" si="1"/>
        <v>6.5380843412880026E-4</v>
      </c>
      <c r="E9" s="5" t="str">
        <f t="shared" si="2"/>
        <v>~é~</v>
      </c>
      <c r="F9" s="5" t="str">
        <f t="shared" si="3"/>
        <v>[je]</v>
      </c>
      <c r="G9" s="6">
        <f t="shared" si="4"/>
        <v>1</v>
      </c>
      <c r="H9" s="6">
        <f t="shared" si="5"/>
        <v>2</v>
      </c>
      <c r="I9" s="6">
        <f t="shared" si="6"/>
        <v>2</v>
      </c>
      <c r="J9" s="5" cm="1">
        <f t="array" ref="J9">SUM(_xlfn._xlws.FILTER($D$2:$D$773,_xlfn.MAP($E$2:$E$773,_xlfn.LAMBDA(_xlpm.x,_xlpm.x=$E9))))</f>
        <v>9.8071265119320031E-3</v>
      </c>
      <c r="K9" s="5">
        <f t="shared" si="7"/>
        <v>6.6666666666666666E-2</v>
      </c>
      <c r="L9" s="5" cm="1">
        <f t="array" ref="L9">SUM(_xlfn._xlws.FILTER($D$2:$D$773,_xlfn.MAP($F$2:$F$773,_xlfn.LAMBDA(_xlpm.x,_xlpm.x=$F9))))</f>
        <v>1.9614253023864008E-3</v>
      </c>
      <c r="M9" s="5">
        <f t="shared" si="8"/>
        <v>0.33333333333333331</v>
      </c>
      <c r="N9" s="5">
        <f t="shared" si="9"/>
        <v>3.1917290942100725E-2</v>
      </c>
      <c r="O9" s="5">
        <f t="shared" si="10"/>
        <v>0.1111111111111111</v>
      </c>
      <c r="P9" s="5">
        <f t="shared" si="11"/>
        <v>-0.69897000433601875</v>
      </c>
      <c r="Q9" s="5"/>
    </row>
    <row r="10" spans="1:17">
      <c r="A10" s="4" t="str">
        <f t="shared" si="0"/>
        <v>~x~ : [s]</v>
      </c>
      <c r="B10" s="2">
        <v>2</v>
      </c>
      <c r="C10" s="4" t="s">
        <v>538</v>
      </c>
      <c r="D10" s="5">
        <f t="shared" si="1"/>
        <v>6.5380843412880026E-4</v>
      </c>
      <c r="E10" s="4" t="str">
        <f t="shared" si="2"/>
        <v>~x~</v>
      </c>
      <c r="F10" s="4" t="str">
        <f t="shared" si="3"/>
        <v>[s]</v>
      </c>
      <c r="G10" s="6">
        <f t="shared" si="4"/>
        <v>1</v>
      </c>
      <c r="H10" s="6">
        <f t="shared" si="5"/>
        <v>1</v>
      </c>
      <c r="I10" s="6">
        <f t="shared" si="6"/>
        <v>1</v>
      </c>
      <c r="J10" s="5" cm="1">
        <f t="array" ref="J10">SUM(_xlfn._xlws.FILTER($D$2:$D$773,_xlfn.MAP($E$2:$E$773,_xlfn.LAMBDA(_xlpm.x,_xlpm.x=$E10))))</f>
        <v>7.5187969924812026E-3</v>
      </c>
      <c r="K10" s="5">
        <f t="shared" si="7"/>
        <v>8.6956521739130446E-2</v>
      </c>
      <c r="L10" s="5" cm="1">
        <f t="array" ref="L10">SUM(_xlfn._xlws.FILTER($D$2:$D$773,_xlfn.MAP($F$2:$F$773,_xlfn.LAMBDA(_xlpm.x,_xlpm.x=$F10))))</f>
        <v>1.6345210853220007E-3</v>
      </c>
      <c r="M10" s="5">
        <f t="shared" si="8"/>
        <v>0.4</v>
      </c>
      <c r="N10" s="5">
        <f t="shared" si="9"/>
        <v>3.2520670243609287E-2</v>
      </c>
      <c r="O10" s="5">
        <f t="shared" si="10"/>
        <v>0.14285714285714288</v>
      </c>
      <c r="P10" s="5">
        <f t="shared" si="11"/>
        <v>-0.66275783168157398</v>
      </c>
      <c r="Q10" s="5"/>
    </row>
    <row r="11" spans="1:17">
      <c r="A11" s="4" t="str">
        <f t="shared" si="0"/>
        <v>~s~ : [sə]</v>
      </c>
      <c r="B11" s="2">
        <v>5</v>
      </c>
      <c r="C11" s="4" t="s">
        <v>344</v>
      </c>
      <c r="D11" s="5">
        <f t="shared" si="1"/>
        <v>1.6345210853220007E-3</v>
      </c>
      <c r="E11" s="5" t="str">
        <f t="shared" si="2"/>
        <v>~s~</v>
      </c>
      <c r="F11" s="5" t="str">
        <f t="shared" si="3"/>
        <v>[sə]</v>
      </c>
      <c r="G11" s="6">
        <f t="shared" si="4"/>
        <v>1</v>
      </c>
      <c r="H11" s="6">
        <f t="shared" si="5"/>
        <v>2</v>
      </c>
      <c r="I11" s="6">
        <f t="shared" si="6"/>
        <v>2</v>
      </c>
      <c r="J11" s="5" cm="1">
        <f t="array" ref="J11">SUM(_xlfn._xlws.FILTER($D$2:$D$773,_xlfn.MAP($E$2:$E$773,_xlfn.LAMBDA(_xlpm.x,_xlpm.x=$E11))))</f>
        <v>4.8708728342595618E-2</v>
      </c>
      <c r="K11" s="5">
        <f t="shared" si="7"/>
        <v>3.3557046979865772E-2</v>
      </c>
      <c r="L11" s="5" cm="1">
        <f t="array" ref="L11">SUM(_xlfn._xlws.FILTER($D$2:$D$773,_xlfn.MAP($F$2:$F$773,_xlfn.LAMBDA(_xlpm.x,_xlpm.x=$F11))))</f>
        <v>1.1114743380189604E-2</v>
      </c>
      <c r="M11" s="5">
        <f t="shared" si="8"/>
        <v>0.14705882352941177</v>
      </c>
      <c r="N11" s="5">
        <f t="shared" si="9"/>
        <v>2.5600750549607629E-2</v>
      </c>
      <c r="O11" s="5">
        <f t="shared" si="10"/>
        <v>5.4644808743169397E-2</v>
      </c>
      <c r="P11" s="5">
        <f t="shared" si="11"/>
        <v>-0.64170735137001889</v>
      </c>
      <c r="Q11" s="5"/>
    </row>
    <row r="12" spans="1:17">
      <c r="A12" s="4" t="str">
        <f t="shared" si="0"/>
        <v>~t~ : [tə]</v>
      </c>
      <c r="B12" s="2">
        <v>1</v>
      </c>
      <c r="C12" s="4" t="s">
        <v>752</v>
      </c>
      <c r="D12" s="5">
        <f t="shared" si="1"/>
        <v>3.2690421706440013E-4</v>
      </c>
      <c r="E12" s="4" t="str">
        <f t="shared" si="2"/>
        <v>~t~</v>
      </c>
      <c r="F12" s="4" t="str">
        <f t="shared" si="3"/>
        <v>[tə]</v>
      </c>
      <c r="G12" s="6">
        <f t="shared" si="4"/>
        <v>1</v>
      </c>
      <c r="H12" s="6">
        <f t="shared" si="5"/>
        <v>2</v>
      </c>
      <c r="I12" s="6">
        <f t="shared" si="6"/>
        <v>2</v>
      </c>
      <c r="J12" s="5" cm="1">
        <f t="array" ref="J12">SUM(_xlfn._xlws.FILTER($D$2:$D$773,_xlfn.MAP($E$2:$E$773,_xlfn.LAMBDA(_xlpm.x,_xlpm.x=$E12))))</f>
        <v>2.778685845047401E-2</v>
      </c>
      <c r="K12" s="5">
        <f t="shared" si="7"/>
        <v>1.1764705882352941E-2</v>
      </c>
      <c r="L12" s="5" cm="1">
        <f t="array" ref="L12">SUM(_xlfn._xlws.FILTER($D$2:$D$773,_xlfn.MAP($F$2:$F$773,_xlfn.LAMBDA(_xlpm.x,_xlpm.x=$F12))))</f>
        <v>7.5187969924812026E-3</v>
      </c>
      <c r="M12" s="5">
        <f t="shared" si="8"/>
        <v>4.3478260869565223E-2</v>
      </c>
      <c r="N12" s="5">
        <f t="shared" si="9"/>
        <v>3.3562614181280198E-3</v>
      </c>
      <c r="O12" s="5">
        <f t="shared" si="10"/>
        <v>1.8518518518518517E-2</v>
      </c>
      <c r="P12" s="5">
        <f t="shared" si="11"/>
        <v>-0.5676910896966999</v>
      </c>
      <c r="Q12" s="5"/>
    </row>
    <row r="13" spans="1:17">
      <c r="A13" s="4" t="str">
        <f t="shared" si="0"/>
        <v>~f~ : [v]</v>
      </c>
      <c r="B13" s="2">
        <v>1</v>
      </c>
      <c r="C13" s="4" t="s">
        <v>513</v>
      </c>
      <c r="D13" s="5">
        <f t="shared" si="1"/>
        <v>3.2690421706440013E-4</v>
      </c>
      <c r="E13" s="4" t="str">
        <f t="shared" si="2"/>
        <v>~f~</v>
      </c>
      <c r="F13" s="4" t="str">
        <f t="shared" si="3"/>
        <v>[v]</v>
      </c>
      <c r="G13" s="6">
        <f t="shared" si="4"/>
        <v>1</v>
      </c>
      <c r="H13" s="6">
        <f t="shared" si="5"/>
        <v>1</v>
      </c>
      <c r="I13" s="6">
        <f t="shared" si="6"/>
        <v>1</v>
      </c>
      <c r="J13" s="5" cm="1">
        <f t="array" ref="J13">SUM(_xlfn._xlws.FILTER($D$2:$D$773,_xlfn.MAP($E$2:$E$773,_xlfn.LAMBDA(_xlpm.x,_xlpm.x=$E13))))</f>
        <v>1.6345210853220007E-3</v>
      </c>
      <c r="K13" s="5">
        <f t="shared" si="7"/>
        <v>0.2</v>
      </c>
      <c r="L13" s="5" cm="1">
        <f t="array" ref="L13">SUM(_xlfn._xlws.FILTER($D$2:$D$773,_xlfn.MAP($F$2:$F$773,_xlfn.LAMBDA(_xlpm.x,_xlpm.x=$F13))))</f>
        <v>6.5380843412880026E-4</v>
      </c>
      <c r="M13" s="5">
        <f t="shared" si="8"/>
        <v>0.5</v>
      </c>
      <c r="N13" s="5">
        <f t="shared" si="9"/>
        <v>4.1036516925558077E-2</v>
      </c>
      <c r="O13" s="5">
        <f t="shared" si="10"/>
        <v>0.28571428571428575</v>
      </c>
      <c r="P13" s="5">
        <f t="shared" si="11"/>
        <v>-0.3979400086720376</v>
      </c>
      <c r="Q13" s="5"/>
    </row>
    <row r="14" spans="1:17">
      <c r="A14" s="4" t="str">
        <f t="shared" si="0"/>
        <v>~o~ : [o]</v>
      </c>
      <c r="B14" s="2">
        <v>2</v>
      </c>
      <c r="C14" s="4" t="s">
        <v>375</v>
      </c>
      <c r="D14" s="5">
        <f t="shared" si="1"/>
        <v>6.5380843412880026E-4</v>
      </c>
      <c r="E14" s="4" t="str">
        <f t="shared" si="2"/>
        <v>~o~</v>
      </c>
      <c r="F14" s="4" t="str">
        <f t="shared" si="3"/>
        <v>[o]</v>
      </c>
      <c r="G14" s="6">
        <f t="shared" si="4"/>
        <v>1</v>
      </c>
      <c r="H14" s="6">
        <f t="shared" si="5"/>
        <v>1</v>
      </c>
      <c r="I14" s="6">
        <f t="shared" si="6"/>
        <v>1</v>
      </c>
      <c r="J14" s="5" cm="1">
        <f t="array" ref="J14">SUM(_xlfn._xlws.FILTER($D$2:$D$773,_xlfn.MAP($E$2:$E$773,_xlfn.LAMBDA(_xlpm.x,_xlpm.x=$E14))))</f>
        <v>7.5187969924812026E-3</v>
      </c>
      <c r="K14" s="5">
        <f t="shared" si="7"/>
        <v>8.6956521739130446E-2</v>
      </c>
      <c r="L14" s="5" cm="1">
        <f t="array" ref="L14">SUM(_xlfn._xlws.FILTER($D$2:$D$773,_xlfn.MAP($F$2:$F$773,_xlfn.LAMBDA(_xlpm.x,_xlpm.x=$F14))))</f>
        <v>3.2690421706440013E-3</v>
      </c>
      <c r="M14" s="5">
        <f t="shared" si="8"/>
        <v>0.2</v>
      </c>
      <c r="N14" s="5">
        <f t="shared" si="9"/>
        <v>2.7593295964274549E-2</v>
      </c>
      <c r="O14" s="5">
        <f t="shared" si="10"/>
        <v>0.12121212121212123</v>
      </c>
      <c r="P14" s="5">
        <f t="shared" si="11"/>
        <v>-0.36172783601759284</v>
      </c>
      <c r="Q14" s="5"/>
    </row>
    <row r="15" spans="1:17">
      <c r="A15" s="4" t="str">
        <f t="shared" si="0"/>
        <v>~l~ : [l]</v>
      </c>
      <c r="B15" s="2">
        <v>6</v>
      </c>
      <c r="C15" s="4" t="s">
        <v>14</v>
      </c>
      <c r="D15" s="5">
        <f t="shared" si="1"/>
        <v>1.9614253023864008E-3</v>
      </c>
      <c r="E15" s="4" t="str">
        <f t="shared" si="2"/>
        <v>~l~</v>
      </c>
      <c r="F15" s="4" t="str">
        <f t="shared" si="3"/>
        <v>[l]</v>
      </c>
      <c r="G15" s="6">
        <f t="shared" si="4"/>
        <v>1</v>
      </c>
      <c r="H15" s="6">
        <f t="shared" si="5"/>
        <v>1</v>
      </c>
      <c r="I15" s="6">
        <f t="shared" si="6"/>
        <v>1</v>
      </c>
      <c r="J15" s="5" cm="1">
        <f t="array" ref="J15">SUM(_xlfn._xlws.FILTER($D$2:$D$773,_xlfn.MAP($E$2:$E$773,_xlfn.LAMBDA(_xlpm.x,_xlpm.x=$E15))))</f>
        <v>9.4802222948676025E-3</v>
      </c>
      <c r="K15" s="5">
        <f t="shared" si="7"/>
        <v>0.20689655172413796</v>
      </c>
      <c r="L15" s="5" cm="1">
        <f t="array" ref="L15">SUM(_xlfn._xlws.FILTER($D$2:$D$773,_xlfn.MAP($F$2:$F$773,_xlfn.LAMBDA(_xlpm.x,_xlpm.x=$F15))))</f>
        <v>4.9035632559660033E-3</v>
      </c>
      <c r="M15" s="5">
        <f t="shared" si="8"/>
        <v>0.39999999999999991</v>
      </c>
      <c r="N15" s="5">
        <f t="shared" si="9"/>
        <v>0.10996751923983536</v>
      </c>
      <c r="O15" s="5">
        <f t="shared" si="10"/>
        <v>0.27272727272727271</v>
      </c>
      <c r="P15" s="5">
        <f t="shared" si="11"/>
        <v>-0.28630673884327473</v>
      </c>
      <c r="Q15" s="5"/>
    </row>
    <row r="16" spans="1:17">
      <c r="A16" s="4" t="str">
        <f t="shared" si="0"/>
        <v>~e~ : [ɛ]</v>
      </c>
      <c r="B16" s="2">
        <v>16</v>
      </c>
      <c r="C16" s="4" t="s">
        <v>40</v>
      </c>
      <c r="D16" s="5">
        <f t="shared" si="1"/>
        <v>5.2304674730304021E-3</v>
      </c>
      <c r="E16" s="4" t="str">
        <f t="shared" si="2"/>
        <v>~e~</v>
      </c>
      <c r="F16" s="4" t="str">
        <f t="shared" si="3"/>
        <v>[ɛ]</v>
      </c>
      <c r="G16" s="6">
        <f t="shared" si="4"/>
        <v>1</v>
      </c>
      <c r="H16" s="6">
        <f t="shared" si="5"/>
        <v>1</v>
      </c>
      <c r="I16" s="6">
        <f t="shared" si="6"/>
        <v>1</v>
      </c>
      <c r="J16" s="5" cm="1">
        <f t="array" ref="J16">SUM(_xlfn._xlws.FILTER($D$2:$D$773,_xlfn.MAP($E$2:$E$773,_xlfn.LAMBDA(_xlpm.x,_xlpm.x=$E16))))</f>
        <v>1.4710689767898005E-2</v>
      </c>
      <c r="K16" s="5">
        <f t="shared" si="7"/>
        <v>0.35555555555555557</v>
      </c>
      <c r="L16" s="5" cm="1">
        <f t="array" ref="L16">SUM(_xlfn._xlws.FILTER($D$2:$D$773,_xlfn.MAP($F$2:$F$773,_xlfn.LAMBDA(_xlpm.x,_xlpm.x=$F16))))</f>
        <v>7.8457012095456049E-3</v>
      </c>
      <c r="M16" s="5">
        <f t="shared" si="8"/>
        <v>0.66666666666666652</v>
      </c>
      <c r="N16" s="5">
        <f t="shared" si="9"/>
        <v>0.27226589367487869</v>
      </c>
      <c r="O16" s="5">
        <f t="shared" si="10"/>
        <v>0.46376811594202894</v>
      </c>
      <c r="P16" s="5">
        <f t="shared" si="11"/>
        <v>-0.27300127206373759</v>
      </c>
      <c r="Q16" s="5"/>
    </row>
    <row r="17" spans="1:17">
      <c r="A17" s="4" t="str">
        <f t="shared" si="0"/>
        <v>~e~ : [e]</v>
      </c>
      <c r="B17" s="2">
        <v>4</v>
      </c>
      <c r="C17" s="4" t="s">
        <v>72</v>
      </c>
      <c r="D17" s="5">
        <f t="shared" si="1"/>
        <v>1.3076168682576005E-3</v>
      </c>
      <c r="E17" s="4" t="str">
        <f t="shared" si="2"/>
        <v>~e~</v>
      </c>
      <c r="F17" s="4" t="str">
        <f t="shared" si="3"/>
        <v>[e]</v>
      </c>
      <c r="G17" s="6">
        <f t="shared" si="4"/>
        <v>1</v>
      </c>
      <c r="H17" s="6">
        <f t="shared" si="5"/>
        <v>1</v>
      </c>
      <c r="I17" s="6">
        <f t="shared" si="6"/>
        <v>1</v>
      </c>
      <c r="J17" s="5" cm="1">
        <f t="array" ref="J17">SUM(_xlfn._xlws.FILTER($D$2:$D$773,_xlfn.MAP($E$2:$E$773,_xlfn.LAMBDA(_xlpm.x,_xlpm.x=$E17))))</f>
        <v>1.4710689767898005E-2</v>
      </c>
      <c r="K17" s="5">
        <f t="shared" si="7"/>
        <v>8.8888888888888892E-2</v>
      </c>
      <c r="L17" s="5" cm="1">
        <f t="array" ref="L17">SUM(_xlfn._xlws.FILTER($D$2:$D$773,_xlfn.MAP($F$2:$F$773,_xlfn.LAMBDA(_xlpm.x,_xlpm.x=$F17))))</f>
        <v>1.0787839163125205E-2</v>
      </c>
      <c r="M17" s="5">
        <f t="shared" si="8"/>
        <v>0.1212121212121212</v>
      </c>
      <c r="N17" s="5">
        <f t="shared" si="9"/>
        <v>3.4204455946688125E-2</v>
      </c>
      <c r="O17" s="5">
        <f t="shared" si="10"/>
        <v>0.10256410256410256</v>
      </c>
      <c r="P17" s="5">
        <f t="shared" si="11"/>
        <v>-0.13469857389745615</v>
      </c>
      <c r="Q17" s="5"/>
    </row>
    <row r="18" spans="1:17">
      <c r="A18" s="4" t="str">
        <f t="shared" si="0"/>
        <v>~a~ : [a]</v>
      </c>
      <c r="B18" s="2">
        <v>47</v>
      </c>
      <c r="C18" s="4" t="s">
        <v>1</v>
      </c>
      <c r="D18" s="5">
        <f t="shared" si="1"/>
        <v>1.5364498202026806E-2</v>
      </c>
      <c r="E18" s="5" t="str">
        <f t="shared" si="2"/>
        <v>~a~</v>
      </c>
      <c r="F18" s="5" t="str">
        <f t="shared" si="3"/>
        <v>[a]</v>
      </c>
      <c r="G18" s="6">
        <f t="shared" si="4"/>
        <v>1</v>
      </c>
      <c r="H18" s="6">
        <f t="shared" si="5"/>
        <v>1</v>
      </c>
      <c r="I18" s="6">
        <f t="shared" si="6"/>
        <v>1</v>
      </c>
      <c r="J18" s="5" cm="1">
        <f t="array" ref="J18">SUM(_xlfn._xlws.FILTER($D$2:$D$773,_xlfn.MAP($E$2:$E$773,_xlfn.LAMBDA(_xlpm.x,_xlpm.x=$E18))))</f>
        <v>1.5691402419091206E-2</v>
      </c>
      <c r="K18" s="5">
        <f t="shared" si="7"/>
        <v>0.97916666666666663</v>
      </c>
      <c r="L18" s="5" cm="1">
        <f t="array" ref="L18">SUM(_xlfn._xlws.FILTER($D$2:$D$773,_xlfn.MAP($F$2:$F$773,_xlfn.LAMBDA(_xlpm.x,_xlpm.x=$F18))))</f>
        <v>1.6999019287348809E-2</v>
      </c>
      <c r="M18" s="5">
        <f t="shared" si="8"/>
        <v>0.90384615384615374</v>
      </c>
      <c r="N18" s="5">
        <f t="shared" si="9"/>
        <v>0.75402657294329334</v>
      </c>
      <c r="O18" s="5">
        <f t="shared" si="10"/>
        <v>0.94000000000000006</v>
      </c>
      <c r="P18" s="5">
        <f t="shared" si="11"/>
        <v>3.4762106259212E-2</v>
      </c>
      <c r="Q18" s="5"/>
    </row>
    <row r="19" spans="1:17">
      <c r="A19" s="4" t="str">
        <f t="shared" si="0"/>
        <v>~é~ : [e]</v>
      </c>
      <c r="B19" s="2">
        <v>28</v>
      </c>
      <c r="C19" s="4" t="s">
        <v>109</v>
      </c>
      <c r="D19" s="5">
        <f t="shared" si="1"/>
        <v>9.1533180778032037E-3</v>
      </c>
      <c r="E19" s="4" t="str">
        <f t="shared" si="2"/>
        <v>~é~</v>
      </c>
      <c r="F19" s="4" t="str">
        <f t="shared" si="3"/>
        <v>[e]</v>
      </c>
      <c r="G19" s="6">
        <f t="shared" si="4"/>
        <v>1</v>
      </c>
      <c r="H19" s="6">
        <f t="shared" si="5"/>
        <v>1</v>
      </c>
      <c r="I19" s="6">
        <f t="shared" si="6"/>
        <v>1</v>
      </c>
      <c r="J19" s="5" cm="1">
        <f t="array" ref="J19">SUM(_xlfn._xlws.FILTER($D$2:$D$773,_xlfn.MAP($E$2:$E$773,_xlfn.LAMBDA(_xlpm.x,_xlpm.x=$E19))))</f>
        <v>9.8071265119320031E-3</v>
      </c>
      <c r="K19" s="5">
        <f t="shared" si="7"/>
        <v>0.93333333333333346</v>
      </c>
      <c r="L19" s="5" cm="1">
        <f t="array" ref="L19">SUM(_xlfn._xlws.FILTER($D$2:$D$773,_xlfn.MAP($F$2:$F$773,_xlfn.LAMBDA(_xlpm.x,_xlpm.x=$F19))))</f>
        <v>1.0787839163125205E-2</v>
      </c>
      <c r="M19" s="5">
        <f t="shared" si="8"/>
        <v>0.8484848484848484</v>
      </c>
      <c r="N19" s="5">
        <f t="shared" si="9"/>
        <v>0.62021437125073087</v>
      </c>
      <c r="O19" s="5">
        <f t="shared" si="10"/>
        <v>0.88888888888888895</v>
      </c>
      <c r="P19" s="5">
        <f t="shared" si="11"/>
        <v>4.1392685158225161E-2</v>
      </c>
      <c r="Q19" s="5"/>
    </row>
    <row r="20" spans="1:17">
      <c r="A20" s="4" t="str">
        <f t="shared" si="0"/>
        <v>~r~ : [ʁ]</v>
      </c>
      <c r="B20" s="2">
        <v>58</v>
      </c>
      <c r="C20" s="4" t="s">
        <v>42</v>
      </c>
      <c r="D20" s="5">
        <f t="shared" si="1"/>
        <v>1.8960444589735208E-2</v>
      </c>
      <c r="E20" s="5" t="str">
        <f t="shared" si="2"/>
        <v>~r~</v>
      </c>
      <c r="F20" s="5" t="str">
        <f t="shared" si="3"/>
        <v>[ʁ]</v>
      </c>
      <c r="G20" s="6">
        <f t="shared" si="4"/>
        <v>1</v>
      </c>
      <c r="H20" s="6">
        <f t="shared" si="5"/>
        <v>1</v>
      </c>
      <c r="I20" s="6">
        <f t="shared" si="6"/>
        <v>1</v>
      </c>
      <c r="J20" s="5" cm="1">
        <f t="array" ref="J20">SUM(_xlfn._xlws.FILTER($D$2:$D$773,_xlfn.MAP($E$2:$E$773,_xlfn.LAMBDA(_xlpm.x,_xlpm.x=$E20))))</f>
        <v>5.2304674730304021E-2</v>
      </c>
      <c r="K20" s="5">
        <f t="shared" si="7"/>
        <v>0.36249999999999999</v>
      </c>
      <c r="L20" s="5" cm="1">
        <f t="array" ref="L20">SUM(_xlfn._xlws.FILTER($D$2:$D$773,_xlfn.MAP($F$2:$F$773,_xlfn.LAMBDA(_xlpm.x,_xlpm.x=$F20))))</f>
        <v>6.0150375939849621E-2</v>
      </c>
      <c r="M20" s="5">
        <f t="shared" si="8"/>
        <v>0.31521739130434784</v>
      </c>
      <c r="N20" s="5">
        <f t="shared" si="9"/>
        <v>0.28491189392800703</v>
      </c>
      <c r="O20" s="5">
        <f t="shared" si="10"/>
        <v>0.33720930232558138</v>
      </c>
      <c r="P20" s="5">
        <f t="shared" si="11"/>
        <v>6.069784035361165E-2</v>
      </c>
      <c r="Q20" s="5"/>
    </row>
    <row r="21" spans="1:17">
      <c r="A21" s="4" t="str">
        <f t="shared" si="0"/>
        <v>~o~ : [ɔ]</v>
      </c>
      <c r="B21" s="2">
        <v>21</v>
      </c>
      <c r="C21" s="4" t="s">
        <v>41</v>
      </c>
      <c r="D21" s="5">
        <f t="shared" si="1"/>
        <v>6.8649885583524023E-3</v>
      </c>
      <c r="E21" s="4" t="str">
        <f t="shared" si="2"/>
        <v>~o~</v>
      </c>
      <c r="F21" s="4" t="str">
        <f t="shared" si="3"/>
        <v>[ɔ]</v>
      </c>
      <c r="G21" s="6">
        <f t="shared" si="4"/>
        <v>1</v>
      </c>
      <c r="H21" s="6">
        <f t="shared" si="5"/>
        <v>1</v>
      </c>
      <c r="I21" s="6">
        <f t="shared" si="6"/>
        <v>1</v>
      </c>
      <c r="J21" s="5" cm="1">
        <f t="array" ref="J21">SUM(_xlfn._xlws.FILTER($D$2:$D$773,_xlfn.MAP($E$2:$E$773,_xlfn.LAMBDA(_xlpm.x,_xlpm.x=$E21))))</f>
        <v>7.5187969924812026E-3</v>
      </c>
      <c r="K21" s="5">
        <f t="shared" si="7"/>
        <v>0.91304347826086951</v>
      </c>
      <c r="L21" s="5" cm="1">
        <f t="array" ref="L21">SUM(_xlfn._xlws.FILTER($D$2:$D$773,_xlfn.MAP($F$2:$F$773,_xlfn.LAMBDA(_xlpm.x,_xlpm.x=$F21))))</f>
        <v>8.8264138607388031E-3</v>
      </c>
      <c r="M21" s="5">
        <f t="shared" si="8"/>
        <v>0.77777777777777779</v>
      </c>
      <c r="N21" s="5">
        <f t="shared" si="9"/>
        <v>0.53801865082394018</v>
      </c>
      <c r="O21" s="5">
        <f t="shared" si="10"/>
        <v>0.84</v>
      </c>
      <c r="P21" s="5">
        <f t="shared" si="11"/>
        <v>6.9635928141394396E-2</v>
      </c>
      <c r="Q21" s="5"/>
    </row>
    <row r="22" spans="1:17">
      <c r="A22" s="4" t="str">
        <f t="shared" si="0"/>
        <v>~f~ : [f]</v>
      </c>
      <c r="B22" s="2">
        <v>4</v>
      </c>
      <c r="C22" s="4" t="s">
        <v>8</v>
      </c>
      <c r="D22" s="5">
        <f t="shared" si="1"/>
        <v>1.3076168682576005E-3</v>
      </c>
      <c r="E22" s="4" t="str">
        <f t="shared" si="2"/>
        <v>~f~</v>
      </c>
      <c r="F22" s="4" t="str">
        <f t="shared" si="3"/>
        <v>[f]</v>
      </c>
      <c r="G22" s="6">
        <f t="shared" si="4"/>
        <v>1</v>
      </c>
      <c r="H22" s="6">
        <f t="shared" si="5"/>
        <v>1</v>
      </c>
      <c r="I22" s="6">
        <f t="shared" si="6"/>
        <v>1</v>
      </c>
      <c r="J22" s="5" cm="1">
        <f t="array" ref="J22">SUM(_xlfn._xlws.FILTER($D$2:$D$773,_xlfn.MAP($E$2:$E$773,_xlfn.LAMBDA(_xlpm.x,_xlpm.x=$E22))))</f>
        <v>1.6345210853220007E-3</v>
      </c>
      <c r="K22" s="5">
        <f t="shared" si="7"/>
        <v>0.8</v>
      </c>
      <c r="L22" s="5" cm="1">
        <f t="array" ref="L22">SUM(_xlfn._xlws.FILTER($D$2:$D$773,_xlfn.MAP($F$2:$F$773,_xlfn.LAMBDA(_xlpm.x,_xlpm.x=$F22))))</f>
        <v>1.9614253023864008E-3</v>
      </c>
      <c r="M22" s="5">
        <f t="shared" si="8"/>
        <v>0.66666666666666663</v>
      </c>
      <c r="N22" s="5">
        <f t="shared" si="9"/>
        <v>0.24254068762197031</v>
      </c>
      <c r="O22" s="5">
        <f t="shared" si="10"/>
        <v>0.72727272727272718</v>
      </c>
      <c r="P22" s="5">
        <f t="shared" si="11"/>
        <v>7.9181246047624887E-2</v>
      </c>
      <c r="Q22" s="5"/>
    </row>
    <row r="23" spans="1:17">
      <c r="A23" s="4" t="str">
        <f t="shared" si="0"/>
        <v>~u~ : [y]</v>
      </c>
      <c r="B23" s="2">
        <v>7</v>
      </c>
      <c r="C23" s="4" t="s">
        <v>676</v>
      </c>
      <c r="D23" s="5">
        <f t="shared" si="1"/>
        <v>2.2883295194508009E-3</v>
      </c>
      <c r="E23" s="4" t="str">
        <f t="shared" si="2"/>
        <v>~u~</v>
      </c>
      <c r="F23" s="4" t="str">
        <f t="shared" si="3"/>
        <v>[y]</v>
      </c>
      <c r="G23" s="6">
        <f t="shared" si="4"/>
        <v>1</v>
      </c>
      <c r="H23" s="6">
        <f t="shared" si="5"/>
        <v>1</v>
      </c>
      <c r="I23" s="6">
        <f t="shared" si="6"/>
        <v>1</v>
      </c>
      <c r="J23" s="5" cm="1">
        <f t="array" ref="J23">SUM(_xlfn._xlws.FILTER($D$2:$D$773,_xlfn.MAP($E$2:$E$773,_xlfn.LAMBDA(_xlpm.x,_xlpm.x=$E23))))</f>
        <v>2.2883295194508009E-3</v>
      </c>
      <c r="K23" s="5">
        <f t="shared" si="7"/>
        <v>1</v>
      </c>
      <c r="L23" s="5" cm="1">
        <f t="array" ref="L23">SUM(_xlfn._xlws.FILTER($D$2:$D$773,_xlfn.MAP($F$2:$F$773,_xlfn.LAMBDA(_xlpm.x,_xlpm.x=$F23))))</f>
        <v>2.9421379535796012E-3</v>
      </c>
      <c r="M23" s="5">
        <f t="shared" si="8"/>
        <v>0.77777777777777779</v>
      </c>
      <c r="N23" s="5">
        <f t="shared" si="9"/>
        <v>0.37702299925356481</v>
      </c>
      <c r="O23" s="5">
        <f t="shared" si="10"/>
        <v>0.87500000000000011</v>
      </c>
      <c r="P23" s="5">
        <f t="shared" si="11"/>
        <v>0.109144469425068</v>
      </c>
      <c r="Q23" s="5"/>
    </row>
    <row r="24" spans="1:17">
      <c r="A24" s="4" t="str">
        <f t="shared" si="0"/>
        <v>~l~ : [lə]</v>
      </c>
      <c r="B24" s="2">
        <v>21</v>
      </c>
      <c r="C24" s="4" t="s">
        <v>128</v>
      </c>
      <c r="D24" s="5">
        <f t="shared" si="1"/>
        <v>6.8649885583524023E-3</v>
      </c>
      <c r="E24" s="4" t="str">
        <f t="shared" si="2"/>
        <v>~l~</v>
      </c>
      <c r="F24" s="4" t="str">
        <f t="shared" si="3"/>
        <v>[lə]</v>
      </c>
      <c r="G24" s="6">
        <f t="shared" si="4"/>
        <v>1</v>
      </c>
      <c r="H24" s="6">
        <f t="shared" si="5"/>
        <v>2</v>
      </c>
      <c r="I24" s="6">
        <f t="shared" si="6"/>
        <v>2</v>
      </c>
      <c r="J24" s="5" cm="1">
        <f t="array" ref="J24">SUM(_xlfn._xlws.FILTER($D$2:$D$773,_xlfn.MAP($E$2:$E$773,_xlfn.LAMBDA(_xlpm.x,_xlpm.x=$E24))))</f>
        <v>9.4802222948676025E-3</v>
      </c>
      <c r="K24" s="5">
        <f t="shared" si="7"/>
        <v>0.72413793103448276</v>
      </c>
      <c r="L24" s="5" cm="1">
        <f t="array" ref="L24">SUM(_xlfn._xlws.FILTER($D$2:$D$773,_xlfn.MAP($F$2:$F$773,_xlfn.LAMBDA(_xlpm.x,_xlpm.x=$F24))))</f>
        <v>1.6345210853220004E-2</v>
      </c>
      <c r="M24" s="5">
        <f t="shared" si="8"/>
        <v>0.42000000000000004</v>
      </c>
      <c r="N24" s="5">
        <f t="shared" si="9"/>
        <v>0.42968604402683108</v>
      </c>
      <c r="O24" s="5">
        <f t="shared" si="10"/>
        <v>0.53164556962025322</v>
      </c>
      <c r="P24" s="5">
        <f t="shared" si="11"/>
        <v>0.23657200643706269</v>
      </c>
      <c r="Q24" s="5"/>
    </row>
    <row r="25" spans="1:17">
      <c r="A25" s="4" t="str">
        <f t="shared" si="0"/>
        <v>~p~ : [pə]</v>
      </c>
      <c r="B25" s="2">
        <v>1</v>
      </c>
      <c r="C25" s="4" t="s">
        <v>560</v>
      </c>
      <c r="D25" s="5">
        <f t="shared" si="1"/>
        <v>3.2690421706440013E-4</v>
      </c>
      <c r="E25" s="4" t="str">
        <f t="shared" si="2"/>
        <v>~p~</v>
      </c>
      <c r="F25" s="4" t="str">
        <f t="shared" si="3"/>
        <v>[pə]</v>
      </c>
      <c r="G25" s="6">
        <f t="shared" si="4"/>
        <v>1</v>
      </c>
      <c r="H25" s="6">
        <f t="shared" si="5"/>
        <v>2</v>
      </c>
      <c r="I25" s="6">
        <f t="shared" si="6"/>
        <v>2</v>
      </c>
      <c r="J25" s="5" cm="1">
        <f t="array" ref="J25">SUM(_xlfn._xlws.FILTER($D$2:$D$773,_xlfn.MAP($E$2:$E$773,_xlfn.LAMBDA(_xlpm.x,_xlpm.x=$E25))))</f>
        <v>1.6345210853220007E-3</v>
      </c>
      <c r="K25" s="5">
        <f t="shared" si="7"/>
        <v>0.2</v>
      </c>
      <c r="L25" s="5" cm="1">
        <f t="array" ref="L25">SUM(_xlfn._xlws.FILTER($D$2:$D$773,_xlfn.MAP($F$2:$F$773,_xlfn.LAMBDA(_xlpm.x,_xlpm.x=$F25))))</f>
        <v>3.2690421706440013E-3</v>
      </c>
      <c r="M25" s="5">
        <f t="shared" si="8"/>
        <v>0.1</v>
      </c>
      <c r="N25" s="5">
        <f t="shared" si="9"/>
        <v>2.4165082210521743E-2</v>
      </c>
      <c r="O25" s="5">
        <f t="shared" si="10"/>
        <v>0.13333333333333333</v>
      </c>
      <c r="P25" s="5">
        <f t="shared" si="11"/>
        <v>0.3010299956639812</v>
      </c>
      <c r="Q25" s="5"/>
    </row>
    <row r="26" spans="1:17">
      <c r="A26" s="4" t="str">
        <f t="shared" si="0"/>
        <v>~i~ : [i]</v>
      </c>
      <c r="B26" s="2">
        <v>6</v>
      </c>
      <c r="C26" s="4" t="s">
        <v>13</v>
      </c>
      <c r="D26" s="5">
        <f t="shared" si="1"/>
        <v>1.9614253023864008E-3</v>
      </c>
      <c r="E26" s="5" t="str">
        <f t="shared" si="2"/>
        <v>~i~</v>
      </c>
      <c r="F26" s="5" t="str">
        <f t="shared" si="3"/>
        <v>[i]</v>
      </c>
      <c r="G26" s="6">
        <f t="shared" si="4"/>
        <v>1</v>
      </c>
      <c r="H26" s="6">
        <f t="shared" si="5"/>
        <v>1</v>
      </c>
      <c r="I26" s="6">
        <f t="shared" si="6"/>
        <v>1</v>
      </c>
      <c r="J26" s="5" cm="1">
        <f t="array" ref="J26">SUM(_xlfn._xlws.FILTER($D$2:$D$773,_xlfn.MAP($E$2:$E$773,_xlfn.LAMBDA(_xlpm.x,_xlpm.x=$E26))))</f>
        <v>1.9614253023864008E-3</v>
      </c>
      <c r="K26" s="5">
        <f t="shared" si="7"/>
        <v>1</v>
      </c>
      <c r="L26" s="5" cm="1">
        <f t="array" ref="L26">SUM(_xlfn._xlws.FILTER($D$2:$D$773,_xlfn.MAP($F$2:$F$773,_xlfn.LAMBDA(_xlpm.x,_xlpm.x=$F26))))</f>
        <v>3.9228506047728016E-3</v>
      </c>
      <c r="M26" s="5">
        <f t="shared" si="8"/>
        <v>0.5</v>
      </c>
      <c r="N26" s="5">
        <f t="shared" si="9"/>
        <v>0.2688094914751531</v>
      </c>
      <c r="O26" s="5">
        <f t="shared" si="10"/>
        <v>0.66666666666666663</v>
      </c>
      <c r="P26" s="5">
        <f t="shared" si="11"/>
        <v>0.3010299956639812</v>
      </c>
      <c r="Q26" s="5"/>
    </row>
    <row r="27" spans="1:17">
      <c r="A27" s="4" t="str">
        <f t="shared" si="0"/>
        <v>~r~ : []</v>
      </c>
      <c r="B27" s="2">
        <v>102</v>
      </c>
      <c r="C27" s="4" t="s">
        <v>107</v>
      </c>
      <c r="D27" s="5">
        <f t="shared" si="1"/>
        <v>3.3344230140568816E-2</v>
      </c>
      <c r="E27" s="4" t="str">
        <f t="shared" si="2"/>
        <v>~r~</v>
      </c>
      <c r="F27" s="4" t="str">
        <f t="shared" si="3"/>
        <v>[]</v>
      </c>
      <c r="G27" s="6">
        <f t="shared" si="4"/>
        <v>1</v>
      </c>
      <c r="H27" s="6">
        <f t="shared" si="5"/>
        <v>0</v>
      </c>
      <c r="I27" s="6">
        <f t="shared" si="6"/>
        <v>1</v>
      </c>
      <c r="J27" s="5" cm="1">
        <f t="array" ref="J27">SUM(_xlfn._xlws.FILTER($D$2:$D$773,_xlfn.MAP($E$2:$E$773,_xlfn.LAMBDA(_xlpm.x,_xlpm.x=$E27))))</f>
        <v>5.2304674730304021E-2</v>
      </c>
      <c r="K27" s="5">
        <f t="shared" si="7"/>
        <v>0.63750000000000007</v>
      </c>
      <c r="L27" s="5" cm="1">
        <f t="array" ref="L27">SUM(_xlfn._xlws.FILTER($D$2:$D$773,_xlfn.MAP($F$2:$F$773,_xlfn.LAMBDA(_xlpm.x,_xlpm.x=$F27))))</f>
        <v>0.14351095129127164</v>
      </c>
      <c r="M27" s="5">
        <f t="shared" si="8"/>
        <v>0.23234624145785882</v>
      </c>
      <c r="N27" s="5">
        <f t="shared" si="9"/>
        <v>0.20635821991512654</v>
      </c>
      <c r="O27" s="5">
        <f t="shared" si="10"/>
        <v>0.3405676126878131</v>
      </c>
      <c r="P27" s="5">
        <f t="shared" si="11"/>
        <v>0.43834453758619657</v>
      </c>
      <c r="Q27" s="5"/>
    </row>
    <row r="28" spans="1:17">
      <c r="A28" s="4" t="str">
        <f t="shared" si="0"/>
        <v>~s~ : []</v>
      </c>
      <c r="B28" s="2">
        <v>142</v>
      </c>
      <c r="C28" s="4" t="s">
        <v>106</v>
      </c>
      <c r="D28" s="5">
        <f t="shared" si="1"/>
        <v>4.6420398823144818E-2</v>
      </c>
      <c r="E28" s="5" t="str">
        <f t="shared" si="2"/>
        <v>~s~</v>
      </c>
      <c r="F28" s="5" t="str">
        <f t="shared" si="3"/>
        <v>[]</v>
      </c>
      <c r="G28" s="6">
        <f t="shared" si="4"/>
        <v>1</v>
      </c>
      <c r="H28" s="6">
        <f t="shared" si="5"/>
        <v>0</v>
      </c>
      <c r="I28" s="6">
        <f t="shared" si="6"/>
        <v>1</v>
      </c>
      <c r="J28" s="5" cm="1">
        <f t="array" ref="J28">SUM(_xlfn._xlws.FILTER($D$2:$D$773,_xlfn.MAP($E$2:$E$773,_xlfn.LAMBDA(_xlpm.x,_xlpm.x=$E28))))</f>
        <v>4.8708728342595618E-2</v>
      </c>
      <c r="K28" s="5">
        <f t="shared" si="7"/>
        <v>0.95302013422818788</v>
      </c>
      <c r="L28" s="5" cm="1">
        <f t="array" ref="L28">SUM(_xlfn._xlws.FILTER($D$2:$D$773,_xlfn.MAP($F$2:$F$773,_xlfn.LAMBDA(_xlpm.x,_xlpm.x=$F28))))</f>
        <v>0.14351095129127164</v>
      </c>
      <c r="M28" s="5">
        <f t="shared" si="8"/>
        <v>0.32346241457858771</v>
      </c>
      <c r="N28" s="5">
        <f t="shared" si="9"/>
        <v>0.31337603169312667</v>
      </c>
      <c r="O28" s="5">
        <f t="shared" si="10"/>
        <v>0.48299319727891149</v>
      </c>
      <c r="P28" s="5">
        <f t="shared" si="11"/>
        <v>0.46927825182984728</v>
      </c>
      <c r="Q28" s="5"/>
    </row>
    <row r="29" spans="1:17">
      <c r="A29" s="4" t="str">
        <f t="shared" si="0"/>
        <v>~d~ : [də]</v>
      </c>
      <c r="B29" s="2">
        <v>1</v>
      </c>
      <c r="C29" s="4" t="s">
        <v>799</v>
      </c>
      <c r="D29" s="5">
        <f t="shared" si="1"/>
        <v>3.2690421706440013E-4</v>
      </c>
      <c r="E29" s="4" t="str">
        <f t="shared" si="2"/>
        <v>~d~</v>
      </c>
      <c r="F29" s="4" t="str">
        <f t="shared" si="3"/>
        <v>[də]</v>
      </c>
      <c r="G29" s="6">
        <f t="shared" si="4"/>
        <v>1</v>
      </c>
      <c r="H29" s="6">
        <f t="shared" si="5"/>
        <v>2</v>
      </c>
      <c r="I29" s="6">
        <f t="shared" si="6"/>
        <v>2</v>
      </c>
      <c r="J29" s="5" cm="1">
        <f t="array" ref="J29">SUM(_xlfn._xlws.FILTER($D$2:$D$773,_xlfn.MAP($E$2:$E$773,_xlfn.LAMBDA(_xlpm.x,_xlpm.x=$E29))))</f>
        <v>2.2883295194508009E-3</v>
      </c>
      <c r="K29" s="5">
        <f t="shared" si="7"/>
        <v>0.14285714285714285</v>
      </c>
      <c r="L29" s="5" cm="1">
        <f t="array" ref="L29">SUM(_xlfn._xlws.FILTER($D$2:$D$773,_xlfn.MAP($F$2:$F$773,_xlfn.LAMBDA(_xlpm.x,_xlpm.x=$F29))))</f>
        <v>8.1726054266100037E-3</v>
      </c>
      <c r="M29" s="5">
        <f t="shared" si="8"/>
        <v>0.04</v>
      </c>
      <c r="N29" s="5">
        <f t="shared" si="9"/>
        <v>1.1327382286182068E-2</v>
      </c>
      <c r="O29" s="5">
        <f t="shared" si="10"/>
        <v>6.25E-2</v>
      </c>
      <c r="P29" s="5">
        <f t="shared" si="11"/>
        <v>0.55284196865778079</v>
      </c>
      <c r="Q29" s="5"/>
    </row>
    <row r="30" spans="1:17">
      <c r="A30" s="4" t="str">
        <f t="shared" si="0"/>
        <v>~c~ : [kə]</v>
      </c>
      <c r="B30" s="2">
        <v>4</v>
      </c>
      <c r="C30" s="4" t="s">
        <v>266</v>
      </c>
      <c r="D30" s="5">
        <f t="shared" si="1"/>
        <v>1.3076168682576005E-3</v>
      </c>
      <c r="E30" s="4" t="str">
        <f t="shared" si="2"/>
        <v>~c~</v>
      </c>
      <c r="F30" s="4" t="str">
        <f t="shared" si="3"/>
        <v>[kə]</v>
      </c>
      <c r="G30" s="6">
        <f t="shared" si="4"/>
        <v>1</v>
      </c>
      <c r="H30" s="6">
        <f t="shared" si="5"/>
        <v>2</v>
      </c>
      <c r="I30" s="6">
        <f t="shared" si="6"/>
        <v>2</v>
      </c>
      <c r="J30" s="5" cm="1">
        <f t="array" ref="J30">SUM(_xlfn._xlws.FILTER($D$2:$D$773,_xlfn.MAP($E$2:$E$773,_xlfn.LAMBDA(_xlpm.x,_xlpm.x=$E30))))</f>
        <v>1.6345210853220007E-3</v>
      </c>
      <c r="K30" s="5">
        <f t="shared" si="7"/>
        <v>0.8</v>
      </c>
      <c r="L30" s="5" cm="1">
        <f t="array" ref="L30">SUM(_xlfn._xlws.FILTER($D$2:$D$773,_xlfn.MAP($F$2:$F$773,_xlfn.LAMBDA(_xlpm.x,_xlpm.x=$F30))))</f>
        <v>6.2111801242236021E-3</v>
      </c>
      <c r="M30" s="5">
        <f t="shared" si="8"/>
        <v>0.2105263157894737</v>
      </c>
      <c r="N30" s="5">
        <f t="shared" si="9"/>
        <v>0.14027395824968314</v>
      </c>
      <c r="O30" s="5">
        <f t="shared" si="10"/>
        <v>0.33333333333333337</v>
      </c>
      <c r="P30" s="5">
        <f t="shared" si="11"/>
        <v>0.57978359661681012</v>
      </c>
      <c r="Q30" s="5"/>
    </row>
    <row r="31" spans="1:17">
      <c r="A31" s="4" t="str">
        <f t="shared" si="0"/>
        <v>~z~ : [zə]</v>
      </c>
      <c r="B31" s="2">
        <v>1</v>
      </c>
      <c r="C31" s="4" t="s">
        <v>497</v>
      </c>
      <c r="D31" s="5">
        <f t="shared" si="1"/>
        <v>3.2690421706440013E-4</v>
      </c>
      <c r="E31" s="5" t="str">
        <f t="shared" si="2"/>
        <v>~z~</v>
      </c>
      <c r="F31" s="5" t="str">
        <f t="shared" si="3"/>
        <v>[zə]</v>
      </c>
      <c r="G31" s="6">
        <f t="shared" si="4"/>
        <v>1</v>
      </c>
      <c r="H31" s="6">
        <f t="shared" si="5"/>
        <v>2</v>
      </c>
      <c r="I31" s="6">
        <f t="shared" si="6"/>
        <v>2</v>
      </c>
      <c r="J31" s="5" cm="1">
        <f t="array" ref="J31">SUM(_xlfn._xlws.FILTER($D$2:$D$773,_xlfn.MAP($E$2:$E$773,_xlfn.LAMBDA(_xlpm.x,_xlpm.x=$E31))))</f>
        <v>9.8071265119320039E-4</v>
      </c>
      <c r="K31" s="5">
        <f t="shared" si="7"/>
        <v>0.33333333333333331</v>
      </c>
      <c r="L31" s="5" cm="1">
        <f t="array" ref="L31">SUM(_xlfn._xlws.FILTER($D$2:$D$773,_xlfn.MAP($F$2:$F$773,_xlfn.LAMBDA(_xlpm.x,_xlpm.x=$F31))))</f>
        <v>4.5766590389016018E-3</v>
      </c>
      <c r="M31" s="5">
        <f t="shared" si="8"/>
        <v>7.1428571428571425E-2</v>
      </c>
      <c r="N31" s="5">
        <f t="shared" si="9"/>
        <v>2.132213136222507E-2</v>
      </c>
      <c r="O31" s="5">
        <f t="shared" si="10"/>
        <v>0.11764705882352941</v>
      </c>
      <c r="P31" s="5">
        <f t="shared" si="11"/>
        <v>0.66900678095857558</v>
      </c>
      <c r="Q31" s="5"/>
    </row>
    <row r="32" spans="1:17">
      <c r="A32" s="4" t="str">
        <f t="shared" si="0"/>
        <v>~t~ : []</v>
      </c>
      <c r="B32" s="2">
        <v>81</v>
      </c>
      <c r="C32" s="4" t="s">
        <v>108</v>
      </c>
      <c r="D32" s="5">
        <f t="shared" si="1"/>
        <v>2.6479241582216411E-2</v>
      </c>
      <c r="E32" s="4" t="str">
        <f t="shared" si="2"/>
        <v>~t~</v>
      </c>
      <c r="F32" s="4" t="str">
        <f t="shared" si="3"/>
        <v>[]</v>
      </c>
      <c r="G32" s="6">
        <f t="shared" si="4"/>
        <v>1</v>
      </c>
      <c r="H32" s="6">
        <f t="shared" si="5"/>
        <v>0</v>
      </c>
      <c r="I32" s="6">
        <f t="shared" si="6"/>
        <v>1</v>
      </c>
      <c r="J32" s="5" cm="1">
        <f t="array" ref="J32">SUM(_xlfn._xlws.FILTER($D$2:$D$773,_xlfn.MAP($E$2:$E$773,_xlfn.LAMBDA(_xlpm.x,_xlpm.x=$E32))))</f>
        <v>2.778685845047401E-2</v>
      </c>
      <c r="K32" s="5">
        <f t="shared" si="7"/>
        <v>0.95294117647058829</v>
      </c>
      <c r="L32" s="5" cm="1">
        <f t="array" ref="L32">SUM(_xlfn._xlws.FILTER($D$2:$D$773,_xlfn.MAP($F$2:$F$773,_xlfn.LAMBDA(_xlpm.x,_xlpm.x=$F32))))</f>
        <v>0.14351095129127164</v>
      </c>
      <c r="M32" s="5">
        <f t="shared" si="8"/>
        <v>0.18451025056947609</v>
      </c>
      <c r="N32" s="5">
        <f t="shared" si="9"/>
        <v>0.17811200545978523</v>
      </c>
      <c r="O32" s="5">
        <f t="shared" si="10"/>
        <v>0.30916030534351147</v>
      </c>
      <c r="P32" s="5">
        <f t="shared" si="11"/>
        <v>0.71304559452782867</v>
      </c>
      <c r="Q32" s="5"/>
    </row>
    <row r="33" spans="1:17">
      <c r="A33" s="4" t="str">
        <f t="shared" si="0"/>
        <v>~œ~ : [œ]</v>
      </c>
      <c r="B33" s="2">
        <v>1</v>
      </c>
      <c r="C33" s="4" t="s">
        <v>729</v>
      </c>
      <c r="D33" s="5">
        <f t="shared" si="1"/>
        <v>3.2690421706440013E-4</v>
      </c>
      <c r="E33" s="5" t="str">
        <f t="shared" si="2"/>
        <v>~œ~</v>
      </c>
      <c r="F33" s="5" t="str">
        <f t="shared" si="3"/>
        <v>[œ]</v>
      </c>
      <c r="G33" s="6">
        <f t="shared" si="4"/>
        <v>1</v>
      </c>
      <c r="H33" s="6">
        <f t="shared" si="5"/>
        <v>1</v>
      </c>
      <c r="I33" s="6">
        <f t="shared" si="6"/>
        <v>1</v>
      </c>
      <c r="J33" s="5" cm="1">
        <f t="array" ref="J33">SUM(_xlfn._xlws.FILTER($D$2:$D$773,_xlfn.MAP($E$2:$E$773,_xlfn.LAMBDA(_xlpm.x,_xlpm.x=$E33))))</f>
        <v>3.2690421706440013E-4</v>
      </c>
      <c r="K33" s="5">
        <f t="shared" si="7"/>
        <v>1</v>
      </c>
      <c r="L33" s="5" cm="1">
        <f t="array" ref="L33">SUM(_xlfn._xlws.FILTER($D$2:$D$773,_xlfn.MAP($F$2:$F$773,_xlfn.LAMBDA(_xlpm.x,_xlpm.x=$F33))))</f>
        <v>2.2883295194508009E-3</v>
      </c>
      <c r="M33" s="5">
        <f t="shared" si="8"/>
        <v>0.14285714285714285</v>
      </c>
      <c r="N33" s="5">
        <f t="shared" si="9"/>
        <v>3.5906952309863314E-2</v>
      </c>
      <c r="O33" s="5">
        <f t="shared" si="10"/>
        <v>0.25</v>
      </c>
      <c r="P33" s="5">
        <f t="shared" si="11"/>
        <v>0.84509804001425681</v>
      </c>
      <c r="Q33" s="5"/>
    </row>
    <row r="34" spans="1:17">
      <c r="A34" s="4" t="str">
        <f t="shared" si="0"/>
        <v>~e~ : []</v>
      </c>
      <c r="B34" s="2">
        <v>21</v>
      </c>
      <c r="C34" s="4" t="s">
        <v>158</v>
      </c>
      <c r="D34" s="5">
        <f t="shared" si="1"/>
        <v>6.8649885583524023E-3</v>
      </c>
      <c r="E34" s="5" t="str">
        <f t="shared" si="2"/>
        <v>~e~</v>
      </c>
      <c r="F34" s="5" t="str">
        <f t="shared" si="3"/>
        <v>[]</v>
      </c>
      <c r="G34" s="6">
        <f t="shared" si="4"/>
        <v>1</v>
      </c>
      <c r="H34" s="6">
        <f t="shared" si="5"/>
        <v>0</v>
      </c>
      <c r="I34" s="6">
        <f t="shared" si="6"/>
        <v>1</v>
      </c>
      <c r="J34" s="5" cm="1">
        <f t="array" ref="J34">SUM(_xlfn._xlws.FILTER($D$2:$D$773,_xlfn.MAP($E$2:$E$773,_xlfn.LAMBDA(_xlpm.x,_xlpm.x=$E34))))</f>
        <v>1.4710689767898005E-2</v>
      </c>
      <c r="K34" s="5">
        <f t="shared" si="7"/>
        <v>0.46666666666666667</v>
      </c>
      <c r="L34" s="5" cm="1">
        <f t="array" ref="L34">SUM(_xlfn._xlws.FILTER($D$2:$D$773,_xlfn.MAP($F$2:$F$773,_xlfn.LAMBDA(_xlpm.x,_xlpm.x=$F34))))</f>
        <v>0.14351095129127164</v>
      </c>
      <c r="M34" s="5">
        <f t="shared" si="8"/>
        <v>4.7835990888382689E-2</v>
      </c>
      <c r="N34" s="5">
        <f t="shared" si="9"/>
        <v>3.5067352766652543E-2</v>
      </c>
      <c r="O34" s="5">
        <f t="shared" si="10"/>
        <v>8.6776859504132248E-2</v>
      </c>
      <c r="P34" s="5">
        <f t="shared" si="11"/>
        <v>0.98925200646677769</v>
      </c>
      <c r="Q34" s="5"/>
    </row>
    <row r="35" spans="1:17">
      <c r="A35" s="4" t="str">
        <f t="shared" si="0"/>
        <v>~y~ : [i]</v>
      </c>
      <c r="B35" s="2">
        <v>1</v>
      </c>
      <c r="C35" s="4" t="s">
        <v>623</v>
      </c>
      <c r="D35" s="5">
        <f t="shared" si="1"/>
        <v>3.2690421706440013E-4</v>
      </c>
      <c r="E35" s="5" t="str">
        <f t="shared" si="2"/>
        <v>~y~</v>
      </c>
      <c r="F35" s="5" t="str">
        <f t="shared" si="3"/>
        <v>[i]</v>
      </c>
      <c r="G35" s="6">
        <f t="shared" si="4"/>
        <v>1</v>
      </c>
      <c r="H35" s="6">
        <f t="shared" si="5"/>
        <v>1</v>
      </c>
      <c r="I35" s="6">
        <f t="shared" si="6"/>
        <v>1</v>
      </c>
      <c r="J35" s="5" cm="1">
        <f t="array" ref="J35">SUM(_xlfn._xlws.FILTER($D$2:$D$773,_xlfn.MAP($E$2:$E$773,_xlfn.LAMBDA(_xlpm.x,_xlpm.x=$E35))))</f>
        <v>3.2690421706440013E-4</v>
      </c>
      <c r="K35" s="5">
        <f t="shared" si="7"/>
        <v>1</v>
      </c>
      <c r="L35" s="5" cm="1">
        <f t="array" ref="L35">SUM(_xlfn._xlws.FILTER($D$2:$D$773,_xlfn.MAP($F$2:$F$773,_xlfn.LAMBDA(_xlpm.x,_xlpm.x=$F35))))</f>
        <v>3.9228506047728016E-3</v>
      </c>
      <c r="M35" s="5">
        <f t="shared" si="8"/>
        <v>8.3333333333333329E-2</v>
      </c>
      <c r="N35" s="5">
        <f t="shared" si="9"/>
        <v>2.2096586036838964E-2</v>
      </c>
      <c r="O35" s="5">
        <f t="shared" si="10"/>
        <v>0.15384615384615385</v>
      </c>
      <c r="P35" s="5">
        <f t="shared" si="11"/>
        <v>1.0791812460476249</v>
      </c>
      <c r="Q35" s="5"/>
    </row>
    <row r="36" spans="1:17">
      <c r="A36" s="4" t="str">
        <f t="shared" si="0"/>
        <v>~î~ : [i]</v>
      </c>
      <c r="B36" s="2">
        <v>1</v>
      </c>
      <c r="C36" s="4" t="s">
        <v>412</v>
      </c>
      <c r="D36" s="5">
        <f t="shared" si="1"/>
        <v>3.2690421706440013E-4</v>
      </c>
      <c r="E36" s="5" t="str">
        <f t="shared" si="2"/>
        <v>~î~</v>
      </c>
      <c r="F36" s="5" t="str">
        <f t="shared" si="3"/>
        <v>[i]</v>
      </c>
      <c r="G36" s="6">
        <f t="shared" si="4"/>
        <v>1</v>
      </c>
      <c r="H36" s="6">
        <f t="shared" si="5"/>
        <v>1</v>
      </c>
      <c r="I36" s="6">
        <f t="shared" si="6"/>
        <v>1</v>
      </c>
      <c r="J36" s="5" cm="1">
        <f t="array" ref="J36">SUM(_xlfn._xlws.FILTER($D$2:$D$773,_xlfn.MAP($E$2:$E$773,_xlfn.LAMBDA(_xlpm.x,_xlpm.x=$E36))))</f>
        <v>3.2690421706440013E-4</v>
      </c>
      <c r="K36" s="5">
        <f t="shared" si="7"/>
        <v>1</v>
      </c>
      <c r="L36" s="5" cm="1">
        <f t="array" ref="L36">SUM(_xlfn._xlws.FILTER($D$2:$D$773,_xlfn.MAP($F$2:$F$773,_xlfn.LAMBDA(_xlpm.x,_xlpm.x=$F36))))</f>
        <v>3.9228506047728016E-3</v>
      </c>
      <c r="M36" s="5">
        <f t="shared" si="8"/>
        <v>8.3333333333333329E-2</v>
      </c>
      <c r="N36" s="5">
        <f t="shared" si="9"/>
        <v>2.2096586036838964E-2</v>
      </c>
      <c r="O36" s="5">
        <f t="shared" si="10"/>
        <v>0.15384615384615385</v>
      </c>
      <c r="P36" s="5">
        <f t="shared" si="11"/>
        <v>1.0791812460476249</v>
      </c>
      <c r="Q36" s="5"/>
    </row>
    <row r="37" spans="1:17">
      <c r="A37" s="4" t="str">
        <f t="shared" si="0"/>
        <v>~l~ : []</v>
      </c>
      <c r="B37" s="2">
        <v>2</v>
      </c>
      <c r="C37" s="4" t="s">
        <v>606</v>
      </c>
      <c r="D37" s="5">
        <f t="shared" si="1"/>
        <v>6.5380843412880026E-4</v>
      </c>
      <c r="E37" s="5" t="str">
        <f t="shared" si="2"/>
        <v>~l~</v>
      </c>
      <c r="F37" s="5" t="str">
        <f t="shared" si="3"/>
        <v>[]</v>
      </c>
      <c r="G37" s="6">
        <f t="shared" si="4"/>
        <v>1</v>
      </c>
      <c r="H37" s="6">
        <f t="shared" si="5"/>
        <v>0</v>
      </c>
      <c r="I37" s="6">
        <f t="shared" si="6"/>
        <v>1</v>
      </c>
      <c r="J37" s="5" cm="1">
        <f t="array" ref="J37">SUM(_xlfn._xlws.FILTER($D$2:$D$773,_xlfn.MAP($E$2:$E$773,_xlfn.LAMBDA(_xlpm.x,_xlpm.x=$E37))))</f>
        <v>9.4802222948676025E-3</v>
      </c>
      <c r="K37" s="5">
        <f t="shared" si="7"/>
        <v>6.8965517241379323E-2</v>
      </c>
      <c r="L37" s="5" cm="1">
        <f t="array" ref="L37">SUM(_xlfn._xlws.FILTER($D$2:$D$773,_xlfn.MAP($F$2:$F$773,_xlfn.LAMBDA(_xlpm.x,_xlpm.x=$F37))))</f>
        <v>0.14351095129127164</v>
      </c>
      <c r="M37" s="5">
        <f t="shared" si="8"/>
        <v>4.5558086560364471E-3</v>
      </c>
      <c r="N37" s="5">
        <f t="shared" si="9"/>
        <v>1.2275881131577206E-3</v>
      </c>
      <c r="O37" s="5">
        <f t="shared" si="10"/>
        <v>8.5470085470085496E-3</v>
      </c>
      <c r="P37" s="5">
        <f t="shared" si="11"/>
        <v>1.1800665223431652</v>
      </c>
      <c r="Q37" s="5"/>
    </row>
    <row r="38" spans="1:17">
      <c r="A38" s="4" t="str">
        <f t="shared" si="0"/>
        <v>~q~ : [kə]</v>
      </c>
      <c r="B38" s="2">
        <v>1</v>
      </c>
      <c r="C38" s="4" t="s">
        <v>609</v>
      </c>
      <c r="D38" s="5">
        <f t="shared" si="1"/>
        <v>3.2690421706440013E-4</v>
      </c>
      <c r="E38" s="4" t="str">
        <f t="shared" si="2"/>
        <v>~q~</v>
      </c>
      <c r="F38" s="4" t="str">
        <f t="shared" si="3"/>
        <v>[kə]</v>
      </c>
      <c r="G38" s="6">
        <f t="shared" si="4"/>
        <v>1</v>
      </c>
      <c r="H38" s="6">
        <f t="shared" si="5"/>
        <v>2</v>
      </c>
      <c r="I38" s="6">
        <f t="shared" si="6"/>
        <v>2</v>
      </c>
      <c r="J38" s="5" cm="1">
        <f t="array" ref="J38">SUM(_xlfn._xlws.FILTER($D$2:$D$773,_xlfn.MAP($E$2:$E$773,_xlfn.LAMBDA(_xlpm.x,_xlpm.x=$E38))))</f>
        <v>3.2690421706440013E-4</v>
      </c>
      <c r="K38" s="5">
        <f t="shared" si="7"/>
        <v>1</v>
      </c>
      <c r="L38" s="5" cm="1">
        <f t="array" ref="L38">SUM(_xlfn._xlws.FILTER($D$2:$D$773,_xlfn.MAP($F$2:$F$773,_xlfn.LAMBDA(_xlpm.x,_xlpm.x=$F38))))</f>
        <v>6.2111801242236021E-3</v>
      </c>
      <c r="M38" s="5">
        <f t="shared" si="8"/>
        <v>5.2631578947368425E-2</v>
      </c>
      <c r="N38" s="5">
        <f t="shared" si="9"/>
        <v>1.8123811657891311E-2</v>
      </c>
      <c r="O38" s="5">
        <f t="shared" si="10"/>
        <v>0.10000000000000002</v>
      </c>
      <c r="P38" s="5">
        <f t="shared" si="11"/>
        <v>1.2787536009528289</v>
      </c>
      <c r="Q38" s="5"/>
    </row>
    <row r="39" spans="1:17">
      <c r="A39" s="4" t="str">
        <f t="shared" si="0"/>
        <v>~x~ : []</v>
      </c>
      <c r="B39" s="2">
        <v>19</v>
      </c>
      <c r="C39" s="4" t="s">
        <v>121</v>
      </c>
      <c r="D39" s="5">
        <f t="shared" si="1"/>
        <v>6.2111801242236021E-3</v>
      </c>
      <c r="E39" s="4" t="str">
        <f t="shared" si="2"/>
        <v>~x~</v>
      </c>
      <c r="F39" s="4" t="str">
        <f t="shared" si="3"/>
        <v>[]</v>
      </c>
      <c r="G39" s="6">
        <f t="shared" si="4"/>
        <v>1</v>
      </c>
      <c r="H39" s="6">
        <f t="shared" si="5"/>
        <v>0</v>
      </c>
      <c r="I39" s="6">
        <f t="shared" si="6"/>
        <v>1</v>
      </c>
      <c r="J39" s="5" cm="1">
        <f t="array" ref="J39">SUM(_xlfn._xlws.FILTER($D$2:$D$773,_xlfn.MAP($E$2:$E$773,_xlfn.LAMBDA(_xlpm.x,_xlpm.x=$E39))))</f>
        <v>7.5187969924812026E-3</v>
      </c>
      <c r="K39" s="5">
        <f t="shared" si="7"/>
        <v>0.82608695652173914</v>
      </c>
      <c r="L39" s="5" cm="1">
        <f t="array" ref="L39">SUM(_xlfn._xlws.FILTER($D$2:$D$773,_xlfn.MAP($F$2:$F$773,_xlfn.LAMBDA(_xlpm.x,_xlpm.x=$F39))))</f>
        <v>0.14351095129127164</v>
      </c>
      <c r="M39" s="5">
        <f t="shared" si="8"/>
        <v>4.328018223234624E-2</v>
      </c>
      <c r="N39" s="5">
        <f t="shared" si="9"/>
        <v>3.2213558550282753E-2</v>
      </c>
      <c r="O39" s="5">
        <f t="shared" si="10"/>
        <v>8.2251082251082241E-2</v>
      </c>
      <c r="P39" s="5">
        <f t="shared" si="11"/>
        <v>1.2807366842245285</v>
      </c>
      <c r="Q39" s="5"/>
    </row>
    <row r="40" spans="1:17">
      <c r="A40" s="4" t="str">
        <f t="shared" si="0"/>
        <v>~ê~ : [ɛ]</v>
      </c>
      <c r="B40" s="2">
        <v>1</v>
      </c>
      <c r="C40" s="4" t="s">
        <v>490</v>
      </c>
      <c r="D40" s="5">
        <f t="shared" si="1"/>
        <v>3.2690421706440013E-4</v>
      </c>
      <c r="E40" s="4" t="str">
        <f t="shared" si="2"/>
        <v>~ê~</v>
      </c>
      <c r="F40" s="4" t="str">
        <f t="shared" si="3"/>
        <v>[ɛ]</v>
      </c>
      <c r="G40" s="6">
        <f t="shared" si="4"/>
        <v>1</v>
      </c>
      <c r="H40" s="6">
        <f t="shared" si="5"/>
        <v>1</v>
      </c>
      <c r="I40" s="6">
        <f t="shared" si="6"/>
        <v>1</v>
      </c>
      <c r="J40" s="5" cm="1">
        <f t="array" ref="J40">SUM(_xlfn._xlws.FILTER($D$2:$D$773,_xlfn.MAP($E$2:$E$773,_xlfn.LAMBDA(_xlpm.x,_xlpm.x=$E40))))</f>
        <v>3.2690421706440013E-4</v>
      </c>
      <c r="K40" s="5">
        <f t="shared" si="7"/>
        <v>1</v>
      </c>
      <c r="L40" s="5" cm="1">
        <f t="array" ref="L40">SUM(_xlfn._xlws.FILTER($D$2:$D$773,_xlfn.MAP($F$2:$F$773,_xlfn.LAMBDA(_xlpm.x,_xlpm.x=$F40))))</f>
        <v>7.8457012095456049E-3</v>
      </c>
      <c r="M40" s="5">
        <f t="shared" si="8"/>
        <v>4.1666666666666657E-2</v>
      </c>
      <c r="N40" s="5">
        <f t="shared" si="9"/>
        <v>1.1490224739156257E-2</v>
      </c>
      <c r="O40" s="5">
        <f t="shared" si="10"/>
        <v>7.9999999999999974E-2</v>
      </c>
      <c r="P40" s="5">
        <f t="shared" si="11"/>
        <v>1.3802112417116061</v>
      </c>
      <c r="Q40" s="5"/>
    </row>
    <row r="41" spans="1:17">
      <c r="A41" s="4" t="str">
        <f t="shared" si="0"/>
        <v>~è~ : [ɛ]</v>
      </c>
      <c r="B41" s="2">
        <v>1</v>
      </c>
      <c r="C41" s="4" t="s">
        <v>312</v>
      </c>
      <c r="D41" s="5">
        <f t="shared" si="1"/>
        <v>3.2690421706440013E-4</v>
      </c>
      <c r="E41" s="4" t="str">
        <f t="shared" si="2"/>
        <v>~è~</v>
      </c>
      <c r="F41" s="4" t="str">
        <f t="shared" si="3"/>
        <v>[ɛ]</v>
      </c>
      <c r="G41" s="6">
        <f t="shared" si="4"/>
        <v>1</v>
      </c>
      <c r="H41" s="6">
        <f t="shared" si="5"/>
        <v>1</v>
      </c>
      <c r="I41" s="6">
        <f t="shared" si="6"/>
        <v>1</v>
      </c>
      <c r="J41" s="5" cm="1">
        <f t="array" ref="J41">SUM(_xlfn._xlws.FILTER($D$2:$D$773,_xlfn.MAP($E$2:$E$773,_xlfn.LAMBDA(_xlpm.x,_xlpm.x=$E41))))</f>
        <v>3.2690421706440013E-4</v>
      </c>
      <c r="K41" s="5">
        <f t="shared" si="7"/>
        <v>1</v>
      </c>
      <c r="L41" s="5" cm="1">
        <f t="array" ref="L41">SUM(_xlfn._xlws.FILTER($D$2:$D$773,_xlfn.MAP($F$2:$F$773,_xlfn.LAMBDA(_xlpm.x,_xlpm.x=$F41))))</f>
        <v>7.8457012095456049E-3</v>
      </c>
      <c r="M41" s="5">
        <f t="shared" si="8"/>
        <v>4.1666666666666657E-2</v>
      </c>
      <c r="N41" s="5">
        <f t="shared" si="9"/>
        <v>1.1490224739156257E-2</v>
      </c>
      <c r="O41" s="5">
        <f t="shared" si="10"/>
        <v>7.9999999999999974E-2</v>
      </c>
      <c r="P41" s="5">
        <f t="shared" si="11"/>
        <v>1.3802112417116061</v>
      </c>
      <c r="Q41" s="5"/>
    </row>
    <row r="42" spans="1:17">
      <c r="A42" s="4" t="str">
        <f t="shared" si="0"/>
        <v>~â~ : [a]</v>
      </c>
      <c r="B42" s="2">
        <v>1</v>
      </c>
      <c r="C42" s="4" t="s">
        <v>670</v>
      </c>
      <c r="D42" s="5">
        <f t="shared" si="1"/>
        <v>3.2690421706440013E-4</v>
      </c>
      <c r="E42" s="4" t="str">
        <f t="shared" si="2"/>
        <v>~â~</v>
      </c>
      <c r="F42" s="4" t="str">
        <f t="shared" si="3"/>
        <v>[a]</v>
      </c>
      <c r="G42" s="6">
        <f t="shared" si="4"/>
        <v>1</v>
      </c>
      <c r="H42" s="6">
        <f t="shared" si="5"/>
        <v>1</v>
      </c>
      <c r="I42" s="6">
        <f t="shared" si="6"/>
        <v>1</v>
      </c>
      <c r="J42" s="5" cm="1">
        <f t="array" ref="J42">SUM(_xlfn._xlws.FILTER($D$2:$D$773,_xlfn.MAP($E$2:$E$773,_xlfn.LAMBDA(_xlpm.x,_xlpm.x=$E42))))</f>
        <v>3.2690421706440013E-4</v>
      </c>
      <c r="K42" s="5">
        <f t="shared" si="7"/>
        <v>1</v>
      </c>
      <c r="L42" s="5" cm="1">
        <f t="array" ref="L42">SUM(_xlfn._xlws.FILTER($D$2:$D$773,_xlfn.MAP($F$2:$F$773,_xlfn.LAMBDA(_xlpm.x,_xlpm.x=$F42))))</f>
        <v>1.6999019287348809E-2</v>
      </c>
      <c r="M42" s="5">
        <f t="shared" si="8"/>
        <v>1.9230769230769228E-2</v>
      </c>
      <c r="N42" s="5">
        <f t="shared" si="9"/>
        <v>5.4199173297906885E-3</v>
      </c>
      <c r="O42" s="5">
        <f t="shared" si="10"/>
        <v>3.7735849056603772E-2</v>
      </c>
      <c r="P42" s="5">
        <f t="shared" si="11"/>
        <v>1.7160033436347992</v>
      </c>
      <c r="Q42" s="5"/>
    </row>
    <row r="43" spans="1:17">
      <c r="A43" s="4" t="str">
        <f t="shared" si="0"/>
        <v>~à~ : [a]</v>
      </c>
      <c r="B43" s="2">
        <v>1</v>
      </c>
      <c r="C43" s="4" t="s">
        <v>671</v>
      </c>
      <c r="D43" s="5">
        <f t="shared" si="1"/>
        <v>3.2690421706440013E-4</v>
      </c>
      <c r="E43" s="5" t="str">
        <f t="shared" si="2"/>
        <v>~à~</v>
      </c>
      <c r="F43" s="5" t="str">
        <f t="shared" si="3"/>
        <v>[a]</v>
      </c>
      <c r="G43" s="6">
        <f t="shared" si="4"/>
        <v>1</v>
      </c>
      <c r="H43" s="6">
        <f t="shared" si="5"/>
        <v>1</v>
      </c>
      <c r="I43" s="6">
        <f t="shared" si="6"/>
        <v>1</v>
      </c>
      <c r="J43" s="5" cm="1">
        <f t="array" ref="J43">SUM(_xlfn._xlws.FILTER($D$2:$D$773,_xlfn.MAP($E$2:$E$773,_xlfn.LAMBDA(_xlpm.x,_xlpm.x=$E43))))</f>
        <v>3.2690421706440013E-4</v>
      </c>
      <c r="K43" s="5">
        <f t="shared" si="7"/>
        <v>1</v>
      </c>
      <c r="L43" s="5" cm="1">
        <f t="array" ref="L43">SUM(_xlfn._xlws.FILTER($D$2:$D$773,_xlfn.MAP($F$2:$F$773,_xlfn.LAMBDA(_xlpm.x,_xlpm.x=$F43))))</f>
        <v>1.6999019287348809E-2</v>
      </c>
      <c r="M43" s="5">
        <f t="shared" si="8"/>
        <v>1.9230769230769228E-2</v>
      </c>
      <c r="N43" s="5">
        <f t="shared" si="9"/>
        <v>5.4199173297906885E-3</v>
      </c>
      <c r="O43" s="5">
        <f t="shared" si="10"/>
        <v>3.7735849056603772E-2</v>
      </c>
      <c r="P43" s="5">
        <f t="shared" si="11"/>
        <v>1.7160033436347992</v>
      </c>
      <c r="Q43" s="5"/>
    </row>
    <row r="44" spans="1:17">
      <c r="A44" s="4" t="str">
        <f t="shared" si="0"/>
        <v>~d~ : []</v>
      </c>
      <c r="B44" s="2">
        <v>6</v>
      </c>
      <c r="C44" s="4" t="s">
        <v>230</v>
      </c>
      <c r="D44" s="5">
        <f t="shared" si="1"/>
        <v>1.9614253023864008E-3</v>
      </c>
      <c r="E44" s="4" t="str">
        <f t="shared" si="2"/>
        <v>~d~</v>
      </c>
      <c r="F44" s="4" t="str">
        <f t="shared" si="3"/>
        <v>[]</v>
      </c>
      <c r="G44" s="6">
        <f t="shared" si="4"/>
        <v>1</v>
      </c>
      <c r="H44" s="6">
        <f t="shared" si="5"/>
        <v>0</v>
      </c>
      <c r="I44" s="6">
        <f t="shared" si="6"/>
        <v>1</v>
      </c>
      <c r="J44" s="5" cm="1">
        <f t="array" ref="J44">SUM(_xlfn._xlws.FILTER($D$2:$D$773,_xlfn.MAP($E$2:$E$773,_xlfn.LAMBDA(_xlpm.x,_xlpm.x=$E44))))</f>
        <v>2.2883295194508009E-3</v>
      </c>
      <c r="K44" s="5">
        <f t="shared" si="7"/>
        <v>0.8571428571428571</v>
      </c>
      <c r="L44" s="5" cm="1">
        <f t="array" ref="L44">SUM(_xlfn._xlws.FILTER($D$2:$D$773,_xlfn.MAP($F$2:$F$773,_xlfn.LAMBDA(_xlpm.x,_xlpm.x=$F44))))</f>
        <v>0.14351095129127164</v>
      </c>
      <c r="M44" s="5">
        <f t="shared" si="8"/>
        <v>1.3667425968109341E-2</v>
      </c>
      <c r="N44" s="5">
        <f t="shared" si="9"/>
        <v>6.8448392642456715E-3</v>
      </c>
      <c r="O44" s="5">
        <f t="shared" si="10"/>
        <v>2.6905829596412561E-2</v>
      </c>
      <c r="P44" s="5">
        <f t="shared" si="11"/>
        <v>1.7973664802278644</v>
      </c>
      <c r="Q44" s="5"/>
    </row>
    <row r="45" spans="1:17">
      <c r="A45" s="4" t="str">
        <f t="shared" si="0"/>
        <v>~c~ : []</v>
      </c>
      <c r="B45" s="2">
        <v>1</v>
      </c>
      <c r="C45" s="4" t="s">
        <v>659</v>
      </c>
      <c r="D45" s="5">
        <f t="shared" si="1"/>
        <v>3.2690421706440013E-4</v>
      </c>
      <c r="E45" s="5" t="str">
        <f t="shared" si="2"/>
        <v>~c~</v>
      </c>
      <c r="F45" s="5" t="str">
        <f t="shared" si="3"/>
        <v>[]</v>
      </c>
      <c r="G45" s="6">
        <f t="shared" si="4"/>
        <v>1</v>
      </c>
      <c r="H45" s="6">
        <f t="shared" si="5"/>
        <v>0</v>
      </c>
      <c r="I45" s="6">
        <f t="shared" si="6"/>
        <v>1</v>
      </c>
      <c r="J45" s="5" cm="1">
        <f t="array" ref="J45">SUM(_xlfn._xlws.FILTER($D$2:$D$773,_xlfn.MAP($E$2:$E$773,_xlfn.LAMBDA(_xlpm.x,_xlpm.x=$E45))))</f>
        <v>1.6345210853220007E-3</v>
      </c>
      <c r="K45" s="5">
        <f t="shared" si="7"/>
        <v>0.2</v>
      </c>
      <c r="L45" s="5" cm="1">
        <f t="array" ref="L45">SUM(_xlfn._xlws.FILTER($D$2:$D$773,_xlfn.MAP($F$2:$F$773,_xlfn.LAMBDA(_xlpm.x,_xlpm.x=$F45))))</f>
        <v>0.14351095129127164</v>
      </c>
      <c r="M45" s="5">
        <f t="shared" si="8"/>
        <v>2.2779043280182236E-3</v>
      </c>
      <c r="N45" s="5">
        <f t="shared" si="9"/>
        <v>4.0819395625881334E-4</v>
      </c>
      <c r="O45" s="5">
        <f t="shared" si="10"/>
        <v>4.5045045045045053E-3</v>
      </c>
      <c r="P45" s="5">
        <f t="shared" si="11"/>
        <v>1.9434945159061026</v>
      </c>
      <c r="Q45" s="5"/>
    </row>
    <row r="46" spans="1:17">
      <c r="A46" s="4" t="str">
        <f t="shared" si="0"/>
        <v>~p~ : []</v>
      </c>
      <c r="B46" s="2">
        <v>4</v>
      </c>
      <c r="C46" s="4" t="s">
        <v>257</v>
      </c>
      <c r="D46" s="5">
        <f t="shared" si="1"/>
        <v>1.3076168682576005E-3</v>
      </c>
      <c r="E46" s="5" t="str">
        <f t="shared" si="2"/>
        <v>~p~</v>
      </c>
      <c r="F46" s="5" t="str">
        <f t="shared" si="3"/>
        <v>[]</v>
      </c>
      <c r="G46" s="6">
        <f t="shared" si="4"/>
        <v>1</v>
      </c>
      <c r="H46" s="6">
        <f t="shared" si="5"/>
        <v>0</v>
      </c>
      <c r="I46" s="6">
        <f t="shared" si="6"/>
        <v>1</v>
      </c>
      <c r="J46" s="5" cm="1">
        <f t="array" ref="J46">SUM(_xlfn._xlws.FILTER($D$2:$D$773,_xlfn.MAP($E$2:$E$773,_xlfn.LAMBDA(_xlpm.x,_xlpm.x=$E46))))</f>
        <v>1.6345210853220007E-3</v>
      </c>
      <c r="K46" s="5">
        <f t="shared" si="7"/>
        <v>0.8</v>
      </c>
      <c r="L46" s="5" cm="1">
        <f t="array" ref="L46">SUM(_xlfn._xlws.FILTER($D$2:$D$773,_xlfn.MAP($F$2:$F$773,_xlfn.LAMBDA(_xlpm.x,_xlpm.x=$F46))))</f>
        <v>0.14351095129127164</v>
      </c>
      <c r="M46" s="5">
        <f t="shared" si="8"/>
        <v>9.1116173120728942E-3</v>
      </c>
      <c r="N46" s="5">
        <f t="shared" si="9"/>
        <v>3.7911880608022474E-3</v>
      </c>
      <c r="O46" s="5">
        <f t="shared" si="10"/>
        <v>1.8018018018018021E-2</v>
      </c>
      <c r="P46" s="5">
        <f t="shared" si="11"/>
        <v>1.9434945159061026</v>
      </c>
      <c r="Q46" s="5"/>
    </row>
    <row r="47" spans="1:17">
      <c r="A47" s="4" t="str">
        <f t="shared" si="0"/>
        <v>~z~ : []</v>
      </c>
      <c r="B47" s="2">
        <v>2</v>
      </c>
      <c r="C47" s="4" t="s">
        <v>326</v>
      </c>
      <c r="D47" s="5">
        <f t="shared" si="1"/>
        <v>6.5380843412880026E-4</v>
      </c>
      <c r="E47" s="5" t="str">
        <f t="shared" si="2"/>
        <v>~z~</v>
      </c>
      <c r="F47" s="5" t="str">
        <f t="shared" si="3"/>
        <v>[]</v>
      </c>
      <c r="G47" s="6">
        <f t="shared" si="4"/>
        <v>1</v>
      </c>
      <c r="H47" s="6">
        <f t="shared" si="5"/>
        <v>0</v>
      </c>
      <c r="I47" s="6">
        <f t="shared" si="6"/>
        <v>1</v>
      </c>
      <c r="J47" s="5" cm="1">
        <f t="array" ref="J47">SUM(_xlfn._xlws.FILTER($D$2:$D$773,_xlfn.MAP($E$2:$E$773,_xlfn.LAMBDA(_xlpm.x,_xlpm.x=$E47))))</f>
        <v>9.8071265119320039E-4</v>
      </c>
      <c r="K47" s="5">
        <f t="shared" si="7"/>
        <v>0.66666666666666663</v>
      </c>
      <c r="L47" s="5" cm="1">
        <f t="array" ref="L47">SUM(_xlfn._xlws.FILTER($D$2:$D$773,_xlfn.MAP($F$2:$F$773,_xlfn.LAMBDA(_xlpm.x,_xlpm.x=$F47))))</f>
        <v>0.14351095129127164</v>
      </c>
      <c r="M47" s="5">
        <f t="shared" si="8"/>
        <v>4.5558086560364471E-3</v>
      </c>
      <c r="N47" s="5">
        <f t="shared" si="9"/>
        <v>1.2997991786375862E-3</v>
      </c>
      <c r="O47" s="5">
        <f t="shared" si="10"/>
        <v>9.0497737556561094E-3</v>
      </c>
      <c r="P47" s="5">
        <f t="shared" si="11"/>
        <v>2.1653432655224587</v>
      </c>
      <c r="Q47" s="5"/>
    </row>
    <row r="48" spans="1:17">
      <c r="A48" s="4" t="str">
        <f t="shared" si="0"/>
        <v>~g~ : []</v>
      </c>
      <c r="B48" s="2">
        <v>2</v>
      </c>
      <c r="C48" s="4" t="s">
        <v>635</v>
      </c>
      <c r="D48" s="5">
        <f t="shared" si="1"/>
        <v>6.5380843412880026E-4</v>
      </c>
      <c r="E48" s="4" t="str">
        <f t="shared" si="2"/>
        <v>~g~</v>
      </c>
      <c r="F48" s="4" t="str">
        <f t="shared" si="3"/>
        <v>[]</v>
      </c>
      <c r="G48" s="6">
        <f t="shared" si="4"/>
        <v>1</v>
      </c>
      <c r="H48" s="6">
        <f t="shared" si="5"/>
        <v>0</v>
      </c>
      <c r="I48" s="6">
        <f t="shared" si="6"/>
        <v>1</v>
      </c>
      <c r="J48" s="5" cm="1">
        <f t="array" ref="J48">SUM(_xlfn._xlws.FILTER($D$2:$D$773,_xlfn.MAP($E$2:$E$773,_xlfn.LAMBDA(_xlpm.x,_xlpm.x=$E48))))</f>
        <v>6.5380843412880026E-4</v>
      </c>
      <c r="K48" s="5">
        <f t="shared" si="7"/>
        <v>1</v>
      </c>
      <c r="L48" s="5" cm="1">
        <f t="array" ref="L48">SUM(_xlfn._xlws.FILTER($D$2:$D$773,_xlfn.MAP($F$2:$F$773,_xlfn.LAMBDA(_xlpm.x,_xlpm.x=$F48))))</f>
        <v>0.14351095129127164</v>
      </c>
      <c r="M48" s="5">
        <f t="shared" si="8"/>
        <v>4.5558086560364471E-3</v>
      </c>
      <c r="N48" s="5">
        <f t="shared" si="9"/>
        <v>1.3027465690653359E-3</v>
      </c>
      <c r="O48" s="5">
        <f t="shared" si="10"/>
        <v>9.0702947845805008E-3</v>
      </c>
      <c r="P48" s="5">
        <f t="shared" si="11"/>
        <v>2.3414345245781401</v>
      </c>
      <c r="Q48" s="5"/>
    </row>
    <row r="49" spans="1:17">
      <c r="A49" s="4" t="str">
        <f t="shared" si="0"/>
        <v>~h~ : []</v>
      </c>
      <c r="B49" s="2">
        <v>1</v>
      </c>
      <c r="C49" s="4" t="s">
        <v>624</v>
      </c>
      <c r="D49" s="5">
        <f t="shared" si="1"/>
        <v>3.2690421706440013E-4</v>
      </c>
      <c r="E49" s="5" t="str">
        <f t="shared" si="2"/>
        <v>~h~</v>
      </c>
      <c r="F49" s="5" t="str">
        <f t="shared" si="3"/>
        <v>[]</v>
      </c>
      <c r="G49" s="6">
        <f t="shared" si="4"/>
        <v>1</v>
      </c>
      <c r="H49" s="6">
        <f t="shared" si="5"/>
        <v>0</v>
      </c>
      <c r="I49" s="6">
        <f t="shared" si="6"/>
        <v>1</v>
      </c>
      <c r="J49" s="5" cm="1">
        <f t="array" ref="J49">SUM(_xlfn._xlws.FILTER($D$2:$D$773,_xlfn.MAP($E$2:$E$773,_xlfn.LAMBDA(_xlpm.x,_xlpm.x=$E49))))</f>
        <v>3.2690421706440013E-4</v>
      </c>
      <c r="K49" s="5">
        <f t="shared" si="7"/>
        <v>1</v>
      </c>
      <c r="L49" s="5" cm="1">
        <f t="array" ref="L49">SUM(_xlfn._xlws.FILTER($D$2:$D$773,_xlfn.MAP($F$2:$F$773,_xlfn.LAMBDA(_xlpm.x,_xlpm.x=$F49))))</f>
        <v>0.14351095129127164</v>
      </c>
      <c r="M49" s="5">
        <f t="shared" si="8"/>
        <v>2.2779043280182236E-3</v>
      </c>
      <c r="N49" s="5">
        <f t="shared" si="9"/>
        <v>4.1190481040662065E-4</v>
      </c>
      <c r="O49" s="5">
        <f t="shared" si="10"/>
        <v>4.5454545454545452E-3</v>
      </c>
      <c r="P49" s="5">
        <f t="shared" si="11"/>
        <v>2.6424645202421213</v>
      </c>
      <c r="Q49" s="5"/>
    </row>
    <row r="50" spans="1:17">
      <c r="A50" s="4" t="str">
        <f t="shared" si="0"/>
        <v>~re~ : [yʁe]</v>
      </c>
      <c r="B50" s="2">
        <v>1</v>
      </c>
      <c r="C50" s="4" t="s">
        <v>502</v>
      </c>
      <c r="D50" s="5">
        <f t="shared" si="1"/>
        <v>3.2690421706440013E-4</v>
      </c>
      <c r="E50" s="4" t="str">
        <f t="shared" si="2"/>
        <v>~re~</v>
      </c>
      <c r="F50" s="4" t="str">
        <f t="shared" si="3"/>
        <v>[yʁe]</v>
      </c>
      <c r="G50" s="6">
        <f t="shared" si="4"/>
        <v>2</v>
      </c>
      <c r="H50" s="6">
        <f t="shared" si="5"/>
        <v>3</v>
      </c>
      <c r="I50" s="6">
        <f t="shared" si="6"/>
        <v>3</v>
      </c>
      <c r="J50" s="5" cm="1">
        <f t="array" ref="J50">SUM(_xlfn._xlws.FILTER($D$2:$D$773,_xlfn.MAP($E$2:$E$773,_xlfn.LAMBDA(_xlpm.x,_xlpm.x=$E50))))</f>
        <v>2.2883295194508012E-2</v>
      </c>
      <c r="K50" s="5">
        <f t="shared" si="7"/>
        <v>1.4285714285714284E-2</v>
      </c>
      <c r="L50" s="5" cm="1">
        <f t="array" ref="L50">SUM(_xlfn._xlws.FILTER($D$2:$D$773,_xlfn.MAP($F$2:$F$773,_xlfn.LAMBDA(_xlpm.x,_xlpm.x=$F50))))</f>
        <v>3.2690421706440013E-4</v>
      </c>
      <c r="M50" s="5">
        <f t="shared" si="8"/>
        <v>1</v>
      </c>
      <c r="N50" s="5">
        <f t="shared" si="9"/>
        <v>5.927068658437314E-3</v>
      </c>
      <c r="O50" s="5">
        <f t="shared" si="10"/>
        <v>2.8169014084507039E-2</v>
      </c>
      <c r="P50" s="5">
        <f t="shared" si="11"/>
        <v>-1.8450980400142569</v>
      </c>
      <c r="Q50" s="5"/>
    </row>
    <row r="51" spans="1:17">
      <c r="A51" s="4" t="str">
        <f t="shared" si="0"/>
        <v>~pa~ : [pa/lə]</v>
      </c>
      <c r="B51" s="2">
        <v>1</v>
      </c>
      <c r="C51" s="4" t="s">
        <v>777</v>
      </c>
      <c r="D51" s="5">
        <f t="shared" si="1"/>
        <v>3.2690421706440013E-4</v>
      </c>
      <c r="E51" s="5" t="str">
        <f t="shared" si="2"/>
        <v>~pa~</v>
      </c>
      <c r="F51" s="5" t="str">
        <f t="shared" si="3"/>
        <v>[pa/lə]</v>
      </c>
      <c r="G51" s="6">
        <f t="shared" si="4"/>
        <v>2</v>
      </c>
      <c r="H51" s="6">
        <f t="shared" si="5"/>
        <v>5</v>
      </c>
      <c r="I51" s="6">
        <f t="shared" si="6"/>
        <v>5</v>
      </c>
      <c r="J51" s="5" cm="1">
        <f t="array" ref="J51">SUM(_xlfn._xlws.FILTER($D$2:$D$773,_xlfn.MAP($E$2:$E$773,_xlfn.LAMBDA(_xlpm.x,_xlpm.x=$E51))))</f>
        <v>1.2095456031382805E-2</v>
      </c>
      <c r="K51" s="5">
        <f t="shared" si="7"/>
        <v>2.7027027027027025E-2</v>
      </c>
      <c r="L51" s="5" cm="1">
        <f t="array" ref="L51">SUM(_xlfn._xlws.FILTER($D$2:$D$773,_xlfn.MAP($F$2:$F$773,_xlfn.LAMBDA(_xlpm.x,_xlpm.x=$F51))))</f>
        <v>3.2690421706440013E-4</v>
      </c>
      <c r="M51" s="5">
        <f t="shared" si="8"/>
        <v>1</v>
      </c>
      <c r="N51" s="5">
        <f t="shared" si="9"/>
        <v>1.3389466280059511E-2</v>
      </c>
      <c r="O51" s="5">
        <f t="shared" si="10"/>
        <v>5.2631578947368418E-2</v>
      </c>
      <c r="P51" s="5">
        <f t="shared" si="11"/>
        <v>-1.568201724066995</v>
      </c>
      <c r="Q51" s="5"/>
    </row>
    <row r="52" spans="1:17">
      <c r="A52" s="4" t="str">
        <f t="shared" si="0"/>
        <v>~se~ : [zɛ]</v>
      </c>
      <c r="B52" s="2">
        <v>1</v>
      </c>
      <c r="C52" s="4" t="s">
        <v>39</v>
      </c>
      <c r="D52" s="5">
        <f t="shared" si="1"/>
        <v>3.2690421706440013E-4</v>
      </c>
      <c r="E52" s="5" t="str">
        <f t="shared" si="2"/>
        <v>~se~</v>
      </c>
      <c r="F52" s="5" t="str">
        <f t="shared" si="3"/>
        <v>[zɛ]</v>
      </c>
      <c r="G52" s="6">
        <f t="shared" si="4"/>
        <v>2</v>
      </c>
      <c r="H52" s="6">
        <f t="shared" si="5"/>
        <v>2</v>
      </c>
      <c r="I52" s="6">
        <f t="shared" si="6"/>
        <v>2</v>
      </c>
      <c r="J52" s="5" cm="1">
        <f t="array" ref="J52">SUM(_xlfn._xlws.FILTER($D$2:$D$773,_xlfn.MAP($E$2:$E$773,_xlfn.LAMBDA(_xlpm.x,_xlpm.x=$E52))))</f>
        <v>1.1114743380189604E-2</v>
      </c>
      <c r="K52" s="5">
        <f t="shared" si="7"/>
        <v>2.9411764705882356E-2</v>
      </c>
      <c r="L52" s="5" cm="1">
        <f t="array" ref="L52">SUM(_xlfn._xlws.FILTER($D$2:$D$773,_xlfn.MAP($F$2:$F$773,_xlfn.LAMBDA(_xlpm.x,_xlpm.x=$F52))))</f>
        <v>3.2690421706440013E-4</v>
      </c>
      <c r="M52" s="5">
        <f t="shared" si="8"/>
        <v>1</v>
      </c>
      <c r="N52" s="5">
        <f t="shared" si="9"/>
        <v>1.0356463804509322E-2</v>
      </c>
      <c r="O52" s="5">
        <f t="shared" si="10"/>
        <v>5.7142857142857155E-2</v>
      </c>
      <c r="P52" s="5">
        <f t="shared" si="11"/>
        <v>-1.5314789170422551</v>
      </c>
      <c r="Q52" s="5"/>
    </row>
    <row r="53" spans="1:17">
      <c r="A53" s="4" t="str">
        <f t="shared" si="0"/>
        <v>~mi~ : [maj]</v>
      </c>
      <c r="B53" s="2">
        <v>1</v>
      </c>
      <c r="C53" s="4" t="s">
        <v>779</v>
      </c>
      <c r="D53" s="5">
        <f t="shared" si="1"/>
        <v>3.2690421706440013E-4</v>
      </c>
      <c r="E53" s="4" t="str">
        <f t="shared" si="2"/>
        <v>~mi~</v>
      </c>
      <c r="F53" s="4" t="str">
        <f t="shared" si="3"/>
        <v>[maj]</v>
      </c>
      <c r="G53" s="6">
        <f t="shared" si="4"/>
        <v>2</v>
      </c>
      <c r="H53" s="6">
        <f t="shared" si="5"/>
        <v>3</v>
      </c>
      <c r="I53" s="6">
        <f t="shared" si="6"/>
        <v>3</v>
      </c>
      <c r="J53" s="5" cm="1">
        <f t="array" ref="J53">SUM(_xlfn._xlws.FILTER($D$2:$D$773,_xlfn.MAP($E$2:$E$773,_xlfn.LAMBDA(_xlpm.x,_xlpm.x=$E53))))</f>
        <v>6.2111801242236021E-3</v>
      </c>
      <c r="K53" s="5">
        <f t="shared" si="7"/>
        <v>5.2631578947368425E-2</v>
      </c>
      <c r="L53" s="5" cm="1">
        <f t="array" ref="L53">SUM(_xlfn._xlws.FILTER($D$2:$D$773,_xlfn.MAP($F$2:$F$773,_xlfn.LAMBDA(_xlpm.x,_xlpm.x=$F53))))</f>
        <v>3.2690421706440013E-4</v>
      </c>
      <c r="M53" s="5">
        <f t="shared" si="8"/>
        <v>1</v>
      </c>
      <c r="N53" s="5">
        <f t="shared" si="9"/>
        <v>2.1041093737452471E-2</v>
      </c>
      <c r="O53" s="5">
        <f t="shared" si="10"/>
        <v>0.10000000000000002</v>
      </c>
      <c r="P53" s="5">
        <f t="shared" si="11"/>
        <v>-1.2787536009528289</v>
      </c>
      <c r="Q53" s="5"/>
    </row>
    <row r="54" spans="1:17">
      <c r="A54" s="4" t="str">
        <f t="shared" si="0"/>
        <v>~ve~ : [v]</v>
      </c>
      <c r="B54" s="2">
        <v>1</v>
      </c>
      <c r="C54" s="4" t="s">
        <v>510</v>
      </c>
      <c r="D54" s="5">
        <f t="shared" si="1"/>
        <v>3.2690421706440013E-4</v>
      </c>
      <c r="E54" s="4" t="str">
        <f t="shared" si="2"/>
        <v>~ve~</v>
      </c>
      <c r="F54" s="4" t="str">
        <f t="shared" si="3"/>
        <v>[v]</v>
      </c>
      <c r="G54" s="6">
        <f t="shared" si="4"/>
        <v>2</v>
      </c>
      <c r="H54" s="6">
        <f t="shared" si="5"/>
        <v>1</v>
      </c>
      <c r="I54" s="6">
        <f t="shared" si="6"/>
        <v>2</v>
      </c>
      <c r="J54" s="5" cm="1">
        <f t="array" ref="J54">SUM(_xlfn._xlws.FILTER($D$2:$D$773,_xlfn.MAP($E$2:$E$773,_xlfn.LAMBDA(_xlpm.x,_xlpm.x=$E54))))</f>
        <v>7.8457012095456032E-3</v>
      </c>
      <c r="K54" s="5">
        <f t="shared" si="7"/>
        <v>4.1666666666666664E-2</v>
      </c>
      <c r="L54" s="5" cm="1">
        <f t="array" ref="L54">SUM(_xlfn._xlws.FILTER($D$2:$D$773,_xlfn.MAP($F$2:$F$773,_xlfn.LAMBDA(_xlpm.x,_xlpm.x=$F54))))</f>
        <v>6.5380843412880026E-4</v>
      </c>
      <c r="M54" s="5">
        <f t="shared" si="8"/>
        <v>0.5</v>
      </c>
      <c r="N54" s="5">
        <f t="shared" si="9"/>
        <v>1.1048293018419482E-2</v>
      </c>
      <c r="O54" s="5">
        <f t="shared" si="10"/>
        <v>7.6923076923076927E-2</v>
      </c>
      <c r="P54" s="5">
        <f t="shared" si="11"/>
        <v>-1.0791812460476249</v>
      </c>
      <c r="Q54" s="5"/>
    </row>
    <row r="55" spans="1:17">
      <c r="A55" s="4" t="str">
        <f t="shared" si="0"/>
        <v>~su~ : [zy]</v>
      </c>
      <c r="B55" s="2">
        <v>2</v>
      </c>
      <c r="C55" s="4" t="s">
        <v>700</v>
      </c>
      <c r="D55" s="5">
        <f t="shared" si="1"/>
        <v>6.5380843412880026E-4</v>
      </c>
      <c r="E55" s="5" t="str">
        <f t="shared" si="2"/>
        <v>~su~</v>
      </c>
      <c r="F55" s="5" t="str">
        <f t="shared" si="3"/>
        <v>[zy]</v>
      </c>
      <c r="G55" s="6">
        <f t="shared" si="4"/>
        <v>2</v>
      </c>
      <c r="H55" s="6">
        <f t="shared" si="5"/>
        <v>2</v>
      </c>
      <c r="I55" s="6">
        <f t="shared" si="6"/>
        <v>2</v>
      </c>
      <c r="J55" s="5" cm="1">
        <f t="array" ref="J55">SUM(_xlfn._xlws.FILTER($D$2:$D$773,_xlfn.MAP($E$2:$E$773,_xlfn.LAMBDA(_xlpm.x,_xlpm.x=$E55))))</f>
        <v>5.8842759071592015E-3</v>
      </c>
      <c r="K55" s="5">
        <f t="shared" si="7"/>
        <v>0.11111111111111113</v>
      </c>
      <c r="L55" s="5" cm="1">
        <f t="array" ref="L55">SUM(_xlfn._xlws.FILTER($D$2:$D$773,_xlfn.MAP($F$2:$F$773,_xlfn.LAMBDA(_xlpm.x,_xlpm.x=$F55))))</f>
        <v>6.5380843412880026E-4</v>
      </c>
      <c r="M55" s="5">
        <f t="shared" si="8"/>
        <v>1</v>
      </c>
      <c r="N55" s="5">
        <f t="shared" si="9"/>
        <v>5.7451123695781314E-2</v>
      </c>
      <c r="O55" s="5">
        <f t="shared" si="10"/>
        <v>0.20000000000000004</v>
      </c>
      <c r="P55" s="5">
        <f t="shared" si="11"/>
        <v>-0.95424250943932476</v>
      </c>
      <c r="Q55" s="5"/>
    </row>
    <row r="56" spans="1:17">
      <c r="A56" s="4" t="str">
        <f t="shared" si="0"/>
        <v>~de~ : [dɛ]</v>
      </c>
      <c r="B56" s="2">
        <v>3</v>
      </c>
      <c r="C56" s="4" t="s">
        <v>6</v>
      </c>
      <c r="D56" s="5">
        <f t="shared" si="1"/>
        <v>9.8071265119320039E-4</v>
      </c>
      <c r="E56" s="5" t="str">
        <f t="shared" si="2"/>
        <v>~de~</v>
      </c>
      <c r="F56" s="5" t="str">
        <f t="shared" si="3"/>
        <v>[dɛ]</v>
      </c>
      <c r="G56" s="6">
        <f t="shared" si="4"/>
        <v>2</v>
      </c>
      <c r="H56" s="6">
        <f t="shared" si="5"/>
        <v>2</v>
      </c>
      <c r="I56" s="6">
        <f t="shared" si="6"/>
        <v>2</v>
      </c>
      <c r="J56" s="5" cm="1">
        <f t="array" ref="J56">SUM(_xlfn._xlws.FILTER($D$2:$D$773,_xlfn.MAP($E$2:$E$773,_xlfn.LAMBDA(_xlpm.x,_xlpm.x=$E56))))</f>
        <v>9.4802222948676042E-3</v>
      </c>
      <c r="K56" s="5">
        <f t="shared" si="7"/>
        <v>0.10344827586206896</v>
      </c>
      <c r="L56" s="5" cm="1">
        <f t="array" ref="L56">SUM(_xlfn._xlws.FILTER($D$2:$D$773,_xlfn.MAP($F$2:$F$773,_xlfn.LAMBDA(_xlpm.x,_xlpm.x=$F56))))</f>
        <v>1.3076168682576005E-3</v>
      </c>
      <c r="M56" s="5">
        <f t="shared" si="8"/>
        <v>0.75</v>
      </c>
      <c r="N56" s="5">
        <f t="shared" si="9"/>
        <v>6.5904769665059301E-2</v>
      </c>
      <c r="O56" s="5">
        <f t="shared" si="10"/>
        <v>0.18181818181818182</v>
      </c>
      <c r="P56" s="5">
        <f t="shared" si="11"/>
        <v>-0.86033800657099369</v>
      </c>
      <c r="Q56" s="5"/>
    </row>
    <row r="57" spans="1:17">
      <c r="A57" s="4" t="str">
        <f t="shared" si="0"/>
        <v>~te~ : [t]</v>
      </c>
      <c r="B57" s="2">
        <v>2</v>
      </c>
      <c r="C57" s="4" t="s">
        <v>182</v>
      </c>
      <c r="D57" s="5">
        <f t="shared" si="1"/>
        <v>6.5380843412880026E-4</v>
      </c>
      <c r="E57" s="4" t="str">
        <f t="shared" si="2"/>
        <v>~te~</v>
      </c>
      <c r="F57" s="4" t="str">
        <f t="shared" si="3"/>
        <v>[t]</v>
      </c>
      <c r="G57" s="6">
        <f t="shared" si="4"/>
        <v>2</v>
      </c>
      <c r="H57" s="6">
        <f t="shared" si="5"/>
        <v>1</v>
      </c>
      <c r="I57" s="6">
        <f t="shared" si="6"/>
        <v>2</v>
      </c>
      <c r="J57" s="5" cm="1">
        <f t="array" ref="J57">SUM(_xlfn._xlws.FILTER($D$2:$D$773,_xlfn.MAP($E$2:$E$773,_xlfn.LAMBDA(_xlpm.x,_xlpm.x=$E57))))</f>
        <v>1.4383785550833604E-2</v>
      </c>
      <c r="K57" s="5">
        <f t="shared" si="7"/>
        <v>4.5454545454545463E-2</v>
      </c>
      <c r="L57" s="5" cm="1">
        <f t="array" ref="L57">SUM(_xlfn._xlws.FILTER($D$2:$D$773,_xlfn.MAP($F$2:$F$773,_xlfn.LAMBDA(_xlpm.x,_xlpm.x=$F57))))</f>
        <v>2.2883295194508009E-3</v>
      </c>
      <c r="M57" s="5">
        <f t="shared" si="8"/>
        <v>0.2857142857142857</v>
      </c>
      <c r="N57" s="5">
        <f t="shared" si="9"/>
        <v>1.7854485623942352E-2</v>
      </c>
      <c r="O57" s="5">
        <f t="shared" si="10"/>
        <v>7.8431372549019607E-2</v>
      </c>
      <c r="P57" s="5">
        <f t="shared" si="11"/>
        <v>-0.7983546364719305</v>
      </c>
      <c r="Q57" s="5"/>
    </row>
    <row r="58" spans="1:17">
      <c r="A58" s="4" t="str">
        <f t="shared" si="0"/>
        <v>~ce~ : [s]</v>
      </c>
      <c r="B58" s="2">
        <v>1</v>
      </c>
      <c r="C58" s="4" t="s">
        <v>92</v>
      </c>
      <c r="D58" s="5">
        <f t="shared" si="1"/>
        <v>3.2690421706440013E-4</v>
      </c>
      <c r="E58" s="5" t="str">
        <f t="shared" si="2"/>
        <v>~ce~</v>
      </c>
      <c r="F58" s="5" t="str">
        <f t="shared" si="3"/>
        <v>[s]</v>
      </c>
      <c r="G58" s="6">
        <f t="shared" si="4"/>
        <v>2</v>
      </c>
      <c r="H58" s="6">
        <f t="shared" si="5"/>
        <v>1</v>
      </c>
      <c r="I58" s="6">
        <f t="shared" si="6"/>
        <v>2</v>
      </c>
      <c r="J58" s="5" cm="1">
        <f t="array" ref="J58">SUM(_xlfn._xlws.FILTER($D$2:$D$773,_xlfn.MAP($E$2:$E$773,_xlfn.LAMBDA(_xlpm.x,_xlpm.x=$E58))))</f>
        <v>9.8071265119320031E-3</v>
      </c>
      <c r="K58" s="5">
        <f t="shared" si="7"/>
        <v>3.3333333333333333E-2</v>
      </c>
      <c r="L58" s="5" cm="1">
        <f t="array" ref="L58">SUM(_xlfn._xlws.FILTER($D$2:$D$773,_xlfn.MAP($F$2:$F$773,_xlfn.LAMBDA(_xlpm.x,_xlpm.x=$F58))))</f>
        <v>1.6345210853220007E-3</v>
      </c>
      <c r="M58" s="5">
        <f t="shared" si="8"/>
        <v>0.2</v>
      </c>
      <c r="N58" s="5">
        <f t="shared" si="9"/>
        <v>8.2073033851116153E-3</v>
      </c>
      <c r="O58" s="5">
        <f t="shared" si="10"/>
        <v>5.7142857142857148E-2</v>
      </c>
      <c r="P58" s="5">
        <f t="shared" si="11"/>
        <v>-0.77815125038364363</v>
      </c>
      <c r="Q58" s="5"/>
    </row>
    <row r="59" spans="1:17">
      <c r="A59" s="4" t="str">
        <f t="shared" si="0"/>
        <v>~ve~ : [və]</v>
      </c>
      <c r="B59" s="2">
        <v>4</v>
      </c>
      <c r="C59" s="4" t="s">
        <v>239</v>
      </c>
      <c r="D59" s="5">
        <f t="shared" si="1"/>
        <v>1.3076168682576005E-3</v>
      </c>
      <c r="E59" s="4" t="str">
        <f t="shared" si="2"/>
        <v>~ve~</v>
      </c>
      <c r="F59" s="4" t="str">
        <f t="shared" si="3"/>
        <v>[və]</v>
      </c>
      <c r="G59" s="6">
        <f t="shared" si="4"/>
        <v>2</v>
      </c>
      <c r="H59" s="6">
        <f t="shared" si="5"/>
        <v>2</v>
      </c>
      <c r="I59" s="6">
        <f t="shared" si="6"/>
        <v>2</v>
      </c>
      <c r="J59" s="5" cm="1">
        <f t="array" ref="J59">SUM(_xlfn._xlws.FILTER($D$2:$D$773,_xlfn.MAP($E$2:$E$773,_xlfn.LAMBDA(_xlpm.x,_xlpm.x=$E59))))</f>
        <v>7.8457012095456032E-3</v>
      </c>
      <c r="K59" s="5">
        <f t="shared" si="7"/>
        <v>0.16666666666666666</v>
      </c>
      <c r="L59" s="5" cm="1">
        <f t="array" ref="L59">SUM(_xlfn._xlws.FILTER($D$2:$D$773,_xlfn.MAP($F$2:$F$773,_xlfn.LAMBDA(_xlpm.x,_xlpm.x=$F59))))</f>
        <v>1.3076168682576005E-3</v>
      </c>
      <c r="M59" s="5">
        <f t="shared" si="8"/>
        <v>1</v>
      </c>
      <c r="N59" s="5">
        <f t="shared" si="9"/>
        <v>0.12023482135687125</v>
      </c>
      <c r="O59" s="5">
        <f t="shared" si="10"/>
        <v>0.2857142857142857</v>
      </c>
      <c r="P59" s="5">
        <f t="shared" si="11"/>
        <v>-0.77815125038364363</v>
      </c>
      <c r="Q59" s="5"/>
    </row>
    <row r="60" spans="1:17">
      <c r="A60" s="4" t="str">
        <f t="shared" si="0"/>
        <v>~su~ : [z]</v>
      </c>
      <c r="B60" s="2">
        <v>1</v>
      </c>
      <c r="C60" s="4" t="s">
        <v>500</v>
      </c>
      <c r="D60" s="5">
        <f t="shared" si="1"/>
        <v>3.2690421706440013E-4</v>
      </c>
      <c r="E60" s="5" t="str">
        <f t="shared" si="2"/>
        <v>~su~</v>
      </c>
      <c r="F60" s="5" t="str">
        <f t="shared" si="3"/>
        <v>[z]</v>
      </c>
      <c r="G60" s="6">
        <f t="shared" si="4"/>
        <v>2</v>
      </c>
      <c r="H60" s="6">
        <f t="shared" si="5"/>
        <v>1</v>
      </c>
      <c r="I60" s="6">
        <f t="shared" si="6"/>
        <v>2</v>
      </c>
      <c r="J60" s="5" cm="1">
        <f t="array" ref="J60">SUM(_xlfn._xlws.FILTER($D$2:$D$773,_xlfn.MAP($E$2:$E$773,_xlfn.LAMBDA(_xlpm.x,_xlpm.x=$E60))))</f>
        <v>5.8842759071592015E-3</v>
      </c>
      <c r="K60" s="5">
        <f t="shared" si="7"/>
        <v>5.5555555555555566E-2</v>
      </c>
      <c r="L60" s="5" cm="1">
        <f t="array" ref="L60">SUM(_xlfn._xlws.FILTER($D$2:$D$773,_xlfn.MAP($F$2:$F$773,_xlfn.LAMBDA(_xlpm.x,_xlpm.x=$F60))))</f>
        <v>9.8071265119320039E-4</v>
      </c>
      <c r="M60" s="5">
        <f t="shared" si="8"/>
        <v>0.33333333333333331</v>
      </c>
      <c r="N60" s="5">
        <f t="shared" si="9"/>
        <v>1.3678838975186026E-2</v>
      </c>
      <c r="O60" s="5">
        <f t="shared" si="10"/>
        <v>9.5238095238095247E-2</v>
      </c>
      <c r="P60" s="5">
        <f t="shared" si="11"/>
        <v>-0.77815125038364352</v>
      </c>
      <c r="Q60" s="5"/>
    </row>
    <row r="61" spans="1:17">
      <c r="A61" s="4" t="str">
        <f t="shared" si="0"/>
        <v>~re~ : [ʁə]</v>
      </c>
      <c r="B61" s="2">
        <v>12</v>
      </c>
      <c r="C61" s="4" t="s">
        <v>449</v>
      </c>
      <c r="D61" s="5">
        <f t="shared" si="1"/>
        <v>3.9228506047728016E-3</v>
      </c>
      <c r="E61" s="4" t="str">
        <f t="shared" si="2"/>
        <v>~re~</v>
      </c>
      <c r="F61" s="4" t="str">
        <f t="shared" si="3"/>
        <v>[ʁə]</v>
      </c>
      <c r="G61" s="6">
        <f t="shared" si="4"/>
        <v>2</v>
      </c>
      <c r="H61" s="6">
        <f t="shared" si="5"/>
        <v>2</v>
      </c>
      <c r="I61" s="6">
        <f t="shared" si="6"/>
        <v>2</v>
      </c>
      <c r="J61" s="5" cm="1">
        <f t="array" ref="J61">SUM(_xlfn._xlws.FILTER($D$2:$D$773,_xlfn.MAP($E$2:$E$773,_xlfn.LAMBDA(_xlpm.x,_xlpm.x=$E61))))</f>
        <v>2.2883295194508012E-2</v>
      </c>
      <c r="K61" s="5">
        <f t="shared" si="7"/>
        <v>0.1714285714285714</v>
      </c>
      <c r="L61" s="5" cm="1">
        <f t="array" ref="L61">SUM(_xlfn._xlws.FILTER($D$2:$D$773,_xlfn.MAP($F$2:$F$773,_xlfn.LAMBDA(_xlpm.x,_xlpm.x=$F61))))</f>
        <v>3.9228506047728016E-3</v>
      </c>
      <c r="M61" s="5">
        <f t="shared" si="8"/>
        <v>1</v>
      </c>
      <c r="N61" s="5">
        <f t="shared" si="9"/>
        <v>0.19629094391113033</v>
      </c>
      <c r="O61" s="5">
        <f t="shared" si="10"/>
        <v>0.29268292682926822</v>
      </c>
      <c r="P61" s="5">
        <f t="shared" si="11"/>
        <v>-0.76591679396663204</v>
      </c>
      <c r="Q61" s="5"/>
    </row>
    <row r="62" spans="1:17">
      <c r="A62" s="4" t="str">
        <f t="shared" si="0"/>
        <v>~ge~ : [ʒə]</v>
      </c>
      <c r="B62" s="2">
        <v>2</v>
      </c>
      <c r="C62" s="4" t="s">
        <v>285</v>
      </c>
      <c r="D62" s="5">
        <f t="shared" si="1"/>
        <v>6.5380843412880026E-4</v>
      </c>
      <c r="E62" s="4" t="str">
        <f t="shared" si="2"/>
        <v>~ge~</v>
      </c>
      <c r="F62" s="4" t="str">
        <f t="shared" si="3"/>
        <v>[ʒə]</v>
      </c>
      <c r="G62" s="6">
        <f t="shared" si="4"/>
        <v>2</v>
      </c>
      <c r="H62" s="6">
        <f t="shared" si="5"/>
        <v>2</v>
      </c>
      <c r="I62" s="6">
        <f t="shared" si="6"/>
        <v>2</v>
      </c>
      <c r="J62" s="5" cm="1">
        <f t="array" ref="J62">SUM(_xlfn._xlws.FILTER($D$2:$D$773,_xlfn.MAP($E$2:$E$773,_xlfn.LAMBDA(_xlpm.x,_xlpm.x=$E62))))</f>
        <v>7.5187969924812026E-3</v>
      </c>
      <c r="K62" s="5">
        <f t="shared" si="7"/>
        <v>8.6956521739130446E-2</v>
      </c>
      <c r="L62" s="5" cm="1">
        <f t="array" ref="L62">SUM(_xlfn._xlws.FILTER($D$2:$D$773,_xlfn.MAP($F$2:$F$773,_xlfn.LAMBDA(_xlpm.x,_xlpm.x=$F62))))</f>
        <v>1.3076168682576005E-3</v>
      </c>
      <c r="M62" s="5">
        <f t="shared" si="8"/>
        <v>0.5</v>
      </c>
      <c r="N62" s="5">
        <f t="shared" si="9"/>
        <v>4.2556387922800969E-2</v>
      </c>
      <c r="O62" s="5">
        <f t="shared" si="10"/>
        <v>0.14814814814814817</v>
      </c>
      <c r="P62" s="5">
        <f t="shared" si="11"/>
        <v>-0.75966784468963044</v>
      </c>
      <c r="Q62" s="5"/>
    </row>
    <row r="63" spans="1:17">
      <c r="A63" s="4" t="str">
        <f t="shared" si="0"/>
        <v>~ts~ : [t]</v>
      </c>
      <c r="B63" s="2">
        <v>1</v>
      </c>
      <c r="C63" s="4" t="s">
        <v>527</v>
      </c>
      <c r="D63" s="5">
        <f t="shared" si="1"/>
        <v>3.2690421706440013E-4</v>
      </c>
      <c r="E63" s="4" t="str">
        <f t="shared" si="2"/>
        <v>~ts~</v>
      </c>
      <c r="F63" s="4" t="str">
        <f t="shared" si="3"/>
        <v>[t]</v>
      </c>
      <c r="G63" s="6">
        <f t="shared" si="4"/>
        <v>2</v>
      </c>
      <c r="H63" s="6">
        <f t="shared" si="5"/>
        <v>1</v>
      </c>
      <c r="I63" s="6">
        <f t="shared" si="6"/>
        <v>2</v>
      </c>
      <c r="J63" s="5" cm="1">
        <f t="array" ref="J63">SUM(_xlfn._xlws.FILTER($D$2:$D$773,_xlfn.MAP($E$2:$E$773,_xlfn.LAMBDA(_xlpm.x,_xlpm.x=$E63))))</f>
        <v>1.1441647597254004E-2</v>
      </c>
      <c r="K63" s="5">
        <f t="shared" si="7"/>
        <v>2.8571428571428574E-2</v>
      </c>
      <c r="L63" s="5" cm="1">
        <f t="array" ref="L63">SUM(_xlfn._xlws.FILTER($D$2:$D$773,_xlfn.MAP($F$2:$F$773,_xlfn.LAMBDA(_xlpm.x,_xlpm.x=$F63))))</f>
        <v>2.2883295194508009E-3</v>
      </c>
      <c r="M63" s="5">
        <f t="shared" si="8"/>
        <v>0.14285714285714285</v>
      </c>
      <c r="N63" s="5">
        <f t="shared" si="9"/>
        <v>6.8394194875930131E-3</v>
      </c>
      <c r="O63" s="5">
        <f t="shared" si="10"/>
        <v>4.7619047619047623E-2</v>
      </c>
      <c r="P63" s="5">
        <f t="shared" si="11"/>
        <v>-0.69897000433601875</v>
      </c>
      <c r="Q63" s="5"/>
    </row>
    <row r="64" spans="1:17">
      <c r="A64" s="4" t="str">
        <f t="shared" si="0"/>
        <v>~se~ : [ze]</v>
      </c>
      <c r="B64" s="2">
        <v>5</v>
      </c>
      <c r="C64" s="4" t="s">
        <v>89</v>
      </c>
      <c r="D64" s="5">
        <f t="shared" si="1"/>
        <v>1.6345210853220007E-3</v>
      </c>
      <c r="E64" s="4" t="str">
        <f t="shared" si="2"/>
        <v>~se~</v>
      </c>
      <c r="F64" s="4" t="str">
        <f t="shared" si="3"/>
        <v>[ze]</v>
      </c>
      <c r="G64" s="6">
        <f t="shared" si="4"/>
        <v>2</v>
      </c>
      <c r="H64" s="6">
        <f t="shared" si="5"/>
        <v>2</v>
      </c>
      <c r="I64" s="6">
        <f t="shared" si="6"/>
        <v>2</v>
      </c>
      <c r="J64" s="5" cm="1">
        <f t="array" ref="J64">SUM(_xlfn._xlws.FILTER($D$2:$D$773,_xlfn.MAP($E$2:$E$773,_xlfn.LAMBDA(_xlpm.x,_xlpm.x=$E64))))</f>
        <v>1.1114743380189604E-2</v>
      </c>
      <c r="K64" s="5">
        <f t="shared" si="7"/>
        <v>0.14705882352941177</v>
      </c>
      <c r="L64" s="5" cm="1">
        <f t="array" ref="L64">SUM(_xlfn._xlws.FILTER($D$2:$D$773,_xlfn.MAP($F$2:$F$773,_xlfn.LAMBDA(_xlpm.x,_xlpm.x=$F64))))</f>
        <v>2.2883295194508009E-3</v>
      </c>
      <c r="M64" s="5">
        <f t="shared" si="8"/>
        <v>0.7142857142857143</v>
      </c>
      <c r="N64" s="5">
        <f t="shared" si="9"/>
        <v>0.11426676464824868</v>
      </c>
      <c r="O64" s="5">
        <f t="shared" si="10"/>
        <v>0.24390243902439024</v>
      </c>
      <c r="P64" s="5">
        <f t="shared" si="11"/>
        <v>-0.68638087702799833</v>
      </c>
      <c r="Q64" s="5"/>
    </row>
    <row r="65" spans="1:17">
      <c r="A65" s="4" t="str">
        <f t="shared" si="0"/>
        <v>~rd~ : [ʁdə]</v>
      </c>
      <c r="B65" s="2">
        <v>2</v>
      </c>
      <c r="C65" s="4" t="s">
        <v>314</v>
      </c>
      <c r="D65" s="5">
        <f t="shared" si="1"/>
        <v>6.5380843412880026E-4</v>
      </c>
      <c r="E65" s="4" t="str">
        <f t="shared" si="2"/>
        <v>~rd~</v>
      </c>
      <c r="F65" s="4" t="str">
        <f t="shared" si="3"/>
        <v>[ʁdə]</v>
      </c>
      <c r="G65" s="6">
        <f t="shared" si="4"/>
        <v>2</v>
      </c>
      <c r="H65" s="6">
        <f t="shared" si="5"/>
        <v>3</v>
      </c>
      <c r="I65" s="6">
        <f t="shared" si="6"/>
        <v>3</v>
      </c>
      <c r="J65" s="5" cm="1">
        <f t="array" ref="J65">SUM(_xlfn._xlws.FILTER($D$2:$D$773,_xlfn.MAP($E$2:$E$773,_xlfn.LAMBDA(_xlpm.x,_xlpm.x=$E65))))</f>
        <v>2.9421379535796012E-3</v>
      </c>
      <c r="K65" s="5">
        <f t="shared" si="7"/>
        <v>0.22222222222222221</v>
      </c>
      <c r="L65" s="5" cm="1">
        <f t="array" ref="L65">SUM(_xlfn._xlws.FILTER($D$2:$D$773,_xlfn.MAP($F$2:$F$773,_xlfn.LAMBDA(_xlpm.x,_xlpm.x=$F65))))</f>
        <v>6.5380843412880026E-4</v>
      </c>
      <c r="M65" s="5">
        <f t="shared" si="8"/>
        <v>1</v>
      </c>
      <c r="N65" s="5">
        <f t="shared" si="9"/>
        <v>0.12127034381098516</v>
      </c>
      <c r="O65" s="5">
        <f t="shared" si="10"/>
        <v>0.36363636363636359</v>
      </c>
      <c r="P65" s="5">
        <f t="shared" si="11"/>
        <v>-0.65321251377534373</v>
      </c>
      <c r="Q65" s="5"/>
    </row>
    <row r="66" spans="1:17">
      <c r="A66" s="4" t="str">
        <f t="shared" ref="A66:A129" si="12">_xlfn.LET(_xlpm.sep," : ",CONCATENATE(E66,_xlpm.sep,F66))</f>
        <v>~si~ : [sɛ̃]</v>
      </c>
      <c r="B66" s="2">
        <v>1</v>
      </c>
      <c r="C66" s="4" t="s">
        <v>759</v>
      </c>
      <c r="D66" s="5">
        <f t="shared" ref="D66:D129" si="13">B66/freq.sum.r1a</f>
        <v>3.2690421706440013E-4</v>
      </c>
      <c r="E66" s="5" t="str">
        <f t="shared" ref="E66:E129" si="14">_xlfn.LET(_xlpm.sep,":",_xlpm.w,$C66,_xlfn.CONCAT("~",RIGHT(_xlpm.w,LEN(_xlpm.w)-FIND(_xlpm.sep,_xlpm.w)),"~"))</f>
        <v>~si~</v>
      </c>
      <c r="F66" s="5" t="str">
        <f t="shared" ref="F66:F129" si="15">_xlfn.LET(_xlpm.sep,":",_xlpm.w,$C66,_xlfn.CONCAT("[",LEFT(_xlpm.w,FIND(_xlpm.sep,_xlpm.w)-1),"]"))</f>
        <v>[sɛ̃]</v>
      </c>
      <c r="G66" s="6">
        <f t="shared" ref="G66:G129" si="16">_xlfn.LET(_xlpm.w,E66,LEN(_xlpm.w)-2)</f>
        <v>2</v>
      </c>
      <c r="H66" s="6">
        <f t="shared" ref="H66:H129" si="17">_xlfn.LET(_xlpm.w,F66,LEN(_xlpm.w)-2)</f>
        <v>3</v>
      </c>
      <c r="I66" s="6">
        <f t="shared" ref="I66:I129" si="18">_xlfn.LET(_xlpm.a,H66,_xlpm.b,G66,MAX(_xlpm.a,_xlpm.b))</f>
        <v>3</v>
      </c>
      <c r="J66" s="5" cm="1">
        <f t="array" ref="J66">SUM(_xlfn._xlws.FILTER($D$2:$D$773,_xlfn.MAP($E$2:$E$773,_xlfn.LAMBDA(_xlpm.x,_xlpm.x=$E66))))</f>
        <v>7.8457012095456032E-3</v>
      </c>
      <c r="K66" s="5">
        <f t="shared" ref="K66:K129" si="19">$D66/J66</f>
        <v>4.1666666666666664E-2</v>
      </c>
      <c r="L66" s="5" cm="1">
        <f t="array" ref="L66">SUM(_xlfn._xlws.FILTER($D$2:$D$773,_xlfn.MAP($F$2:$F$773,_xlfn.LAMBDA(_xlpm.x,_xlpm.x=$F66))))</f>
        <v>1.9614253023864008E-3</v>
      </c>
      <c r="M66" s="5">
        <f t="shared" ref="M66:M129" si="20">$D66/L66</f>
        <v>0.16666666666666666</v>
      </c>
      <c r="N66" s="5">
        <f t="shared" ref="N66:N129" si="21">_xlfn.LET(_xlpm.freq,B66,_xlpm.size,H66+1,_xlpm.F,O66,LOG(1+_xlpm.freq)*LOG(1+_xlpm.size)*_xlpm.F)</f>
        <v>1.4027395824968312E-2</v>
      </c>
      <c r="O66" s="5">
        <f t="shared" ref="O66:O129" si="22">_xlfn.LET(_xlpm.a,M66,_xlpm.b,K66,2*_xlpm.a*_xlpm.b/(_xlpm.a+_xlpm.b))</f>
        <v>6.6666666666666666E-2</v>
      </c>
      <c r="P66" s="5">
        <f t="shared" ref="P66:P129" si="23">_xlfn.LET(_xlpm.p,K66,_xlpm.q,M66,LOG(_xlpm.p/_xlpm.q))</f>
        <v>-0.6020599913279624</v>
      </c>
      <c r="Q66" s="5"/>
    </row>
    <row r="67" spans="1:17">
      <c r="A67" s="4" t="str">
        <f t="shared" si="12"/>
        <v>~mo~ : [mo]</v>
      </c>
      <c r="B67" s="2">
        <v>2</v>
      </c>
      <c r="C67" s="4" t="s">
        <v>22</v>
      </c>
      <c r="D67" s="5">
        <f t="shared" si="13"/>
        <v>6.5380843412880026E-4</v>
      </c>
      <c r="E67" s="5" t="str">
        <f t="shared" si="14"/>
        <v>~mo~</v>
      </c>
      <c r="F67" s="5" t="str">
        <f t="shared" si="15"/>
        <v>[mo]</v>
      </c>
      <c r="G67" s="6">
        <f t="shared" si="16"/>
        <v>2</v>
      </c>
      <c r="H67" s="6">
        <f t="shared" si="17"/>
        <v>2</v>
      </c>
      <c r="I67" s="6">
        <f t="shared" si="18"/>
        <v>2</v>
      </c>
      <c r="J67" s="5" cm="1">
        <f t="array" ref="J67">SUM(_xlfn._xlws.FILTER($D$2:$D$773,_xlfn.MAP($E$2:$E$773,_xlfn.LAMBDA(_xlpm.x,_xlpm.x=$E67))))</f>
        <v>3.9228506047728016E-3</v>
      </c>
      <c r="K67" s="5">
        <f t="shared" si="19"/>
        <v>0.16666666666666666</v>
      </c>
      <c r="L67" s="5" cm="1">
        <f t="array" ref="L67">SUM(_xlfn._xlws.FILTER($D$2:$D$773,_xlfn.MAP($F$2:$F$773,_xlfn.LAMBDA(_xlpm.x,_xlpm.x=$F67))))</f>
        <v>9.8071265119320039E-4</v>
      </c>
      <c r="M67" s="5">
        <f t="shared" si="20"/>
        <v>0.66666666666666663</v>
      </c>
      <c r="N67" s="5">
        <f t="shared" si="21"/>
        <v>7.6601498261041734E-2</v>
      </c>
      <c r="O67" s="5">
        <f t="shared" si="22"/>
        <v>0.26666666666666666</v>
      </c>
      <c r="P67" s="5">
        <f t="shared" si="23"/>
        <v>-0.6020599913279624</v>
      </c>
      <c r="Q67" s="5"/>
    </row>
    <row r="68" spans="1:17">
      <c r="A68" s="4" t="str">
        <f t="shared" si="12"/>
        <v>~sa~ : [za]</v>
      </c>
      <c r="B68" s="2">
        <v>1</v>
      </c>
      <c r="C68" s="4" t="s">
        <v>37</v>
      </c>
      <c r="D68" s="5">
        <f t="shared" si="13"/>
        <v>3.2690421706440013E-4</v>
      </c>
      <c r="E68" s="4" t="str">
        <f t="shared" si="14"/>
        <v>~sa~</v>
      </c>
      <c r="F68" s="4" t="str">
        <f t="shared" si="15"/>
        <v>[za]</v>
      </c>
      <c r="G68" s="6">
        <f t="shared" si="16"/>
        <v>2</v>
      </c>
      <c r="H68" s="6">
        <f t="shared" si="17"/>
        <v>2</v>
      </c>
      <c r="I68" s="6">
        <f t="shared" si="18"/>
        <v>2</v>
      </c>
      <c r="J68" s="5" cm="1">
        <f t="array" ref="J68">SUM(_xlfn._xlws.FILTER($D$2:$D$773,_xlfn.MAP($E$2:$E$773,_xlfn.LAMBDA(_xlpm.x,_xlpm.x=$E68))))</f>
        <v>1.3076168682576005E-3</v>
      </c>
      <c r="K68" s="5">
        <f t="shared" si="19"/>
        <v>0.25</v>
      </c>
      <c r="L68" s="5" cm="1">
        <f t="array" ref="L68">SUM(_xlfn._xlws.FILTER($D$2:$D$773,_xlfn.MAP($F$2:$F$773,_xlfn.LAMBDA(_xlpm.x,_xlpm.x=$F68))))</f>
        <v>3.2690421706440013E-4</v>
      </c>
      <c r="M68" s="5">
        <f t="shared" si="20"/>
        <v>1</v>
      </c>
      <c r="N68" s="5">
        <f t="shared" si="21"/>
        <v>7.2495246631565244E-2</v>
      </c>
      <c r="O68" s="5">
        <f t="shared" si="22"/>
        <v>0.4</v>
      </c>
      <c r="P68" s="5">
        <f t="shared" si="23"/>
        <v>-0.6020599913279624</v>
      </c>
      <c r="Q68" s="5"/>
    </row>
    <row r="69" spans="1:17">
      <c r="A69" s="4" t="str">
        <f t="shared" si="12"/>
        <v>~re~ : [ʁɛ]</v>
      </c>
      <c r="B69" s="2">
        <v>8</v>
      </c>
      <c r="C69" s="4" t="s">
        <v>48</v>
      </c>
      <c r="D69" s="5">
        <f t="shared" si="13"/>
        <v>2.6152337365152011E-3</v>
      </c>
      <c r="E69" s="4" t="str">
        <f t="shared" si="14"/>
        <v>~re~</v>
      </c>
      <c r="F69" s="4" t="str">
        <f t="shared" si="15"/>
        <v>[ʁɛ]</v>
      </c>
      <c r="G69" s="6">
        <f t="shared" si="16"/>
        <v>2</v>
      </c>
      <c r="H69" s="6">
        <f t="shared" si="17"/>
        <v>2</v>
      </c>
      <c r="I69" s="6">
        <f t="shared" si="18"/>
        <v>2</v>
      </c>
      <c r="J69" s="5" cm="1">
        <f t="array" ref="J69">SUM(_xlfn._xlws.FILTER($D$2:$D$773,_xlfn.MAP($E$2:$E$773,_xlfn.LAMBDA(_xlpm.x,_xlpm.x=$E69))))</f>
        <v>2.2883295194508012E-2</v>
      </c>
      <c r="K69" s="5">
        <f t="shared" si="19"/>
        <v>0.11428571428571427</v>
      </c>
      <c r="L69" s="5" cm="1">
        <f t="array" ref="L69">SUM(_xlfn._xlws.FILTER($D$2:$D$773,_xlfn.MAP($F$2:$F$773,_xlfn.LAMBDA(_xlpm.x,_xlpm.x=$F69))))</f>
        <v>6.2111801242236038E-3</v>
      </c>
      <c r="M69" s="5">
        <f t="shared" si="20"/>
        <v>0.42105263157894729</v>
      </c>
      <c r="N69" s="5">
        <f t="shared" si="21"/>
        <v>0.10328291900365176</v>
      </c>
      <c r="O69" s="5">
        <f t="shared" si="22"/>
        <v>0.17977528089887637</v>
      </c>
      <c r="P69" s="5">
        <f t="shared" si="23"/>
        <v>-0.56634443906142784</v>
      </c>
      <c r="Q69" s="5"/>
    </row>
    <row r="70" spans="1:17">
      <c r="A70" s="4" t="str">
        <f t="shared" si="12"/>
        <v>~te~ : [tɛ]</v>
      </c>
      <c r="B70" s="2">
        <v>7</v>
      </c>
      <c r="C70" s="4" t="s">
        <v>35</v>
      </c>
      <c r="D70" s="5">
        <f t="shared" si="13"/>
        <v>2.2883295194508009E-3</v>
      </c>
      <c r="E70" s="5" t="str">
        <f t="shared" si="14"/>
        <v>~te~</v>
      </c>
      <c r="F70" s="5" t="str">
        <f t="shared" si="15"/>
        <v>[tɛ]</v>
      </c>
      <c r="G70" s="6">
        <f t="shared" si="16"/>
        <v>2</v>
      </c>
      <c r="H70" s="6">
        <f t="shared" si="17"/>
        <v>2</v>
      </c>
      <c r="I70" s="6">
        <f t="shared" si="18"/>
        <v>2</v>
      </c>
      <c r="J70" s="5" cm="1">
        <f t="array" ref="J70">SUM(_xlfn._xlws.FILTER($D$2:$D$773,_xlfn.MAP($E$2:$E$773,_xlfn.LAMBDA(_xlpm.x,_xlpm.x=$E70))))</f>
        <v>1.4383785550833604E-2</v>
      </c>
      <c r="K70" s="5">
        <f t="shared" si="19"/>
        <v>0.15909090909090912</v>
      </c>
      <c r="L70" s="5" cm="1">
        <f t="array" ref="L70">SUM(_xlfn._xlws.FILTER($D$2:$D$773,_xlfn.MAP($F$2:$F$773,_xlfn.LAMBDA(_xlpm.x,_xlpm.x=$F70))))</f>
        <v>3.9228506047728016E-3</v>
      </c>
      <c r="M70" s="5">
        <f t="shared" si="20"/>
        <v>0.58333333333333337</v>
      </c>
      <c r="N70" s="5">
        <f t="shared" si="21"/>
        <v>0.13592858743418482</v>
      </c>
      <c r="O70" s="5">
        <f t="shared" si="22"/>
        <v>0.25000000000000006</v>
      </c>
      <c r="P70" s="5">
        <f t="shared" si="23"/>
        <v>-0.56427143043856254</v>
      </c>
      <c r="Q70" s="5"/>
    </row>
    <row r="71" spans="1:17">
      <c r="A71" s="4" t="str">
        <f t="shared" si="12"/>
        <v>~le~ : [le]</v>
      </c>
      <c r="B71" s="2">
        <v>4</v>
      </c>
      <c r="C71" s="4" t="s">
        <v>16</v>
      </c>
      <c r="D71" s="5">
        <f t="shared" si="13"/>
        <v>1.3076168682576005E-3</v>
      </c>
      <c r="E71" s="5" t="str">
        <f t="shared" si="14"/>
        <v>~le~</v>
      </c>
      <c r="F71" s="5" t="str">
        <f t="shared" si="15"/>
        <v>[le]</v>
      </c>
      <c r="G71" s="6">
        <f t="shared" si="16"/>
        <v>2</v>
      </c>
      <c r="H71" s="6">
        <f t="shared" si="17"/>
        <v>2</v>
      </c>
      <c r="I71" s="6">
        <f t="shared" si="18"/>
        <v>2</v>
      </c>
      <c r="J71" s="5" cm="1">
        <f t="array" ref="J71">SUM(_xlfn._xlws.FILTER($D$2:$D$773,_xlfn.MAP($E$2:$E$773,_xlfn.LAMBDA(_xlpm.x,_xlpm.x=$E71))))</f>
        <v>1.0134030728996404E-2</v>
      </c>
      <c r="K71" s="5">
        <f t="shared" si="19"/>
        <v>0.12903225806451613</v>
      </c>
      <c r="L71" s="5" cm="1">
        <f t="array" ref="L71">SUM(_xlfn._xlws.FILTER($D$2:$D$773,_xlfn.MAP($F$2:$F$773,_xlfn.LAMBDA(_xlpm.x,_xlpm.x=$F71))))</f>
        <v>2.9421379535796012E-3</v>
      </c>
      <c r="M71" s="5">
        <f t="shared" si="20"/>
        <v>0.44444444444444442</v>
      </c>
      <c r="N71" s="5">
        <f t="shared" si="21"/>
        <v>8.416437494980987E-2</v>
      </c>
      <c r="O71" s="5">
        <f t="shared" si="22"/>
        <v>0.19999999999999998</v>
      </c>
      <c r="P71" s="5">
        <f t="shared" si="23"/>
        <v>-0.53711918439494777</v>
      </c>
      <c r="Q71" s="5"/>
    </row>
    <row r="72" spans="1:17">
      <c r="A72" s="4" t="str">
        <f t="shared" si="12"/>
        <v>~ne~ : [nɛ]</v>
      </c>
      <c r="B72" s="2">
        <v>3</v>
      </c>
      <c r="C72" s="4" t="s">
        <v>25</v>
      </c>
      <c r="D72" s="5">
        <f t="shared" si="13"/>
        <v>9.8071265119320039E-4</v>
      </c>
      <c r="E72" s="4" t="str">
        <f t="shared" si="14"/>
        <v>~ne~</v>
      </c>
      <c r="F72" s="4" t="str">
        <f t="shared" si="15"/>
        <v>[nɛ]</v>
      </c>
      <c r="G72" s="6">
        <f t="shared" si="16"/>
        <v>2</v>
      </c>
      <c r="H72" s="6">
        <f t="shared" si="17"/>
        <v>2</v>
      </c>
      <c r="I72" s="6">
        <f t="shared" si="18"/>
        <v>2</v>
      </c>
      <c r="J72" s="5" cm="1">
        <f t="array" ref="J72">SUM(_xlfn._xlws.FILTER($D$2:$D$773,_xlfn.MAP($E$2:$E$773,_xlfn.LAMBDA(_xlpm.x,_xlpm.x=$E72))))</f>
        <v>9.4802222948676042E-3</v>
      </c>
      <c r="K72" s="5">
        <f t="shared" si="19"/>
        <v>0.10344827586206896</v>
      </c>
      <c r="L72" s="5" cm="1">
        <f t="array" ref="L72">SUM(_xlfn._xlws.FILTER($D$2:$D$773,_xlfn.MAP($F$2:$F$773,_xlfn.LAMBDA(_xlpm.x,_xlpm.x=$F72))))</f>
        <v>2.9421379535796012E-3</v>
      </c>
      <c r="M72" s="5">
        <f t="shared" si="20"/>
        <v>0.33333333333333331</v>
      </c>
      <c r="N72" s="5">
        <f t="shared" si="21"/>
        <v>5.7233089445972558E-2</v>
      </c>
      <c r="O72" s="5">
        <f t="shared" si="22"/>
        <v>0.15789473684210528</v>
      </c>
      <c r="P72" s="5">
        <f t="shared" si="23"/>
        <v>-0.50815548845963121</v>
      </c>
      <c r="Q72" s="5"/>
    </row>
    <row r="73" spans="1:17">
      <c r="A73" s="4" t="str">
        <f t="shared" si="12"/>
        <v>~pa~ : [pe]</v>
      </c>
      <c r="B73" s="2">
        <v>2</v>
      </c>
      <c r="C73" s="4" t="s">
        <v>374</v>
      </c>
      <c r="D73" s="5">
        <f t="shared" si="13"/>
        <v>6.5380843412880026E-4</v>
      </c>
      <c r="E73" s="4" t="str">
        <f t="shared" si="14"/>
        <v>~pa~</v>
      </c>
      <c r="F73" s="4" t="str">
        <f t="shared" si="15"/>
        <v>[pe]</v>
      </c>
      <c r="G73" s="6">
        <f t="shared" si="16"/>
        <v>2</v>
      </c>
      <c r="H73" s="6">
        <f t="shared" si="17"/>
        <v>2</v>
      </c>
      <c r="I73" s="6">
        <f t="shared" si="18"/>
        <v>2</v>
      </c>
      <c r="J73" s="5" cm="1">
        <f t="array" ref="J73">SUM(_xlfn._xlws.FILTER($D$2:$D$773,_xlfn.MAP($E$2:$E$773,_xlfn.LAMBDA(_xlpm.x,_xlpm.x=$E73))))</f>
        <v>1.2095456031382805E-2</v>
      </c>
      <c r="K73" s="5">
        <f t="shared" si="19"/>
        <v>5.405405405405405E-2</v>
      </c>
      <c r="L73" s="5" cm="1">
        <f t="array" ref="L73">SUM(_xlfn._xlws.FILTER($D$2:$D$773,_xlfn.MAP($F$2:$F$773,_xlfn.LAMBDA(_xlpm.x,_xlpm.x=$F73))))</f>
        <v>3.9228506047728016E-3</v>
      </c>
      <c r="M73" s="5">
        <f t="shared" si="20"/>
        <v>0.16666666666666666</v>
      </c>
      <c r="N73" s="5">
        <f t="shared" si="21"/>
        <v>2.3449438243176038E-2</v>
      </c>
      <c r="O73" s="5">
        <f t="shared" si="22"/>
        <v>8.1632653061224469E-2</v>
      </c>
      <c r="P73" s="5">
        <f t="shared" si="23"/>
        <v>-0.48902047801937015</v>
      </c>
      <c r="Q73" s="5"/>
    </row>
    <row r="74" spans="1:17">
      <c r="A74" s="4" t="str">
        <f t="shared" si="12"/>
        <v>~re~ : [ʁe]</v>
      </c>
      <c r="B74" s="2">
        <v>5</v>
      </c>
      <c r="C74" s="4" t="s">
        <v>45</v>
      </c>
      <c r="D74" s="5">
        <f t="shared" si="13"/>
        <v>1.6345210853220007E-3</v>
      </c>
      <c r="E74" s="4" t="str">
        <f t="shared" si="14"/>
        <v>~re~</v>
      </c>
      <c r="F74" s="4" t="str">
        <f t="shared" si="15"/>
        <v>[ʁe]</v>
      </c>
      <c r="G74" s="6">
        <f t="shared" si="16"/>
        <v>2</v>
      </c>
      <c r="H74" s="6">
        <f t="shared" si="17"/>
        <v>2</v>
      </c>
      <c r="I74" s="6">
        <f t="shared" si="18"/>
        <v>2</v>
      </c>
      <c r="J74" s="5" cm="1">
        <f t="array" ref="J74">SUM(_xlfn._xlws.FILTER($D$2:$D$773,_xlfn.MAP($E$2:$E$773,_xlfn.LAMBDA(_xlpm.x,_xlpm.x=$E74))))</f>
        <v>2.2883295194508012E-2</v>
      </c>
      <c r="K74" s="5">
        <f t="shared" si="19"/>
        <v>7.1428571428571425E-2</v>
      </c>
      <c r="L74" s="5" cm="1">
        <f t="array" ref="L74">SUM(_xlfn._xlws.FILTER($D$2:$D$773,_xlfn.MAP($F$2:$F$773,_xlfn.LAMBDA(_xlpm.x,_xlpm.x=$F74))))</f>
        <v>7.5187969924812026E-3</v>
      </c>
      <c r="M74" s="5">
        <f t="shared" si="20"/>
        <v>0.21739130434782611</v>
      </c>
      <c r="N74" s="5">
        <f t="shared" si="21"/>
        <v>5.0375670436324682E-2</v>
      </c>
      <c r="O74" s="5">
        <f t="shared" si="22"/>
        <v>0.1075268817204301</v>
      </c>
      <c r="P74" s="5">
        <f t="shared" si="23"/>
        <v>-0.48337020399666403</v>
      </c>
      <c r="Q74" s="5"/>
    </row>
    <row r="75" spans="1:17">
      <c r="A75" s="4" t="str">
        <f t="shared" si="12"/>
        <v>~be~ : [be]</v>
      </c>
      <c r="B75" s="2">
        <v>1</v>
      </c>
      <c r="C75" s="4" t="s">
        <v>69</v>
      </c>
      <c r="D75" s="5">
        <f t="shared" si="13"/>
        <v>3.2690421706440013E-4</v>
      </c>
      <c r="E75" s="5" t="str">
        <f t="shared" si="14"/>
        <v>~be~</v>
      </c>
      <c r="F75" s="5" t="str">
        <f t="shared" si="15"/>
        <v>[be]</v>
      </c>
      <c r="G75" s="6">
        <f t="shared" si="16"/>
        <v>2</v>
      </c>
      <c r="H75" s="6">
        <f t="shared" si="17"/>
        <v>2</v>
      </c>
      <c r="I75" s="6">
        <f t="shared" si="18"/>
        <v>2</v>
      </c>
      <c r="J75" s="5" cm="1">
        <f t="array" ref="J75">SUM(_xlfn._xlws.FILTER($D$2:$D$773,_xlfn.MAP($E$2:$E$773,_xlfn.LAMBDA(_xlpm.x,_xlpm.x=$E75))))</f>
        <v>2.6152337365152011E-3</v>
      </c>
      <c r="K75" s="5">
        <f t="shared" si="19"/>
        <v>0.125</v>
      </c>
      <c r="L75" s="5" cm="1">
        <f t="array" ref="L75">SUM(_xlfn._xlws.FILTER($D$2:$D$773,_xlfn.MAP($F$2:$F$773,_xlfn.LAMBDA(_xlpm.x,_xlpm.x=$F75))))</f>
        <v>9.8071265119320039E-4</v>
      </c>
      <c r="M75" s="5">
        <f t="shared" si="20"/>
        <v>0.33333333333333331</v>
      </c>
      <c r="N75" s="5">
        <f t="shared" si="21"/>
        <v>3.2952384832529651E-2</v>
      </c>
      <c r="O75" s="5">
        <f t="shared" si="22"/>
        <v>0.18181818181818182</v>
      </c>
      <c r="P75" s="5">
        <f t="shared" si="23"/>
        <v>-0.42596873227228116</v>
      </c>
      <c r="Q75" s="5"/>
    </row>
    <row r="76" spans="1:17">
      <c r="A76" s="4" t="str">
        <f t="shared" si="12"/>
        <v>~pa~ : [pɛ]</v>
      </c>
      <c r="B76" s="2">
        <v>1</v>
      </c>
      <c r="C76" s="4" t="s">
        <v>559</v>
      </c>
      <c r="D76" s="5">
        <f t="shared" si="13"/>
        <v>3.2690421706440013E-4</v>
      </c>
      <c r="E76" s="4" t="str">
        <f t="shared" si="14"/>
        <v>~pa~</v>
      </c>
      <c r="F76" s="4" t="str">
        <f t="shared" si="15"/>
        <v>[pɛ]</v>
      </c>
      <c r="G76" s="6">
        <f t="shared" si="16"/>
        <v>2</v>
      </c>
      <c r="H76" s="6">
        <f t="shared" si="17"/>
        <v>2</v>
      </c>
      <c r="I76" s="6">
        <f t="shared" si="18"/>
        <v>2</v>
      </c>
      <c r="J76" s="5" cm="1">
        <f t="array" ref="J76">SUM(_xlfn._xlws.FILTER($D$2:$D$773,_xlfn.MAP($E$2:$E$773,_xlfn.LAMBDA(_xlpm.x,_xlpm.x=$E76))))</f>
        <v>1.2095456031382805E-2</v>
      </c>
      <c r="K76" s="5">
        <f t="shared" si="19"/>
        <v>2.7027027027027025E-2</v>
      </c>
      <c r="L76" s="5" cm="1">
        <f t="array" ref="L76">SUM(_xlfn._xlws.FILTER($D$2:$D$773,_xlfn.MAP($F$2:$F$773,_xlfn.LAMBDA(_xlpm.x,_xlpm.x=$F76))))</f>
        <v>4.5766590389016018E-3</v>
      </c>
      <c r="M76" s="5">
        <f t="shared" si="20"/>
        <v>7.1428571428571425E-2</v>
      </c>
      <c r="N76" s="5">
        <f t="shared" si="21"/>
        <v>7.1073771207416899E-3</v>
      </c>
      <c r="O76" s="5">
        <f t="shared" si="22"/>
        <v>3.9215686274509803E-2</v>
      </c>
      <c r="P76" s="5">
        <f t="shared" si="23"/>
        <v>-0.42207368838875697</v>
      </c>
      <c r="Q76" s="5"/>
    </row>
    <row r="77" spans="1:17">
      <c r="A77" s="4" t="str">
        <f t="shared" si="12"/>
        <v>~me~ : [mə]</v>
      </c>
      <c r="B77" s="2">
        <v>6</v>
      </c>
      <c r="C77" s="4" t="s">
        <v>169</v>
      </c>
      <c r="D77" s="5">
        <f t="shared" si="13"/>
        <v>1.9614253023864008E-3</v>
      </c>
      <c r="E77" s="5" t="str">
        <f t="shared" si="14"/>
        <v>~me~</v>
      </c>
      <c r="F77" s="5" t="str">
        <f t="shared" si="15"/>
        <v>[mə]</v>
      </c>
      <c r="G77" s="6">
        <f t="shared" si="16"/>
        <v>2</v>
      </c>
      <c r="H77" s="6">
        <f t="shared" si="17"/>
        <v>2</v>
      </c>
      <c r="I77" s="6">
        <f t="shared" si="18"/>
        <v>2</v>
      </c>
      <c r="J77" s="5" cm="1">
        <f t="array" ref="J77">SUM(_xlfn._xlws.FILTER($D$2:$D$773,_xlfn.MAP($E$2:$E$773,_xlfn.LAMBDA(_xlpm.x,_xlpm.x=$E77))))</f>
        <v>5.8842759071592015E-3</v>
      </c>
      <c r="K77" s="5">
        <f t="shared" si="19"/>
        <v>0.33333333333333337</v>
      </c>
      <c r="L77" s="5" cm="1">
        <f t="array" ref="L77">SUM(_xlfn._xlws.FILTER($D$2:$D$773,_xlfn.MAP($F$2:$F$773,_xlfn.LAMBDA(_xlpm.x,_xlpm.x=$F77))))</f>
        <v>2.2883295194508009E-3</v>
      </c>
      <c r="M77" s="5">
        <f t="shared" si="20"/>
        <v>0.8571428571428571</v>
      </c>
      <c r="N77" s="5">
        <f t="shared" si="21"/>
        <v>0.24422386494828555</v>
      </c>
      <c r="O77" s="5">
        <f t="shared" si="22"/>
        <v>0.48000000000000009</v>
      </c>
      <c r="P77" s="5">
        <f t="shared" si="23"/>
        <v>-0.41017446508904915</v>
      </c>
      <c r="Q77" s="5"/>
    </row>
    <row r="78" spans="1:17">
      <c r="A78" s="4" t="str">
        <f t="shared" si="12"/>
        <v>~ge~ : [ʒe]</v>
      </c>
      <c r="B78" s="2">
        <v>6</v>
      </c>
      <c r="C78" s="4" t="s">
        <v>160</v>
      </c>
      <c r="D78" s="5">
        <f t="shared" si="13"/>
        <v>1.9614253023864008E-3</v>
      </c>
      <c r="E78" s="4" t="str">
        <f t="shared" si="14"/>
        <v>~ge~</v>
      </c>
      <c r="F78" s="4" t="str">
        <f t="shared" si="15"/>
        <v>[ʒe]</v>
      </c>
      <c r="G78" s="6">
        <f t="shared" si="16"/>
        <v>2</v>
      </c>
      <c r="H78" s="6">
        <f t="shared" si="17"/>
        <v>2</v>
      </c>
      <c r="I78" s="6">
        <f t="shared" si="18"/>
        <v>2</v>
      </c>
      <c r="J78" s="5" cm="1">
        <f t="array" ref="J78">SUM(_xlfn._xlws.FILTER($D$2:$D$773,_xlfn.MAP($E$2:$E$773,_xlfn.LAMBDA(_xlpm.x,_xlpm.x=$E78))))</f>
        <v>7.5187969924812026E-3</v>
      </c>
      <c r="K78" s="5">
        <f t="shared" si="19"/>
        <v>0.2608695652173913</v>
      </c>
      <c r="L78" s="5" cm="1">
        <f t="array" ref="L78">SUM(_xlfn._xlws.FILTER($D$2:$D$773,_xlfn.MAP($F$2:$F$773,_xlfn.LAMBDA(_xlpm.x,_xlpm.x=$F78))))</f>
        <v>2.9421379535796012E-3</v>
      </c>
      <c r="M78" s="5">
        <f t="shared" si="20"/>
        <v>0.66666666666666663</v>
      </c>
      <c r="N78" s="5">
        <f t="shared" si="21"/>
        <v>0.19079989449084808</v>
      </c>
      <c r="O78" s="5">
        <f t="shared" si="22"/>
        <v>0.37500000000000006</v>
      </c>
      <c r="P78" s="5">
        <f t="shared" si="23"/>
        <v>-0.40748532657826797</v>
      </c>
      <c r="Q78" s="5"/>
    </row>
    <row r="79" spans="1:17">
      <c r="A79" s="4" t="str">
        <f t="shared" si="12"/>
        <v>~lo~ : [lo]</v>
      </c>
      <c r="B79" s="2">
        <v>1</v>
      </c>
      <c r="C79" s="4" t="s">
        <v>18</v>
      </c>
      <c r="D79" s="5">
        <f t="shared" si="13"/>
        <v>3.2690421706440013E-4</v>
      </c>
      <c r="E79" s="4" t="str">
        <f t="shared" si="14"/>
        <v>~lo~</v>
      </c>
      <c r="F79" s="4" t="str">
        <f t="shared" si="15"/>
        <v>[lo]</v>
      </c>
      <c r="G79" s="6">
        <f t="shared" si="16"/>
        <v>2</v>
      </c>
      <c r="H79" s="6">
        <f t="shared" si="17"/>
        <v>2</v>
      </c>
      <c r="I79" s="6">
        <f t="shared" si="18"/>
        <v>2</v>
      </c>
      <c r="J79" s="5" cm="1">
        <f t="array" ref="J79">SUM(_xlfn._xlws.FILTER($D$2:$D$773,_xlfn.MAP($E$2:$E$773,_xlfn.LAMBDA(_xlpm.x,_xlpm.x=$E79))))</f>
        <v>1.6345210853220007E-3</v>
      </c>
      <c r="K79" s="5">
        <f t="shared" si="19"/>
        <v>0.2</v>
      </c>
      <c r="L79" s="5" cm="1">
        <f t="array" ref="L79">SUM(_xlfn._xlws.FILTER($D$2:$D$773,_xlfn.MAP($F$2:$F$773,_xlfn.LAMBDA(_xlpm.x,_xlpm.x=$F79))))</f>
        <v>6.5380843412880026E-4</v>
      </c>
      <c r="M79" s="5">
        <f t="shared" si="20"/>
        <v>0.5</v>
      </c>
      <c r="N79" s="5">
        <f t="shared" si="21"/>
        <v>5.1782319022546604E-2</v>
      </c>
      <c r="O79" s="5">
        <f t="shared" si="22"/>
        <v>0.28571428571428575</v>
      </c>
      <c r="P79" s="5">
        <f t="shared" si="23"/>
        <v>-0.3979400086720376</v>
      </c>
      <c r="Q79" s="5"/>
    </row>
    <row r="80" spans="1:17">
      <c r="A80" s="4" t="str">
        <f t="shared" si="12"/>
        <v>~se~ : [zə]</v>
      </c>
      <c r="B80" s="2">
        <v>12</v>
      </c>
      <c r="C80" s="4" t="s">
        <v>139</v>
      </c>
      <c r="D80" s="5">
        <f t="shared" si="13"/>
        <v>3.9228506047728016E-3</v>
      </c>
      <c r="E80" s="4" t="str">
        <f t="shared" si="14"/>
        <v>~se~</v>
      </c>
      <c r="F80" s="4" t="str">
        <f t="shared" si="15"/>
        <v>[zə]</v>
      </c>
      <c r="G80" s="6">
        <f t="shared" si="16"/>
        <v>2</v>
      </c>
      <c r="H80" s="6">
        <f t="shared" si="17"/>
        <v>2</v>
      </c>
      <c r="I80" s="6">
        <f t="shared" si="18"/>
        <v>2</v>
      </c>
      <c r="J80" s="5" cm="1">
        <f t="array" ref="J80">SUM(_xlfn._xlws.FILTER($D$2:$D$773,_xlfn.MAP($E$2:$E$773,_xlfn.LAMBDA(_xlpm.x,_xlpm.x=$E80))))</f>
        <v>1.1114743380189604E-2</v>
      </c>
      <c r="K80" s="5">
        <f t="shared" si="19"/>
        <v>0.35294117647058826</v>
      </c>
      <c r="L80" s="5" cm="1">
        <f t="array" ref="L80">SUM(_xlfn._xlws.FILTER($D$2:$D$773,_xlfn.MAP($F$2:$F$773,_xlfn.LAMBDA(_xlpm.x,_xlpm.x=$F80))))</f>
        <v>4.5766590389016018E-3</v>
      </c>
      <c r="M80" s="5">
        <f t="shared" si="20"/>
        <v>0.8571428571428571</v>
      </c>
      <c r="N80" s="5">
        <f t="shared" si="21"/>
        <v>0.33533036251484771</v>
      </c>
      <c r="O80" s="5">
        <f t="shared" si="22"/>
        <v>0.5</v>
      </c>
      <c r="P80" s="5">
        <f t="shared" si="23"/>
        <v>-0.38535088136401707</v>
      </c>
      <c r="Q80" s="5"/>
    </row>
    <row r="81" spans="1:17">
      <c r="A81" s="4" t="str">
        <f t="shared" si="12"/>
        <v>~ve~ : [ve]</v>
      </c>
      <c r="B81" s="2">
        <v>5</v>
      </c>
      <c r="C81" s="4" t="s">
        <v>87</v>
      </c>
      <c r="D81" s="5">
        <f t="shared" si="13"/>
        <v>1.6345210853220007E-3</v>
      </c>
      <c r="E81" s="4" t="str">
        <f t="shared" si="14"/>
        <v>~ve~</v>
      </c>
      <c r="F81" s="4" t="str">
        <f t="shared" si="15"/>
        <v>[ve]</v>
      </c>
      <c r="G81" s="6">
        <f t="shared" si="16"/>
        <v>2</v>
      </c>
      <c r="H81" s="6">
        <f t="shared" si="17"/>
        <v>2</v>
      </c>
      <c r="I81" s="6">
        <f t="shared" si="18"/>
        <v>2</v>
      </c>
      <c r="J81" s="5" cm="1">
        <f t="array" ref="J81">SUM(_xlfn._xlws.FILTER($D$2:$D$773,_xlfn.MAP($E$2:$E$773,_xlfn.LAMBDA(_xlpm.x,_xlpm.x=$E81))))</f>
        <v>7.8457012095456032E-3</v>
      </c>
      <c r="K81" s="5">
        <f t="shared" si="19"/>
        <v>0.20833333333333334</v>
      </c>
      <c r="L81" s="5" cm="1">
        <f t="array" ref="L81">SUM(_xlfn._xlws.FILTER($D$2:$D$773,_xlfn.MAP($F$2:$F$773,_xlfn.LAMBDA(_xlpm.x,_xlpm.x=$F81))))</f>
        <v>3.2690421706440013E-3</v>
      </c>
      <c r="M81" s="5">
        <f t="shared" si="20"/>
        <v>0.5</v>
      </c>
      <c r="N81" s="5">
        <f t="shared" si="21"/>
        <v>0.13779227501700578</v>
      </c>
      <c r="O81" s="5">
        <f t="shared" si="22"/>
        <v>0.29411764705882354</v>
      </c>
      <c r="P81" s="5">
        <f t="shared" si="23"/>
        <v>-0.38021124171160603</v>
      </c>
      <c r="Q81" s="5"/>
    </row>
    <row r="82" spans="1:17">
      <c r="A82" s="4" t="str">
        <f t="shared" si="12"/>
        <v>~le~ : [lɛ]</v>
      </c>
      <c r="B82" s="2">
        <v>7</v>
      </c>
      <c r="C82" s="4" t="s">
        <v>20</v>
      </c>
      <c r="D82" s="5">
        <f t="shared" si="13"/>
        <v>2.2883295194508009E-3</v>
      </c>
      <c r="E82" s="5" t="str">
        <f t="shared" si="14"/>
        <v>~le~</v>
      </c>
      <c r="F82" s="5" t="str">
        <f t="shared" si="15"/>
        <v>[lɛ]</v>
      </c>
      <c r="G82" s="6">
        <f t="shared" si="16"/>
        <v>2</v>
      </c>
      <c r="H82" s="6">
        <f t="shared" si="17"/>
        <v>2</v>
      </c>
      <c r="I82" s="6">
        <f t="shared" si="18"/>
        <v>2</v>
      </c>
      <c r="J82" s="5" cm="1">
        <f t="array" ref="J82">SUM(_xlfn._xlws.FILTER($D$2:$D$773,_xlfn.MAP($E$2:$E$773,_xlfn.LAMBDA(_xlpm.x,_xlpm.x=$E82))))</f>
        <v>1.0134030728996404E-2</v>
      </c>
      <c r="K82" s="5">
        <f t="shared" si="19"/>
        <v>0.22580645161290325</v>
      </c>
      <c r="L82" s="5" cm="1">
        <f t="array" ref="L82">SUM(_xlfn._xlws.FILTER($D$2:$D$773,_xlfn.MAP($F$2:$F$773,_xlfn.LAMBDA(_xlpm.x,_xlpm.x=$F82))))</f>
        <v>4.2497548218372021E-3</v>
      </c>
      <c r="M82" s="5">
        <f t="shared" si="20"/>
        <v>0.53846153846153844</v>
      </c>
      <c r="N82" s="5">
        <f t="shared" si="21"/>
        <v>0.17300002037078066</v>
      </c>
      <c r="O82" s="5">
        <f t="shared" si="22"/>
        <v>0.31818181818181823</v>
      </c>
      <c r="P82" s="5">
        <f t="shared" si="23"/>
        <v>-0.37741834152743586</v>
      </c>
      <c r="Q82" s="5"/>
    </row>
    <row r="83" spans="1:17">
      <c r="A83" s="4" t="str">
        <f t="shared" si="12"/>
        <v>~si~ : [zi]</v>
      </c>
      <c r="B83" s="2">
        <v>11</v>
      </c>
      <c r="C83" s="4" t="s">
        <v>38</v>
      </c>
      <c r="D83" s="5">
        <f t="shared" si="13"/>
        <v>3.5959463877084014E-3</v>
      </c>
      <c r="E83" s="4" t="str">
        <f t="shared" si="14"/>
        <v>~si~</v>
      </c>
      <c r="F83" s="4" t="str">
        <f t="shared" si="15"/>
        <v>[zi]</v>
      </c>
      <c r="G83" s="6">
        <f t="shared" si="16"/>
        <v>2</v>
      </c>
      <c r="H83" s="6">
        <f t="shared" si="17"/>
        <v>2</v>
      </c>
      <c r="I83" s="6">
        <f t="shared" si="18"/>
        <v>2</v>
      </c>
      <c r="J83" s="5" cm="1">
        <f t="array" ref="J83">SUM(_xlfn._xlws.FILTER($D$2:$D$773,_xlfn.MAP($E$2:$E$773,_xlfn.LAMBDA(_xlpm.x,_xlpm.x=$E83))))</f>
        <v>7.8457012095456032E-3</v>
      </c>
      <c r="K83" s="5">
        <f t="shared" si="19"/>
        <v>0.45833333333333331</v>
      </c>
      <c r="L83" s="5" cm="1">
        <f t="array" ref="L83">SUM(_xlfn._xlws.FILTER($D$2:$D$773,_xlfn.MAP($F$2:$F$773,_xlfn.LAMBDA(_xlpm.x,_xlpm.x=$F83))))</f>
        <v>3.5959463877084014E-3</v>
      </c>
      <c r="M83" s="5">
        <f t="shared" si="20"/>
        <v>1</v>
      </c>
      <c r="N83" s="5">
        <f t="shared" si="21"/>
        <v>0.40840287817166049</v>
      </c>
      <c r="O83" s="5">
        <f t="shared" si="22"/>
        <v>0.62857142857142856</v>
      </c>
      <c r="P83" s="5">
        <f t="shared" si="23"/>
        <v>-0.338818556553381</v>
      </c>
      <c r="Q83" s="5"/>
    </row>
    <row r="84" spans="1:17">
      <c r="A84" s="4" t="str">
        <f t="shared" si="12"/>
        <v>~le~ : [l]</v>
      </c>
      <c r="B84" s="2">
        <v>4</v>
      </c>
      <c r="C84" s="4" t="s">
        <v>124</v>
      </c>
      <c r="D84" s="5">
        <f t="shared" si="13"/>
        <v>1.3076168682576005E-3</v>
      </c>
      <c r="E84" s="5" t="str">
        <f t="shared" si="14"/>
        <v>~le~</v>
      </c>
      <c r="F84" s="5" t="str">
        <f t="shared" si="15"/>
        <v>[l]</v>
      </c>
      <c r="G84" s="6">
        <f t="shared" si="16"/>
        <v>2</v>
      </c>
      <c r="H84" s="6">
        <f t="shared" si="17"/>
        <v>1</v>
      </c>
      <c r="I84" s="6">
        <f t="shared" si="18"/>
        <v>2</v>
      </c>
      <c r="J84" s="5" cm="1">
        <f t="array" ref="J84">SUM(_xlfn._xlws.FILTER($D$2:$D$773,_xlfn.MAP($E$2:$E$773,_xlfn.LAMBDA(_xlpm.x,_xlpm.x=$E84))))</f>
        <v>1.0134030728996404E-2</v>
      </c>
      <c r="K84" s="5">
        <f t="shared" si="19"/>
        <v>0.12903225806451613</v>
      </c>
      <c r="L84" s="5" cm="1">
        <f t="array" ref="L84">SUM(_xlfn._xlws.FILTER($D$2:$D$773,_xlfn.MAP($F$2:$F$773,_xlfn.LAMBDA(_xlpm.x,_xlpm.x=$F84))))</f>
        <v>4.9035632559660033E-3</v>
      </c>
      <c r="M84" s="5">
        <f t="shared" si="20"/>
        <v>0.26666666666666661</v>
      </c>
      <c r="N84" s="5">
        <f t="shared" si="21"/>
        <v>5.7998860083514646E-2</v>
      </c>
      <c r="O84" s="5">
        <f t="shared" si="22"/>
        <v>0.17391304347826086</v>
      </c>
      <c r="P84" s="5">
        <f t="shared" si="23"/>
        <v>-0.3152704347785914</v>
      </c>
      <c r="Q84" s="5"/>
    </row>
    <row r="85" spans="1:17">
      <c r="A85" s="4" t="str">
        <f t="shared" si="12"/>
        <v>~me~ : [mmə]</v>
      </c>
      <c r="B85" s="2">
        <v>3</v>
      </c>
      <c r="C85" s="4" t="s">
        <v>261</v>
      </c>
      <c r="D85" s="5">
        <f t="shared" si="13"/>
        <v>9.8071265119320039E-4</v>
      </c>
      <c r="E85" s="4" t="str">
        <f t="shared" si="14"/>
        <v>~me~</v>
      </c>
      <c r="F85" s="4" t="str">
        <f t="shared" si="15"/>
        <v>[mmə]</v>
      </c>
      <c r="G85" s="6">
        <f t="shared" si="16"/>
        <v>2</v>
      </c>
      <c r="H85" s="6">
        <f t="shared" si="17"/>
        <v>3</v>
      </c>
      <c r="I85" s="6">
        <f t="shared" si="18"/>
        <v>3</v>
      </c>
      <c r="J85" s="5" cm="1">
        <f t="array" ref="J85">SUM(_xlfn._xlws.FILTER($D$2:$D$773,_xlfn.MAP($E$2:$E$773,_xlfn.LAMBDA(_xlpm.x,_xlpm.x=$E85))))</f>
        <v>5.8842759071592015E-3</v>
      </c>
      <c r="K85" s="5">
        <f t="shared" si="19"/>
        <v>0.16666666666666669</v>
      </c>
      <c r="L85" s="5" cm="1">
        <f t="array" ref="L85">SUM(_xlfn._xlws.FILTER($D$2:$D$773,_xlfn.MAP($F$2:$F$773,_xlfn.LAMBDA(_xlpm.x,_xlpm.x=$F85))))</f>
        <v>2.9421379535796012E-3</v>
      </c>
      <c r="M85" s="5">
        <f t="shared" si="20"/>
        <v>0.33333333333333331</v>
      </c>
      <c r="N85" s="5">
        <f t="shared" si="21"/>
        <v>9.3515972166455422E-2</v>
      </c>
      <c r="O85" s="5">
        <f t="shared" si="22"/>
        <v>0.22222222222222224</v>
      </c>
      <c r="P85" s="5">
        <f t="shared" si="23"/>
        <v>-0.30102999566398109</v>
      </c>
      <c r="Q85" s="5"/>
    </row>
    <row r="86" spans="1:17">
      <c r="A86" s="4" t="str">
        <f t="shared" si="12"/>
        <v>~xe~ : [ksə]</v>
      </c>
      <c r="B86" s="2">
        <v>1</v>
      </c>
      <c r="C86" s="4" t="s">
        <v>788</v>
      </c>
      <c r="D86" s="5">
        <f t="shared" si="13"/>
        <v>3.2690421706440013E-4</v>
      </c>
      <c r="E86" s="4" t="str">
        <f t="shared" si="14"/>
        <v>~xe~</v>
      </c>
      <c r="F86" s="4" t="str">
        <f t="shared" si="15"/>
        <v>[ksə]</v>
      </c>
      <c r="G86" s="6">
        <f t="shared" si="16"/>
        <v>2</v>
      </c>
      <c r="H86" s="6">
        <f t="shared" si="17"/>
        <v>3</v>
      </c>
      <c r="I86" s="6">
        <f t="shared" si="18"/>
        <v>3</v>
      </c>
      <c r="J86" s="5" cm="1">
        <f t="array" ref="J86">SUM(_xlfn._xlws.FILTER($D$2:$D$773,_xlfn.MAP($E$2:$E$773,_xlfn.LAMBDA(_xlpm.x,_xlpm.x=$E86))))</f>
        <v>6.5380843412880026E-4</v>
      </c>
      <c r="K86" s="5">
        <f t="shared" si="19"/>
        <v>0.5</v>
      </c>
      <c r="L86" s="5" cm="1">
        <f t="array" ref="L86">SUM(_xlfn._xlws.FILTER($D$2:$D$773,_xlfn.MAP($F$2:$F$773,_xlfn.LAMBDA(_xlpm.x,_xlpm.x=$F86))))</f>
        <v>3.2690421706440013E-4</v>
      </c>
      <c r="M86" s="5">
        <f t="shared" si="20"/>
        <v>1</v>
      </c>
      <c r="N86" s="5">
        <f t="shared" si="21"/>
        <v>0.14027395824968311</v>
      </c>
      <c r="O86" s="5">
        <f t="shared" si="22"/>
        <v>0.66666666666666663</v>
      </c>
      <c r="P86" s="5">
        <f t="shared" si="23"/>
        <v>-0.3010299956639812</v>
      </c>
      <c r="Q86" s="5"/>
    </row>
    <row r="87" spans="1:17">
      <c r="A87" s="4" t="str">
        <f t="shared" si="12"/>
        <v>~xe~ : [gzɛ]</v>
      </c>
      <c r="B87" s="2">
        <v>1</v>
      </c>
      <c r="C87" s="4" t="s">
        <v>416</v>
      </c>
      <c r="D87" s="5">
        <f t="shared" si="13"/>
        <v>3.2690421706440013E-4</v>
      </c>
      <c r="E87" s="5" t="str">
        <f t="shared" si="14"/>
        <v>~xe~</v>
      </c>
      <c r="F87" s="5" t="str">
        <f t="shared" si="15"/>
        <v>[gzɛ]</v>
      </c>
      <c r="G87" s="6">
        <f t="shared" si="16"/>
        <v>2</v>
      </c>
      <c r="H87" s="6">
        <f t="shared" si="17"/>
        <v>3</v>
      </c>
      <c r="I87" s="6">
        <f t="shared" si="18"/>
        <v>3</v>
      </c>
      <c r="J87" s="5" cm="1">
        <f t="array" ref="J87">SUM(_xlfn._xlws.FILTER($D$2:$D$773,_xlfn.MAP($E$2:$E$773,_xlfn.LAMBDA(_xlpm.x,_xlpm.x=$E87))))</f>
        <v>6.5380843412880026E-4</v>
      </c>
      <c r="K87" s="5">
        <f t="shared" si="19"/>
        <v>0.5</v>
      </c>
      <c r="L87" s="5" cm="1">
        <f t="array" ref="L87">SUM(_xlfn._xlws.FILTER($D$2:$D$773,_xlfn.MAP($F$2:$F$773,_xlfn.LAMBDA(_xlpm.x,_xlpm.x=$F87))))</f>
        <v>3.2690421706440013E-4</v>
      </c>
      <c r="M87" s="5">
        <f t="shared" si="20"/>
        <v>1</v>
      </c>
      <c r="N87" s="5">
        <f t="shared" si="21"/>
        <v>0.14027395824968311</v>
      </c>
      <c r="O87" s="5">
        <f t="shared" si="22"/>
        <v>0.66666666666666663</v>
      </c>
      <c r="P87" s="5">
        <f t="shared" si="23"/>
        <v>-0.3010299956639812</v>
      </c>
      <c r="Q87" s="5"/>
    </row>
    <row r="88" spans="1:17">
      <c r="A88" s="4" t="str">
        <f t="shared" si="12"/>
        <v>~st~ : [st]</v>
      </c>
      <c r="B88" s="2">
        <v>2</v>
      </c>
      <c r="C88" s="4" t="s">
        <v>32</v>
      </c>
      <c r="D88" s="5">
        <f t="shared" si="13"/>
        <v>6.5380843412880026E-4</v>
      </c>
      <c r="E88" s="4" t="str">
        <f t="shared" si="14"/>
        <v>~st~</v>
      </c>
      <c r="F88" s="4" t="str">
        <f t="shared" si="15"/>
        <v>[st]</v>
      </c>
      <c r="G88" s="6">
        <f t="shared" si="16"/>
        <v>2</v>
      </c>
      <c r="H88" s="6">
        <f t="shared" si="17"/>
        <v>2</v>
      </c>
      <c r="I88" s="6">
        <f t="shared" si="18"/>
        <v>2</v>
      </c>
      <c r="J88" s="5" cm="1">
        <f t="array" ref="J88">SUM(_xlfn._xlws.FILTER($D$2:$D$773,_xlfn.MAP($E$2:$E$773,_xlfn.LAMBDA(_xlpm.x,_xlpm.x=$E88))))</f>
        <v>1.3076168682576005E-3</v>
      </c>
      <c r="K88" s="5">
        <f t="shared" si="19"/>
        <v>0.5</v>
      </c>
      <c r="L88" s="5" cm="1">
        <f t="array" ref="L88">SUM(_xlfn._xlws.FILTER($D$2:$D$773,_xlfn.MAP($F$2:$F$773,_xlfn.LAMBDA(_xlpm.x,_xlpm.x=$F88))))</f>
        <v>6.5380843412880026E-4</v>
      </c>
      <c r="M88" s="5">
        <f t="shared" si="20"/>
        <v>1</v>
      </c>
      <c r="N88" s="5">
        <f t="shared" si="21"/>
        <v>0.19150374565260433</v>
      </c>
      <c r="O88" s="5">
        <f t="shared" si="22"/>
        <v>0.66666666666666663</v>
      </c>
      <c r="P88" s="5">
        <f t="shared" si="23"/>
        <v>-0.3010299956639812</v>
      </c>
      <c r="Q88" s="5"/>
    </row>
    <row r="89" spans="1:17">
      <c r="A89" s="4" t="str">
        <f t="shared" si="12"/>
        <v>~an~ : [jɑ̃]</v>
      </c>
      <c r="B89" s="2">
        <v>2</v>
      </c>
      <c r="C89" s="4" t="s">
        <v>721</v>
      </c>
      <c r="D89" s="5">
        <f t="shared" si="13"/>
        <v>6.5380843412880026E-4</v>
      </c>
      <c r="E89" s="4" t="str">
        <f t="shared" si="14"/>
        <v>~an~</v>
      </c>
      <c r="F89" s="4" t="str">
        <f t="shared" si="15"/>
        <v>[jɑ̃]</v>
      </c>
      <c r="G89" s="6">
        <f t="shared" si="16"/>
        <v>2</v>
      </c>
      <c r="H89" s="6">
        <f t="shared" si="17"/>
        <v>3</v>
      </c>
      <c r="I89" s="6">
        <f t="shared" si="18"/>
        <v>3</v>
      </c>
      <c r="J89" s="5" cm="1">
        <f t="array" ref="J89">SUM(_xlfn._xlws.FILTER($D$2:$D$773,_xlfn.MAP($E$2:$E$773,_xlfn.LAMBDA(_xlpm.x,_xlpm.x=$E89))))</f>
        <v>1.3076168682576005E-3</v>
      </c>
      <c r="K89" s="5">
        <f t="shared" si="19"/>
        <v>0.5</v>
      </c>
      <c r="L89" s="5" cm="1">
        <f t="array" ref="L89">SUM(_xlfn._xlws.FILTER($D$2:$D$773,_xlfn.MAP($F$2:$F$773,_xlfn.LAMBDA(_xlpm.x,_xlpm.x=$F89))))</f>
        <v>6.5380843412880026E-4</v>
      </c>
      <c r="M89" s="5">
        <f t="shared" si="20"/>
        <v>1</v>
      </c>
      <c r="N89" s="5">
        <f t="shared" si="21"/>
        <v>0.22232896365347279</v>
      </c>
      <c r="O89" s="5">
        <f t="shared" si="22"/>
        <v>0.66666666666666663</v>
      </c>
      <c r="P89" s="5">
        <f t="shared" si="23"/>
        <v>-0.3010299956639812</v>
      </c>
      <c r="Q89" s="5"/>
    </row>
    <row r="90" spans="1:17">
      <c r="A90" s="4" t="str">
        <f t="shared" si="12"/>
        <v>~ne~ : [ne]</v>
      </c>
      <c r="B90" s="2">
        <v>4</v>
      </c>
      <c r="C90" s="4" t="s">
        <v>77</v>
      </c>
      <c r="D90" s="5">
        <f t="shared" si="13"/>
        <v>1.3076168682576005E-3</v>
      </c>
      <c r="E90" s="4" t="str">
        <f t="shared" si="14"/>
        <v>~ne~</v>
      </c>
      <c r="F90" s="4" t="str">
        <f t="shared" si="15"/>
        <v>[ne]</v>
      </c>
      <c r="G90" s="6">
        <f t="shared" si="16"/>
        <v>2</v>
      </c>
      <c r="H90" s="6">
        <f t="shared" si="17"/>
        <v>2</v>
      </c>
      <c r="I90" s="6">
        <f t="shared" si="18"/>
        <v>2</v>
      </c>
      <c r="J90" s="5" cm="1">
        <f t="array" ref="J90">SUM(_xlfn._xlws.FILTER($D$2:$D$773,_xlfn.MAP($E$2:$E$773,_xlfn.LAMBDA(_xlpm.x,_xlpm.x=$E90))))</f>
        <v>9.4802222948676042E-3</v>
      </c>
      <c r="K90" s="5">
        <f t="shared" si="19"/>
        <v>0.13793103448275862</v>
      </c>
      <c r="L90" s="5" cm="1">
        <f t="array" ref="L90">SUM(_xlfn._xlws.FILTER($D$2:$D$773,_xlfn.MAP($F$2:$F$773,_xlfn.LAMBDA(_xlpm.x,_xlpm.x=$F90))))</f>
        <v>4.9035632559660024E-3</v>
      </c>
      <c r="M90" s="5">
        <f t="shared" si="20"/>
        <v>0.26666666666666666</v>
      </c>
      <c r="N90" s="5">
        <f t="shared" si="21"/>
        <v>7.6513068136190798E-2</v>
      </c>
      <c r="O90" s="5">
        <f t="shared" si="22"/>
        <v>0.18181818181818182</v>
      </c>
      <c r="P90" s="5">
        <f t="shared" si="23"/>
        <v>-0.28630673884327484</v>
      </c>
      <c r="Q90" s="5"/>
    </row>
    <row r="91" spans="1:17">
      <c r="A91" s="4" t="str">
        <f t="shared" si="12"/>
        <v>~te~ : [tə]</v>
      </c>
      <c r="B91" s="2">
        <v>21</v>
      </c>
      <c r="C91" s="4" t="s">
        <v>119</v>
      </c>
      <c r="D91" s="5">
        <f t="shared" si="13"/>
        <v>6.8649885583524023E-3</v>
      </c>
      <c r="E91" s="4" t="str">
        <f t="shared" si="14"/>
        <v>~te~</v>
      </c>
      <c r="F91" s="4" t="str">
        <f t="shared" si="15"/>
        <v>[tə]</v>
      </c>
      <c r="G91" s="6">
        <f t="shared" si="16"/>
        <v>2</v>
      </c>
      <c r="H91" s="6">
        <f t="shared" si="17"/>
        <v>2</v>
      </c>
      <c r="I91" s="6">
        <f t="shared" si="18"/>
        <v>2</v>
      </c>
      <c r="J91" s="5" cm="1">
        <f t="array" ref="J91">SUM(_xlfn._xlws.FILTER($D$2:$D$773,_xlfn.MAP($E$2:$E$773,_xlfn.LAMBDA(_xlpm.x,_xlpm.x=$E91))))</f>
        <v>1.4383785550833604E-2</v>
      </c>
      <c r="K91" s="5">
        <f t="shared" si="19"/>
        <v>0.47727272727272729</v>
      </c>
      <c r="L91" s="5" cm="1">
        <f t="array" ref="L91">SUM(_xlfn._xlws.FILTER($D$2:$D$773,_xlfn.MAP($F$2:$F$773,_xlfn.LAMBDA(_xlpm.x,_xlpm.x=$F91))))</f>
        <v>7.5187969924812026E-3</v>
      </c>
      <c r="M91" s="5">
        <f t="shared" si="20"/>
        <v>0.91304347826086951</v>
      </c>
      <c r="N91" s="5">
        <f t="shared" si="21"/>
        <v>0.50664473847939784</v>
      </c>
      <c r="O91" s="5">
        <f t="shared" si="22"/>
        <v>0.62686567164179108</v>
      </c>
      <c r="P91" s="5">
        <f t="shared" si="23"/>
        <v>-0.28172484046859447</v>
      </c>
      <c r="Q91" s="5"/>
    </row>
    <row r="92" spans="1:17">
      <c r="A92" s="4" t="str">
        <f t="shared" si="12"/>
        <v>~de~ : [de]</v>
      </c>
      <c r="B92" s="2">
        <v>4</v>
      </c>
      <c r="C92" s="4" t="s">
        <v>70</v>
      </c>
      <c r="D92" s="5">
        <f t="shared" si="13"/>
        <v>1.3076168682576005E-3</v>
      </c>
      <c r="E92" s="5" t="str">
        <f t="shared" si="14"/>
        <v>~de~</v>
      </c>
      <c r="F92" s="5" t="str">
        <f t="shared" si="15"/>
        <v>[de]</v>
      </c>
      <c r="G92" s="6">
        <f t="shared" si="16"/>
        <v>2</v>
      </c>
      <c r="H92" s="6">
        <f t="shared" si="17"/>
        <v>2</v>
      </c>
      <c r="I92" s="6">
        <f t="shared" si="18"/>
        <v>2</v>
      </c>
      <c r="J92" s="5" cm="1">
        <f t="array" ref="J92">SUM(_xlfn._xlws.FILTER($D$2:$D$773,_xlfn.MAP($E$2:$E$773,_xlfn.LAMBDA(_xlpm.x,_xlpm.x=$E92))))</f>
        <v>9.4802222948676042E-3</v>
      </c>
      <c r="K92" s="5">
        <f t="shared" si="19"/>
        <v>0.13793103448275862</v>
      </c>
      <c r="L92" s="5" cm="1">
        <f t="array" ref="L92">SUM(_xlfn._xlws.FILTER($D$2:$D$773,_xlfn.MAP($F$2:$F$773,_xlfn.LAMBDA(_xlpm.x,_xlpm.x=$F92))))</f>
        <v>5.5573716900948018E-3</v>
      </c>
      <c r="M92" s="5">
        <f t="shared" si="20"/>
        <v>0.23529411764705885</v>
      </c>
      <c r="N92" s="5">
        <f t="shared" si="21"/>
        <v>7.3186412999834666E-2</v>
      </c>
      <c r="O92" s="5">
        <f t="shared" si="22"/>
        <v>0.17391304347826086</v>
      </c>
      <c r="P92" s="5">
        <f t="shared" si="23"/>
        <v>-0.2319490765206822</v>
      </c>
      <c r="Q92" s="5"/>
    </row>
    <row r="93" spans="1:17">
      <c r="A93" s="4" t="str">
        <f t="shared" si="12"/>
        <v>~fe~ : [fə]</v>
      </c>
      <c r="B93" s="2">
        <v>1</v>
      </c>
      <c r="C93" s="4" t="s">
        <v>644</v>
      </c>
      <c r="D93" s="5">
        <f t="shared" si="13"/>
        <v>3.2690421706440013E-4</v>
      </c>
      <c r="E93" s="5" t="str">
        <f t="shared" si="14"/>
        <v>~fe~</v>
      </c>
      <c r="F93" s="5" t="str">
        <f t="shared" si="15"/>
        <v>[fə]</v>
      </c>
      <c r="G93" s="6">
        <f t="shared" si="16"/>
        <v>2</v>
      </c>
      <c r="H93" s="6">
        <f t="shared" si="17"/>
        <v>2</v>
      </c>
      <c r="I93" s="6">
        <f t="shared" si="18"/>
        <v>2</v>
      </c>
      <c r="J93" s="5" cm="1">
        <f t="array" ref="J93">SUM(_xlfn._xlws.FILTER($D$2:$D$773,_xlfn.MAP($E$2:$E$773,_xlfn.LAMBDA(_xlpm.x,_xlpm.x=$E93))))</f>
        <v>1.6345210853220007E-3</v>
      </c>
      <c r="K93" s="5">
        <f t="shared" si="19"/>
        <v>0.2</v>
      </c>
      <c r="L93" s="5" cm="1">
        <f t="array" ref="L93">SUM(_xlfn._xlws.FILTER($D$2:$D$773,_xlfn.MAP($F$2:$F$773,_xlfn.LAMBDA(_xlpm.x,_xlpm.x=$F93))))</f>
        <v>9.8071265119320039E-4</v>
      </c>
      <c r="M93" s="5">
        <f t="shared" si="20"/>
        <v>0.33333333333333331</v>
      </c>
      <c r="N93" s="5">
        <f t="shared" si="21"/>
        <v>4.5309529144728272E-2</v>
      </c>
      <c r="O93" s="5">
        <f t="shared" si="22"/>
        <v>0.25</v>
      </c>
      <c r="P93" s="5">
        <f t="shared" si="23"/>
        <v>-0.22184874961635631</v>
      </c>
      <c r="Q93" s="5"/>
    </row>
    <row r="94" spans="1:17">
      <c r="A94" s="4" t="str">
        <f t="shared" si="12"/>
        <v>~se~ : [se]</v>
      </c>
      <c r="B94" s="2">
        <v>1</v>
      </c>
      <c r="C94" s="4" t="s">
        <v>556</v>
      </c>
      <c r="D94" s="5">
        <f t="shared" si="13"/>
        <v>3.2690421706440013E-4</v>
      </c>
      <c r="E94" s="5" t="str">
        <f t="shared" si="14"/>
        <v>~se~</v>
      </c>
      <c r="F94" s="5" t="str">
        <f t="shared" si="15"/>
        <v>[se]</v>
      </c>
      <c r="G94" s="6">
        <f t="shared" si="16"/>
        <v>2</v>
      </c>
      <c r="H94" s="6">
        <f t="shared" si="17"/>
        <v>2</v>
      </c>
      <c r="I94" s="6">
        <f t="shared" si="18"/>
        <v>2</v>
      </c>
      <c r="J94" s="5" cm="1">
        <f t="array" ref="J94">SUM(_xlfn._xlws.FILTER($D$2:$D$773,_xlfn.MAP($E$2:$E$773,_xlfn.LAMBDA(_xlpm.x,_xlpm.x=$E94))))</f>
        <v>1.1114743380189604E-2</v>
      </c>
      <c r="K94" s="5">
        <f t="shared" si="19"/>
        <v>2.9411764705882356E-2</v>
      </c>
      <c r="L94" s="5" cm="1">
        <f t="array" ref="L94">SUM(_xlfn._xlws.FILTER($D$2:$D$773,_xlfn.MAP($F$2:$F$773,_xlfn.LAMBDA(_xlpm.x,_xlpm.x=$F94))))</f>
        <v>6.8649885583524032E-3</v>
      </c>
      <c r="M94" s="5">
        <f t="shared" si="20"/>
        <v>4.7619047619047616E-2</v>
      </c>
      <c r="N94" s="5">
        <f t="shared" si="21"/>
        <v>6.5904769665059305E-3</v>
      </c>
      <c r="O94" s="5">
        <f t="shared" si="22"/>
        <v>3.6363636363636362E-2</v>
      </c>
      <c r="P94" s="5">
        <f t="shared" si="23"/>
        <v>-0.20925962230833575</v>
      </c>
      <c r="Q94" s="5"/>
    </row>
    <row r="95" spans="1:17">
      <c r="A95" s="4" t="str">
        <f t="shared" si="12"/>
        <v>~pe~ : [pə]</v>
      </c>
      <c r="B95" s="2">
        <v>9</v>
      </c>
      <c r="C95" s="4" t="s">
        <v>148</v>
      </c>
      <c r="D95" s="5">
        <f t="shared" si="13"/>
        <v>2.9421379535796012E-3</v>
      </c>
      <c r="E95" s="4" t="str">
        <f t="shared" si="14"/>
        <v>~pe~</v>
      </c>
      <c r="F95" s="4" t="str">
        <f t="shared" si="15"/>
        <v>[pə]</v>
      </c>
      <c r="G95" s="6">
        <f t="shared" si="16"/>
        <v>2</v>
      </c>
      <c r="H95" s="6">
        <f t="shared" si="17"/>
        <v>2</v>
      </c>
      <c r="I95" s="6">
        <f t="shared" si="18"/>
        <v>2</v>
      </c>
      <c r="J95" s="5" cm="1">
        <f t="array" ref="J95">SUM(_xlfn._xlws.FILTER($D$2:$D$773,_xlfn.MAP($E$2:$E$773,_xlfn.LAMBDA(_xlpm.x,_xlpm.x=$E95))))</f>
        <v>5.2304674730304021E-3</v>
      </c>
      <c r="K95" s="5">
        <f t="shared" si="19"/>
        <v>0.5625</v>
      </c>
      <c r="L95" s="5" cm="1">
        <f t="array" ref="L95">SUM(_xlfn._xlws.FILTER($D$2:$D$773,_xlfn.MAP($F$2:$F$773,_xlfn.LAMBDA(_xlpm.x,_xlpm.x=$F95))))</f>
        <v>3.2690421706440013E-3</v>
      </c>
      <c r="M95" s="5">
        <f t="shared" si="20"/>
        <v>0.9</v>
      </c>
      <c r="N95" s="5">
        <f t="shared" si="21"/>
        <v>0.41681076322705091</v>
      </c>
      <c r="O95" s="5">
        <f t="shared" si="22"/>
        <v>0.69230769230769229</v>
      </c>
      <c r="P95" s="5">
        <f t="shared" si="23"/>
        <v>-0.20411998265592479</v>
      </c>
      <c r="Q95" s="5"/>
    </row>
    <row r="96" spans="1:17">
      <c r="A96" s="4" t="str">
        <f t="shared" si="12"/>
        <v>~ct~ : [kt]</v>
      </c>
      <c r="B96" s="2">
        <v>2</v>
      </c>
      <c r="C96" s="4" t="s">
        <v>267</v>
      </c>
      <c r="D96" s="5">
        <f t="shared" si="13"/>
        <v>6.5380843412880026E-4</v>
      </c>
      <c r="E96" s="5" t="str">
        <f t="shared" si="14"/>
        <v>~ct~</v>
      </c>
      <c r="F96" s="5" t="str">
        <f t="shared" si="15"/>
        <v>[kt]</v>
      </c>
      <c r="G96" s="6">
        <f t="shared" si="16"/>
        <v>2</v>
      </c>
      <c r="H96" s="6">
        <f t="shared" si="17"/>
        <v>2</v>
      </c>
      <c r="I96" s="6">
        <f t="shared" si="18"/>
        <v>2</v>
      </c>
      <c r="J96" s="5" cm="1">
        <f t="array" ref="J96">SUM(_xlfn._xlws.FILTER($D$2:$D$773,_xlfn.MAP($E$2:$E$773,_xlfn.LAMBDA(_xlpm.x,_xlpm.x=$E96))))</f>
        <v>9.8071265119320039E-4</v>
      </c>
      <c r="K96" s="5">
        <f t="shared" si="19"/>
        <v>0.66666666666666663</v>
      </c>
      <c r="L96" s="5" cm="1">
        <f t="array" ref="L96">SUM(_xlfn._xlws.FILTER($D$2:$D$773,_xlfn.MAP($F$2:$F$773,_xlfn.LAMBDA(_xlpm.x,_xlpm.x=$F96))))</f>
        <v>6.5380843412880026E-4</v>
      </c>
      <c r="M96" s="5">
        <f t="shared" si="20"/>
        <v>1</v>
      </c>
      <c r="N96" s="5">
        <f t="shared" si="21"/>
        <v>0.22980449478312523</v>
      </c>
      <c r="O96" s="5">
        <f t="shared" si="22"/>
        <v>0.8</v>
      </c>
      <c r="P96" s="5">
        <f t="shared" si="23"/>
        <v>-0.17609125905568127</v>
      </c>
      <c r="Q96" s="5"/>
    </row>
    <row r="97" spans="1:17">
      <c r="A97" s="4" t="str">
        <f t="shared" si="12"/>
        <v>~se~ : [sɛ]</v>
      </c>
      <c r="B97" s="2">
        <v>11</v>
      </c>
      <c r="C97" s="4" t="s">
        <v>246</v>
      </c>
      <c r="D97" s="5">
        <f t="shared" si="13"/>
        <v>3.5959463877084014E-3</v>
      </c>
      <c r="E97" s="5" t="str">
        <f t="shared" si="14"/>
        <v>~se~</v>
      </c>
      <c r="F97" s="5" t="str">
        <f t="shared" si="15"/>
        <v>[sɛ]</v>
      </c>
      <c r="G97" s="6">
        <f t="shared" si="16"/>
        <v>2</v>
      </c>
      <c r="H97" s="6">
        <f t="shared" si="17"/>
        <v>2</v>
      </c>
      <c r="I97" s="6">
        <f t="shared" si="18"/>
        <v>2</v>
      </c>
      <c r="J97" s="5" cm="1">
        <f t="array" ref="J97">SUM(_xlfn._xlws.FILTER($D$2:$D$773,_xlfn.MAP($E$2:$E$773,_xlfn.LAMBDA(_xlpm.x,_xlpm.x=$E97))))</f>
        <v>1.1114743380189604E-2</v>
      </c>
      <c r="K97" s="5">
        <f t="shared" si="19"/>
        <v>0.3235294117647059</v>
      </c>
      <c r="L97" s="5" cm="1">
        <f t="array" ref="L97">SUM(_xlfn._xlws.FILTER($D$2:$D$773,_xlfn.MAP($F$2:$F$773,_xlfn.LAMBDA(_xlpm.x,_xlpm.x=$F97))))</f>
        <v>7.5187969924812035E-3</v>
      </c>
      <c r="M97" s="5">
        <f t="shared" si="20"/>
        <v>0.47826086956521735</v>
      </c>
      <c r="N97" s="5">
        <f t="shared" si="21"/>
        <v>0.25077369712294945</v>
      </c>
      <c r="O97" s="5">
        <f t="shared" si="22"/>
        <v>0.38596491228070179</v>
      </c>
      <c r="P97" s="5">
        <f t="shared" si="23"/>
        <v>-0.16975108102466221</v>
      </c>
      <c r="Q97" s="5"/>
    </row>
    <row r="98" spans="1:17">
      <c r="A98" s="4" t="str">
        <f t="shared" si="12"/>
        <v>~ce~ : [se]</v>
      </c>
      <c r="B98" s="2">
        <v>5</v>
      </c>
      <c r="C98" s="4" t="s">
        <v>93</v>
      </c>
      <c r="D98" s="5">
        <f t="shared" si="13"/>
        <v>1.6345210853220007E-3</v>
      </c>
      <c r="E98" s="5" t="str">
        <f t="shared" si="14"/>
        <v>~ce~</v>
      </c>
      <c r="F98" s="5" t="str">
        <f t="shared" si="15"/>
        <v>[se]</v>
      </c>
      <c r="G98" s="6">
        <f t="shared" si="16"/>
        <v>2</v>
      </c>
      <c r="H98" s="6">
        <f t="shared" si="17"/>
        <v>2</v>
      </c>
      <c r="I98" s="6">
        <f t="shared" si="18"/>
        <v>2</v>
      </c>
      <c r="J98" s="5" cm="1">
        <f t="array" ref="J98">SUM(_xlfn._xlws.FILTER($D$2:$D$773,_xlfn.MAP($E$2:$E$773,_xlfn.LAMBDA(_xlpm.x,_xlpm.x=$E98))))</f>
        <v>9.8071265119320031E-3</v>
      </c>
      <c r="K98" s="5">
        <f t="shared" si="19"/>
        <v>0.16666666666666669</v>
      </c>
      <c r="L98" s="5" cm="1">
        <f t="array" ref="L98">SUM(_xlfn._xlws.FILTER($D$2:$D$773,_xlfn.MAP($F$2:$F$773,_xlfn.LAMBDA(_xlpm.x,_xlpm.x=$F98))))</f>
        <v>6.8649885583524032E-3</v>
      </c>
      <c r="M98" s="5">
        <f t="shared" si="20"/>
        <v>0.23809523809523808</v>
      </c>
      <c r="N98" s="5">
        <f t="shared" si="21"/>
        <v>9.1861516678003852E-2</v>
      </c>
      <c r="O98" s="5">
        <f t="shared" si="22"/>
        <v>0.19607843137254904</v>
      </c>
      <c r="P98" s="5">
        <f t="shared" si="23"/>
        <v>-0.15490195998574313</v>
      </c>
      <c r="Q98" s="5"/>
    </row>
    <row r="99" spans="1:17">
      <c r="A99" s="4" t="str">
        <f t="shared" si="12"/>
        <v>~te~ : [te]</v>
      </c>
      <c r="B99" s="2">
        <v>14</v>
      </c>
      <c r="C99" s="4" t="s">
        <v>34</v>
      </c>
      <c r="D99" s="5">
        <f t="shared" si="13"/>
        <v>4.5766590389016018E-3</v>
      </c>
      <c r="E99" s="4" t="str">
        <f t="shared" si="14"/>
        <v>~te~</v>
      </c>
      <c r="F99" s="4" t="str">
        <f t="shared" si="15"/>
        <v>[te]</v>
      </c>
      <c r="G99" s="6">
        <f t="shared" si="16"/>
        <v>2</v>
      </c>
      <c r="H99" s="6">
        <f t="shared" si="17"/>
        <v>2</v>
      </c>
      <c r="I99" s="6">
        <f t="shared" si="18"/>
        <v>2</v>
      </c>
      <c r="J99" s="5" cm="1">
        <f t="array" ref="J99">SUM(_xlfn._xlws.FILTER($D$2:$D$773,_xlfn.MAP($E$2:$E$773,_xlfn.LAMBDA(_xlpm.x,_xlpm.x=$E99))))</f>
        <v>1.4383785550833604E-2</v>
      </c>
      <c r="K99" s="5">
        <f t="shared" si="19"/>
        <v>0.31818181818181823</v>
      </c>
      <c r="L99" s="5" cm="1">
        <f t="array" ref="L99">SUM(_xlfn._xlws.FILTER($D$2:$D$773,_xlfn.MAP($F$2:$F$773,_xlfn.LAMBDA(_xlpm.x,_xlpm.x=$F99))))</f>
        <v>1.0134030728996404E-2</v>
      </c>
      <c r="M99" s="5">
        <f t="shared" si="20"/>
        <v>0.45161290322580649</v>
      </c>
      <c r="N99" s="5">
        <f t="shared" si="21"/>
        <v>0.26434893080510358</v>
      </c>
      <c r="O99" s="5">
        <f t="shared" si="22"/>
        <v>0.37333333333333341</v>
      </c>
      <c r="P99" s="5">
        <f t="shared" si="23"/>
        <v>-0.15209098265191473</v>
      </c>
      <c r="Q99" s="5"/>
    </row>
    <row r="100" spans="1:17">
      <c r="A100" s="4" t="str">
        <f t="shared" si="12"/>
        <v>~ve~ : [vɛ]</v>
      </c>
      <c r="B100" s="2">
        <v>14</v>
      </c>
      <c r="C100" s="4" t="s">
        <v>88</v>
      </c>
      <c r="D100" s="5">
        <f t="shared" si="13"/>
        <v>4.5766590389016018E-3</v>
      </c>
      <c r="E100" s="5" t="str">
        <f t="shared" si="14"/>
        <v>~ve~</v>
      </c>
      <c r="F100" s="5" t="str">
        <f t="shared" si="15"/>
        <v>[vɛ]</v>
      </c>
      <c r="G100" s="6">
        <f t="shared" si="16"/>
        <v>2</v>
      </c>
      <c r="H100" s="6">
        <f t="shared" si="17"/>
        <v>2</v>
      </c>
      <c r="I100" s="6">
        <f t="shared" si="18"/>
        <v>2</v>
      </c>
      <c r="J100" s="5" cm="1">
        <f t="array" ref="J100">SUM(_xlfn._xlws.FILTER($D$2:$D$773,_xlfn.MAP($E$2:$E$773,_xlfn.LAMBDA(_xlpm.x,_xlpm.x=$E100))))</f>
        <v>7.8457012095456032E-3</v>
      </c>
      <c r="K100" s="5">
        <f t="shared" si="19"/>
        <v>0.58333333333333337</v>
      </c>
      <c r="L100" s="5" cm="1">
        <f t="array" ref="L100">SUM(_xlfn._xlws.FILTER($D$2:$D$773,_xlfn.MAP($F$2:$F$773,_xlfn.LAMBDA(_xlpm.x,_xlpm.x=$F100))))</f>
        <v>5.5573716900948018E-3</v>
      </c>
      <c r="M100" s="5">
        <f t="shared" si="20"/>
        <v>0.82352941176470595</v>
      </c>
      <c r="N100" s="5">
        <f t="shared" si="21"/>
        <v>0.48356511732640894</v>
      </c>
      <c r="O100" s="5">
        <f t="shared" si="22"/>
        <v>0.68292682926829273</v>
      </c>
      <c r="P100" s="5">
        <f t="shared" si="23"/>
        <v>-0.14976232033333206</v>
      </c>
      <c r="Q100" s="5"/>
    </row>
    <row r="101" spans="1:17">
      <c r="A101" s="4" t="str">
        <f t="shared" si="12"/>
        <v>~je~ : [ʒɛ]</v>
      </c>
      <c r="B101" s="2">
        <v>2</v>
      </c>
      <c r="C101" s="4" t="s">
        <v>694</v>
      </c>
      <c r="D101" s="5">
        <f t="shared" si="13"/>
        <v>6.5380843412880026E-4</v>
      </c>
      <c r="E101" s="5" t="str">
        <f t="shared" si="14"/>
        <v>~je~</v>
      </c>
      <c r="F101" s="5" t="str">
        <f t="shared" si="15"/>
        <v>[ʒɛ]</v>
      </c>
      <c r="G101" s="6">
        <f t="shared" si="16"/>
        <v>2</v>
      </c>
      <c r="H101" s="6">
        <f t="shared" si="17"/>
        <v>2</v>
      </c>
      <c r="I101" s="6">
        <f t="shared" si="18"/>
        <v>2</v>
      </c>
      <c r="J101" s="5" cm="1">
        <f t="array" ref="J101">SUM(_xlfn._xlws.FILTER($D$2:$D$773,_xlfn.MAP($E$2:$E$773,_xlfn.LAMBDA(_xlpm.x,_xlpm.x=$E101))))</f>
        <v>1.3076168682576005E-3</v>
      </c>
      <c r="K101" s="5">
        <f t="shared" si="19"/>
        <v>0.5</v>
      </c>
      <c r="L101" s="5" cm="1">
        <f t="array" ref="L101">SUM(_xlfn._xlws.FILTER($D$2:$D$773,_xlfn.MAP($F$2:$F$773,_xlfn.LAMBDA(_xlpm.x,_xlpm.x=$F101))))</f>
        <v>9.8071265119320039E-4</v>
      </c>
      <c r="M101" s="5">
        <f t="shared" si="20"/>
        <v>0.66666666666666663</v>
      </c>
      <c r="N101" s="5">
        <f t="shared" si="21"/>
        <v>0.16414606770223231</v>
      </c>
      <c r="O101" s="5">
        <f t="shared" si="22"/>
        <v>0.57142857142857151</v>
      </c>
      <c r="P101" s="5">
        <f t="shared" si="23"/>
        <v>-0.12493873660829995</v>
      </c>
      <c r="Q101" s="5"/>
    </row>
    <row r="102" spans="1:17">
      <c r="A102" s="4" t="str">
        <f t="shared" si="12"/>
        <v>~sa~ : [sa]</v>
      </c>
      <c r="B102" s="2">
        <v>3</v>
      </c>
      <c r="C102" s="4" t="s">
        <v>688</v>
      </c>
      <c r="D102" s="5">
        <f t="shared" si="13"/>
        <v>9.8071265119320039E-4</v>
      </c>
      <c r="E102" s="4" t="str">
        <f t="shared" si="14"/>
        <v>~sa~</v>
      </c>
      <c r="F102" s="4" t="str">
        <f t="shared" si="15"/>
        <v>[sa]</v>
      </c>
      <c r="G102" s="6">
        <f t="shared" si="16"/>
        <v>2</v>
      </c>
      <c r="H102" s="6">
        <f t="shared" si="17"/>
        <v>2</v>
      </c>
      <c r="I102" s="6">
        <f t="shared" si="18"/>
        <v>2</v>
      </c>
      <c r="J102" s="5" cm="1">
        <f t="array" ref="J102">SUM(_xlfn._xlws.FILTER($D$2:$D$773,_xlfn.MAP($E$2:$E$773,_xlfn.LAMBDA(_xlpm.x,_xlpm.x=$E102))))</f>
        <v>1.3076168682576005E-3</v>
      </c>
      <c r="K102" s="5">
        <f t="shared" si="19"/>
        <v>0.75</v>
      </c>
      <c r="L102" s="5" cm="1">
        <f t="array" ref="L102">SUM(_xlfn._xlws.FILTER($D$2:$D$773,_xlfn.MAP($F$2:$F$773,_xlfn.LAMBDA(_xlpm.x,_xlpm.x=$F102))))</f>
        <v>9.8071265119320039E-4</v>
      </c>
      <c r="M102" s="5">
        <f t="shared" si="20"/>
        <v>1</v>
      </c>
      <c r="N102" s="5">
        <f t="shared" si="21"/>
        <v>0.31069391413527958</v>
      </c>
      <c r="O102" s="5">
        <f t="shared" si="22"/>
        <v>0.8571428571428571</v>
      </c>
      <c r="P102" s="5">
        <f t="shared" si="23"/>
        <v>-0.12493873660829995</v>
      </c>
      <c r="Q102" s="5"/>
    </row>
    <row r="103" spans="1:17">
      <c r="A103" s="4" t="str">
        <f t="shared" si="12"/>
        <v>~ce~ : [sɛ]</v>
      </c>
      <c r="B103" s="2">
        <v>6</v>
      </c>
      <c r="C103" s="4" t="s">
        <v>66</v>
      </c>
      <c r="D103" s="5">
        <f t="shared" si="13"/>
        <v>1.9614253023864008E-3</v>
      </c>
      <c r="E103" s="4" t="str">
        <f t="shared" si="14"/>
        <v>~ce~</v>
      </c>
      <c r="F103" s="4" t="str">
        <f t="shared" si="15"/>
        <v>[sɛ]</v>
      </c>
      <c r="G103" s="6">
        <f t="shared" si="16"/>
        <v>2</v>
      </c>
      <c r="H103" s="6">
        <f t="shared" si="17"/>
        <v>2</v>
      </c>
      <c r="I103" s="6">
        <f t="shared" si="18"/>
        <v>2</v>
      </c>
      <c r="J103" s="5" cm="1">
        <f t="array" ref="J103">SUM(_xlfn._xlws.FILTER($D$2:$D$773,_xlfn.MAP($E$2:$E$773,_xlfn.LAMBDA(_xlpm.x,_xlpm.x=$E103))))</f>
        <v>9.8071265119320031E-3</v>
      </c>
      <c r="K103" s="5">
        <f t="shared" si="19"/>
        <v>0.2</v>
      </c>
      <c r="L103" s="5" cm="1">
        <f t="array" ref="L103">SUM(_xlfn._xlws.FILTER($D$2:$D$773,_xlfn.MAP($F$2:$F$773,_xlfn.LAMBDA(_xlpm.x,_xlpm.x=$F103))))</f>
        <v>7.5187969924812035E-3</v>
      </c>
      <c r="M103" s="5">
        <f t="shared" si="20"/>
        <v>0.2608695652173913</v>
      </c>
      <c r="N103" s="5">
        <f t="shared" si="21"/>
        <v>0.11519993629636109</v>
      </c>
      <c r="O103" s="5">
        <f t="shared" si="22"/>
        <v>0.22641509433962265</v>
      </c>
      <c r="P103" s="5">
        <f t="shared" si="23"/>
        <v>-0.11539341870206953</v>
      </c>
      <c r="Q103" s="5"/>
    </row>
    <row r="104" spans="1:17">
      <c r="A104" s="4" t="str">
        <f t="shared" si="12"/>
        <v>~lo~ : [lɔ]</v>
      </c>
      <c r="B104" s="2">
        <v>4</v>
      </c>
      <c r="C104" s="4" t="s">
        <v>64</v>
      </c>
      <c r="D104" s="5">
        <f t="shared" si="13"/>
        <v>1.3076168682576005E-3</v>
      </c>
      <c r="E104" s="4" t="str">
        <f t="shared" si="14"/>
        <v>~lo~</v>
      </c>
      <c r="F104" s="4" t="str">
        <f t="shared" si="15"/>
        <v>[lɔ]</v>
      </c>
      <c r="G104" s="6">
        <f t="shared" si="16"/>
        <v>2</v>
      </c>
      <c r="H104" s="6">
        <f t="shared" si="17"/>
        <v>2</v>
      </c>
      <c r="I104" s="6">
        <f t="shared" si="18"/>
        <v>2</v>
      </c>
      <c r="J104" s="5" cm="1">
        <f t="array" ref="J104">SUM(_xlfn._xlws.FILTER($D$2:$D$773,_xlfn.MAP($E$2:$E$773,_xlfn.LAMBDA(_xlpm.x,_xlpm.x=$E104))))</f>
        <v>1.6345210853220007E-3</v>
      </c>
      <c r="K104" s="5">
        <f t="shared" si="19"/>
        <v>0.8</v>
      </c>
      <c r="L104" s="5" cm="1">
        <f t="array" ref="L104">SUM(_xlfn._xlws.FILTER($D$2:$D$773,_xlfn.MAP($F$2:$F$773,_xlfn.LAMBDA(_xlpm.x,_xlpm.x=$F104))))</f>
        <v>1.3076168682576005E-3</v>
      </c>
      <c r="M104" s="5">
        <f t="shared" si="20"/>
        <v>1</v>
      </c>
      <c r="N104" s="5">
        <f t="shared" si="21"/>
        <v>0.37406388866582169</v>
      </c>
      <c r="O104" s="5">
        <f t="shared" si="22"/>
        <v>0.88888888888888895</v>
      </c>
      <c r="P104" s="5">
        <f t="shared" si="23"/>
        <v>-9.6910013008056392E-2</v>
      </c>
      <c r="Q104" s="5"/>
    </row>
    <row r="105" spans="1:17">
      <c r="A105" s="4" t="str">
        <f t="shared" si="12"/>
        <v>~mo~ : [mɔ]</v>
      </c>
      <c r="B105" s="2">
        <v>10</v>
      </c>
      <c r="C105" s="4" t="s">
        <v>127</v>
      </c>
      <c r="D105" s="5">
        <f t="shared" si="13"/>
        <v>3.2690421706440013E-3</v>
      </c>
      <c r="E105" s="5" t="str">
        <f t="shared" si="14"/>
        <v>~mo~</v>
      </c>
      <c r="F105" s="5" t="str">
        <f t="shared" si="15"/>
        <v>[mɔ]</v>
      </c>
      <c r="G105" s="6">
        <f t="shared" si="16"/>
        <v>2</v>
      </c>
      <c r="H105" s="6">
        <f t="shared" si="17"/>
        <v>2</v>
      </c>
      <c r="I105" s="6">
        <f t="shared" si="18"/>
        <v>2</v>
      </c>
      <c r="J105" s="5" cm="1">
        <f t="array" ref="J105">SUM(_xlfn._xlws.FILTER($D$2:$D$773,_xlfn.MAP($E$2:$E$773,_xlfn.LAMBDA(_xlpm.x,_xlpm.x=$E105))))</f>
        <v>3.9228506047728016E-3</v>
      </c>
      <c r="K105" s="5">
        <f t="shared" si="19"/>
        <v>0.83333333333333337</v>
      </c>
      <c r="L105" s="5" cm="1">
        <f t="array" ref="L105">SUM(_xlfn._xlws.FILTER($D$2:$D$773,_xlfn.MAP($F$2:$F$773,_xlfn.LAMBDA(_xlpm.x,_xlpm.x=$F105))))</f>
        <v>3.2690421706440013E-3</v>
      </c>
      <c r="M105" s="5">
        <f t="shared" si="20"/>
        <v>1</v>
      </c>
      <c r="N105" s="5">
        <f t="shared" si="21"/>
        <v>0.56998260999578587</v>
      </c>
      <c r="O105" s="5">
        <f t="shared" si="22"/>
        <v>0.90909090909090906</v>
      </c>
      <c r="P105" s="5">
        <f t="shared" si="23"/>
        <v>-7.9181246047624804E-2</v>
      </c>
      <c r="Q105" s="5"/>
    </row>
    <row r="106" spans="1:17">
      <c r="A106" s="4" t="str">
        <f t="shared" si="12"/>
        <v>~de~ : [də]</v>
      </c>
      <c r="B106" s="2">
        <v>22</v>
      </c>
      <c r="C106" s="4" t="s">
        <v>114</v>
      </c>
      <c r="D106" s="5">
        <f t="shared" si="13"/>
        <v>7.1918927754168029E-3</v>
      </c>
      <c r="E106" s="4" t="str">
        <f t="shared" si="14"/>
        <v>~de~</v>
      </c>
      <c r="F106" s="4" t="str">
        <f t="shared" si="15"/>
        <v>[də]</v>
      </c>
      <c r="G106" s="6">
        <f t="shared" si="16"/>
        <v>2</v>
      </c>
      <c r="H106" s="6">
        <f t="shared" si="17"/>
        <v>2</v>
      </c>
      <c r="I106" s="6">
        <f t="shared" si="18"/>
        <v>2</v>
      </c>
      <c r="J106" s="5" cm="1">
        <f t="array" ref="J106">SUM(_xlfn._xlws.FILTER($D$2:$D$773,_xlfn.MAP($E$2:$E$773,_xlfn.LAMBDA(_xlpm.x,_xlpm.x=$E106))))</f>
        <v>9.4802222948676042E-3</v>
      </c>
      <c r="K106" s="5">
        <f t="shared" si="19"/>
        <v>0.75862068965517238</v>
      </c>
      <c r="L106" s="5" cm="1">
        <f t="array" ref="L106">SUM(_xlfn._xlws.FILTER($D$2:$D$773,_xlfn.MAP($F$2:$F$773,_xlfn.LAMBDA(_xlpm.x,_xlpm.x=$F106))))</f>
        <v>8.1726054266100037E-3</v>
      </c>
      <c r="M106" s="5">
        <f t="shared" si="20"/>
        <v>0.88</v>
      </c>
      <c r="N106" s="5">
        <f t="shared" si="21"/>
        <v>0.66801928448753822</v>
      </c>
      <c r="O106" s="5">
        <f t="shared" si="22"/>
        <v>0.81481481481481477</v>
      </c>
      <c r="P106" s="5">
        <f t="shared" si="23"/>
        <v>-6.4457989226918505E-2</v>
      </c>
      <c r="Q106" s="5"/>
    </row>
    <row r="107" spans="1:17">
      <c r="A107" s="4" t="str">
        <f t="shared" si="12"/>
        <v>~ge~ : [ʒ]</v>
      </c>
      <c r="B107" s="2">
        <v>15</v>
      </c>
      <c r="C107" s="4" t="s">
        <v>133</v>
      </c>
      <c r="D107" s="5">
        <f t="shared" si="13"/>
        <v>4.9035632559660015E-3</v>
      </c>
      <c r="E107" s="4" t="str">
        <f t="shared" si="14"/>
        <v>~ge~</v>
      </c>
      <c r="F107" s="4" t="str">
        <f t="shared" si="15"/>
        <v>[ʒ]</v>
      </c>
      <c r="G107" s="6">
        <f t="shared" si="16"/>
        <v>2</v>
      </c>
      <c r="H107" s="6">
        <f t="shared" si="17"/>
        <v>1</v>
      </c>
      <c r="I107" s="6">
        <f t="shared" si="18"/>
        <v>2</v>
      </c>
      <c r="J107" s="5" cm="1">
        <f t="array" ref="J107">SUM(_xlfn._xlws.FILTER($D$2:$D$773,_xlfn.MAP($E$2:$E$773,_xlfn.LAMBDA(_xlpm.x,_xlpm.x=$E107))))</f>
        <v>7.5187969924812026E-3</v>
      </c>
      <c r="K107" s="5">
        <f t="shared" si="19"/>
        <v>0.65217391304347827</v>
      </c>
      <c r="L107" s="5" cm="1">
        <f t="array" ref="L107">SUM(_xlfn._xlws.FILTER($D$2:$D$773,_xlfn.MAP($F$2:$F$773,_xlfn.LAMBDA(_xlpm.x,_xlpm.x=$F107))))</f>
        <v>6.5380843412880026E-3</v>
      </c>
      <c r="M107" s="5">
        <f t="shared" si="20"/>
        <v>0.74999999999999989</v>
      </c>
      <c r="N107" s="5">
        <f t="shared" si="21"/>
        <v>0.40082179322638117</v>
      </c>
      <c r="O107" s="5">
        <f t="shared" si="22"/>
        <v>0.69767441860465118</v>
      </c>
      <c r="P107" s="5">
        <f t="shared" si="23"/>
        <v>-6.0697840353611643E-2</v>
      </c>
      <c r="Q107" s="5"/>
    </row>
    <row r="108" spans="1:17">
      <c r="A108" s="4" t="str">
        <f t="shared" si="12"/>
        <v>~pe~ : [pɛ]</v>
      </c>
      <c r="B108" s="2">
        <v>7</v>
      </c>
      <c r="C108" s="4" t="s">
        <v>82</v>
      </c>
      <c r="D108" s="5">
        <f t="shared" si="13"/>
        <v>2.2883295194508009E-3</v>
      </c>
      <c r="E108" s="5" t="str">
        <f t="shared" si="14"/>
        <v>~pe~</v>
      </c>
      <c r="F108" s="5" t="str">
        <f t="shared" si="15"/>
        <v>[pɛ]</v>
      </c>
      <c r="G108" s="6">
        <f t="shared" si="16"/>
        <v>2</v>
      </c>
      <c r="H108" s="6">
        <f t="shared" si="17"/>
        <v>2</v>
      </c>
      <c r="I108" s="6">
        <f t="shared" si="18"/>
        <v>2</v>
      </c>
      <c r="J108" s="5" cm="1">
        <f t="array" ref="J108">SUM(_xlfn._xlws.FILTER($D$2:$D$773,_xlfn.MAP($E$2:$E$773,_xlfn.LAMBDA(_xlpm.x,_xlpm.x=$E108))))</f>
        <v>5.2304674730304021E-3</v>
      </c>
      <c r="K108" s="5">
        <f t="shared" si="19"/>
        <v>0.4375</v>
      </c>
      <c r="L108" s="5" cm="1">
        <f t="array" ref="L108">SUM(_xlfn._xlws.FILTER($D$2:$D$773,_xlfn.MAP($F$2:$F$773,_xlfn.LAMBDA(_xlpm.x,_xlpm.x=$F108))))</f>
        <v>4.5766590389016018E-3</v>
      </c>
      <c r="M108" s="5">
        <f t="shared" si="20"/>
        <v>0.5</v>
      </c>
      <c r="N108" s="5">
        <f t="shared" si="21"/>
        <v>0.25373336321047829</v>
      </c>
      <c r="O108" s="5">
        <f t="shared" si="22"/>
        <v>0.46666666666666667</v>
      </c>
      <c r="P108" s="5">
        <f t="shared" si="23"/>
        <v>-5.7991946977686754E-2</v>
      </c>
      <c r="Q108" s="5"/>
    </row>
    <row r="109" spans="1:17">
      <c r="A109" s="4" t="str">
        <f t="shared" si="12"/>
        <v>~be~ : [bə]</v>
      </c>
      <c r="B109" s="2">
        <v>7</v>
      </c>
      <c r="C109" s="4" t="s">
        <v>3</v>
      </c>
      <c r="D109" s="5">
        <f t="shared" si="13"/>
        <v>2.2883295194508009E-3</v>
      </c>
      <c r="E109" s="4" t="str">
        <f t="shared" si="14"/>
        <v>~be~</v>
      </c>
      <c r="F109" s="4" t="str">
        <f t="shared" si="15"/>
        <v>[bə]</v>
      </c>
      <c r="G109" s="6">
        <f t="shared" si="16"/>
        <v>2</v>
      </c>
      <c r="H109" s="6">
        <f t="shared" si="17"/>
        <v>2</v>
      </c>
      <c r="I109" s="6">
        <f t="shared" si="18"/>
        <v>2</v>
      </c>
      <c r="J109" s="5" cm="1">
        <f t="array" ref="J109">SUM(_xlfn._xlws.FILTER($D$2:$D$773,_xlfn.MAP($E$2:$E$773,_xlfn.LAMBDA(_xlpm.x,_xlpm.x=$E109))))</f>
        <v>2.6152337365152011E-3</v>
      </c>
      <c r="K109" s="5">
        <f t="shared" si="19"/>
        <v>0.875</v>
      </c>
      <c r="L109" s="5" cm="1">
        <f t="array" ref="L109">SUM(_xlfn._xlws.FILTER($D$2:$D$773,_xlfn.MAP($F$2:$F$773,_xlfn.LAMBDA(_xlpm.x,_xlpm.x=$F109))))</f>
        <v>2.2883295194508009E-3</v>
      </c>
      <c r="M109" s="5">
        <f t="shared" si="20"/>
        <v>1</v>
      </c>
      <c r="N109" s="5">
        <f t="shared" si="21"/>
        <v>0.50746672642095658</v>
      </c>
      <c r="O109" s="5">
        <f t="shared" si="22"/>
        <v>0.93333333333333335</v>
      </c>
      <c r="P109" s="5">
        <f t="shared" si="23"/>
        <v>-5.7991946977686754E-2</v>
      </c>
      <c r="Q109" s="5"/>
    </row>
    <row r="110" spans="1:17">
      <c r="A110" s="4" t="str">
        <f t="shared" si="12"/>
        <v>~pa~ : [pa]</v>
      </c>
      <c r="B110" s="2">
        <v>33</v>
      </c>
      <c r="C110" s="4" t="s">
        <v>27</v>
      </c>
      <c r="D110" s="5">
        <f t="shared" si="13"/>
        <v>1.0787839163125205E-2</v>
      </c>
      <c r="E110" s="4" t="str">
        <f t="shared" si="14"/>
        <v>~pa~</v>
      </c>
      <c r="F110" s="4" t="str">
        <f t="shared" si="15"/>
        <v>[pa]</v>
      </c>
      <c r="G110" s="6">
        <f t="shared" si="16"/>
        <v>2</v>
      </c>
      <c r="H110" s="6">
        <f t="shared" si="17"/>
        <v>2</v>
      </c>
      <c r="I110" s="6">
        <f t="shared" si="18"/>
        <v>2</v>
      </c>
      <c r="J110" s="5" cm="1">
        <f t="array" ref="J110">SUM(_xlfn._xlws.FILTER($D$2:$D$773,_xlfn.MAP($E$2:$E$773,_xlfn.LAMBDA(_xlpm.x,_xlpm.x=$E110))))</f>
        <v>1.2095456031382805E-2</v>
      </c>
      <c r="K110" s="5">
        <f t="shared" si="19"/>
        <v>0.89189189189189189</v>
      </c>
      <c r="L110" s="5" cm="1">
        <f t="array" ref="L110">SUM(_xlfn._xlws.FILTER($D$2:$D$773,_xlfn.MAP($F$2:$F$773,_xlfn.LAMBDA(_xlpm.x,_xlpm.x=$F110))))</f>
        <v>1.1114743380189605E-2</v>
      </c>
      <c r="M110" s="5">
        <f t="shared" si="20"/>
        <v>0.97058823529411764</v>
      </c>
      <c r="N110" s="5">
        <f t="shared" si="21"/>
        <v>0.8571096353786698</v>
      </c>
      <c r="O110" s="5">
        <f t="shared" si="22"/>
        <v>0.92957746478873249</v>
      </c>
      <c r="P110" s="5">
        <f t="shared" si="23"/>
        <v>-3.6722807024739852E-2</v>
      </c>
      <c r="Q110" s="5"/>
    </row>
    <row r="111" spans="1:17">
      <c r="A111" s="4" t="str">
        <f t="shared" si="12"/>
        <v>~ne~ : [nə]</v>
      </c>
      <c r="B111" s="2">
        <v>22</v>
      </c>
      <c r="C111" s="4" t="s">
        <v>100</v>
      </c>
      <c r="D111" s="5">
        <f t="shared" si="13"/>
        <v>7.1918927754168029E-3</v>
      </c>
      <c r="E111" s="4" t="str">
        <f t="shared" si="14"/>
        <v>~ne~</v>
      </c>
      <c r="F111" s="4" t="str">
        <f t="shared" si="15"/>
        <v>[nə]</v>
      </c>
      <c r="G111" s="6">
        <f t="shared" si="16"/>
        <v>2</v>
      </c>
      <c r="H111" s="6">
        <f t="shared" si="17"/>
        <v>2</v>
      </c>
      <c r="I111" s="6">
        <f t="shared" si="18"/>
        <v>2</v>
      </c>
      <c r="J111" s="5" cm="1">
        <f t="array" ref="J111">SUM(_xlfn._xlws.FILTER($D$2:$D$773,_xlfn.MAP($E$2:$E$773,_xlfn.LAMBDA(_xlpm.x,_xlpm.x=$E111))))</f>
        <v>9.4802222948676042E-3</v>
      </c>
      <c r="K111" s="5">
        <f t="shared" si="19"/>
        <v>0.75862068965517238</v>
      </c>
      <c r="L111" s="5" cm="1">
        <f t="array" ref="L111">SUM(_xlfn._xlws.FILTER($D$2:$D$773,_xlfn.MAP($F$2:$F$773,_xlfn.LAMBDA(_xlpm.x,_xlpm.x=$F111))))</f>
        <v>8.8264138607388031E-3</v>
      </c>
      <c r="M111" s="5">
        <f t="shared" si="20"/>
        <v>0.81481481481481488</v>
      </c>
      <c r="N111" s="5">
        <f t="shared" si="21"/>
        <v>0.64416145289869764</v>
      </c>
      <c r="O111" s="5">
        <f t="shared" si="22"/>
        <v>0.7857142857142857</v>
      </c>
      <c r="P111" s="5">
        <f t="shared" si="23"/>
        <v>-3.1034233739968841E-2</v>
      </c>
      <c r="Q111" s="5"/>
    </row>
    <row r="112" spans="1:17">
      <c r="A112" s="4" t="str">
        <f t="shared" si="12"/>
        <v>~mi~ : [mi]</v>
      </c>
      <c r="B112" s="2">
        <v>18</v>
      </c>
      <c r="C112" s="4" t="s">
        <v>76</v>
      </c>
      <c r="D112" s="5">
        <f t="shared" si="13"/>
        <v>5.8842759071592024E-3</v>
      </c>
      <c r="E112" s="4" t="str">
        <f t="shared" si="14"/>
        <v>~mi~</v>
      </c>
      <c r="F112" s="4" t="str">
        <f t="shared" si="15"/>
        <v>[mi]</v>
      </c>
      <c r="G112" s="6">
        <f t="shared" si="16"/>
        <v>2</v>
      </c>
      <c r="H112" s="6">
        <f t="shared" si="17"/>
        <v>2</v>
      </c>
      <c r="I112" s="6">
        <f t="shared" si="18"/>
        <v>2</v>
      </c>
      <c r="J112" s="5" cm="1">
        <f t="array" ref="J112">SUM(_xlfn._xlws.FILTER($D$2:$D$773,_xlfn.MAP($E$2:$E$773,_xlfn.LAMBDA(_xlpm.x,_xlpm.x=$E112))))</f>
        <v>6.2111801242236021E-3</v>
      </c>
      <c r="K112" s="5">
        <f t="shared" si="19"/>
        <v>0.94736842105263164</v>
      </c>
      <c r="L112" s="5" cm="1">
        <f t="array" ref="L112">SUM(_xlfn._xlws.FILTER($D$2:$D$773,_xlfn.MAP($F$2:$F$773,_xlfn.LAMBDA(_xlpm.x,_xlpm.x=$F112))))</f>
        <v>5.8842759071592024E-3</v>
      </c>
      <c r="M112" s="5">
        <f t="shared" si="20"/>
        <v>1</v>
      </c>
      <c r="N112" s="5">
        <f t="shared" si="21"/>
        <v>0.74907864184890249</v>
      </c>
      <c r="O112" s="5">
        <f t="shared" si="22"/>
        <v>0.97297297297297303</v>
      </c>
      <c r="P112" s="5">
        <f t="shared" si="23"/>
        <v>-2.3481095849522866E-2</v>
      </c>
      <c r="Q112" s="5"/>
    </row>
    <row r="113" spans="1:17">
      <c r="A113" s="4" t="str">
        <f t="shared" si="12"/>
        <v>~ma~ : [mɑ̃]</v>
      </c>
      <c r="B113" s="2">
        <v>1</v>
      </c>
      <c r="C113" s="4" t="s">
        <v>587</v>
      </c>
      <c r="D113" s="5">
        <f t="shared" si="13"/>
        <v>3.2690421706440013E-4</v>
      </c>
      <c r="E113" s="5" t="str">
        <f t="shared" si="14"/>
        <v>~ma~</v>
      </c>
      <c r="F113" s="5" t="str">
        <f t="shared" si="15"/>
        <v>[mɑ̃]</v>
      </c>
      <c r="G113" s="6">
        <f t="shared" si="16"/>
        <v>2</v>
      </c>
      <c r="H113" s="6">
        <f t="shared" si="17"/>
        <v>3</v>
      </c>
      <c r="I113" s="6">
        <f t="shared" si="18"/>
        <v>3</v>
      </c>
      <c r="J113" s="5" cm="1">
        <f t="array" ref="J113">SUM(_xlfn._xlws.FILTER($D$2:$D$773,_xlfn.MAP($E$2:$E$773,_xlfn.LAMBDA(_xlpm.x,_xlpm.x=$E113))))</f>
        <v>7.5187969924812026E-3</v>
      </c>
      <c r="K113" s="5">
        <f t="shared" si="19"/>
        <v>4.3478260869565223E-2</v>
      </c>
      <c r="L113" s="5" cm="1">
        <f t="array" ref="L113">SUM(_xlfn._xlws.FILTER($D$2:$D$773,_xlfn.MAP($F$2:$F$773,_xlfn.LAMBDA(_xlpm.x,_xlpm.x=$F113))))</f>
        <v>7.1918927754168029E-3</v>
      </c>
      <c r="M113" s="5">
        <f t="shared" si="20"/>
        <v>4.5454545454545456E-2</v>
      </c>
      <c r="N113" s="5">
        <f t="shared" si="21"/>
        <v>9.3515972166455415E-3</v>
      </c>
      <c r="O113" s="5">
        <f t="shared" si="22"/>
        <v>4.4444444444444446E-2</v>
      </c>
      <c r="P113" s="5">
        <f t="shared" si="23"/>
        <v>-1.9305155195386579E-2</v>
      </c>
      <c r="Q113" s="5"/>
    </row>
    <row r="114" spans="1:17">
      <c r="A114" s="4" t="str">
        <f t="shared" si="12"/>
        <v>~ma~ : [ma]</v>
      </c>
      <c r="B114" s="2">
        <v>22</v>
      </c>
      <c r="C114" s="4" t="s">
        <v>21</v>
      </c>
      <c r="D114" s="5">
        <f t="shared" si="13"/>
        <v>7.1918927754168029E-3</v>
      </c>
      <c r="E114" s="5" t="str">
        <f t="shared" si="14"/>
        <v>~ma~</v>
      </c>
      <c r="F114" s="5" t="str">
        <f t="shared" si="15"/>
        <v>[ma]</v>
      </c>
      <c r="G114" s="6">
        <f t="shared" si="16"/>
        <v>2</v>
      </c>
      <c r="H114" s="6">
        <f t="shared" si="17"/>
        <v>2</v>
      </c>
      <c r="I114" s="6">
        <f t="shared" si="18"/>
        <v>2</v>
      </c>
      <c r="J114" s="5" cm="1">
        <f t="array" ref="J114">SUM(_xlfn._xlws.FILTER($D$2:$D$773,_xlfn.MAP($E$2:$E$773,_xlfn.LAMBDA(_xlpm.x,_xlpm.x=$E114))))</f>
        <v>7.5187969924812026E-3</v>
      </c>
      <c r="K114" s="5">
        <f t="shared" si="19"/>
        <v>0.95652173913043481</v>
      </c>
      <c r="L114" s="5" cm="1">
        <f t="array" ref="L114">SUM(_xlfn._xlws.FILTER($D$2:$D$773,_xlfn.MAP($F$2:$F$773,_xlfn.LAMBDA(_xlpm.x,_xlpm.x=$F114))))</f>
        <v>7.1918927754168029E-3</v>
      </c>
      <c r="M114" s="5">
        <f t="shared" si="20"/>
        <v>1</v>
      </c>
      <c r="N114" s="5">
        <f t="shared" si="21"/>
        <v>0.80162314138504587</v>
      </c>
      <c r="O114" s="5">
        <f t="shared" si="22"/>
        <v>0.97777777777777775</v>
      </c>
      <c r="P114" s="5">
        <f t="shared" si="23"/>
        <v>-1.9305155195386631E-2</v>
      </c>
      <c r="Q114" s="5"/>
    </row>
    <row r="115" spans="1:17">
      <c r="A115" s="4" t="str">
        <f t="shared" si="12"/>
        <v>~se~ : [sə]</v>
      </c>
      <c r="B115" s="2">
        <v>4</v>
      </c>
      <c r="C115" s="4" t="s">
        <v>534</v>
      </c>
      <c r="D115" s="5">
        <f t="shared" si="13"/>
        <v>1.3076168682576005E-3</v>
      </c>
      <c r="E115" s="4" t="str">
        <f t="shared" si="14"/>
        <v>~se~</v>
      </c>
      <c r="F115" s="4" t="str">
        <f t="shared" si="15"/>
        <v>[sə]</v>
      </c>
      <c r="G115" s="6">
        <f t="shared" si="16"/>
        <v>2</v>
      </c>
      <c r="H115" s="6">
        <f t="shared" si="17"/>
        <v>2</v>
      </c>
      <c r="I115" s="6">
        <f t="shared" si="18"/>
        <v>2</v>
      </c>
      <c r="J115" s="5" cm="1">
        <f t="array" ref="J115">SUM(_xlfn._xlws.FILTER($D$2:$D$773,_xlfn.MAP($E$2:$E$773,_xlfn.LAMBDA(_xlpm.x,_xlpm.x=$E115))))</f>
        <v>1.1114743380189604E-2</v>
      </c>
      <c r="K115" s="5">
        <f t="shared" si="19"/>
        <v>0.11764705882352942</v>
      </c>
      <c r="L115" s="5" cm="1">
        <f t="array" ref="L115">SUM(_xlfn._xlws.FILTER($D$2:$D$773,_xlfn.MAP($F$2:$F$773,_xlfn.LAMBDA(_xlpm.x,_xlpm.x=$F115))))</f>
        <v>1.1114743380189604E-2</v>
      </c>
      <c r="M115" s="5">
        <f t="shared" si="20"/>
        <v>0.11764705882352942</v>
      </c>
      <c r="N115" s="5">
        <f t="shared" si="21"/>
        <v>4.9508455852829342E-2</v>
      </c>
      <c r="O115" s="5">
        <f t="shared" si="22"/>
        <v>0.11764705882352942</v>
      </c>
      <c r="P115" s="5">
        <f t="shared" si="23"/>
        <v>0</v>
      </c>
      <c r="Q115" s="5"/>
    </row>
    <row r="116" spans="1:17">
      <c r="A116" s="4" t="str">
        <f t="shared" si="12"/>
        <v>~ls~ : [s]</v>
      </c>
      <c r="B116" s="2">
        <v>1</v>
      </c>
      <c r="C116" s="4" t="s">
        <v>550</v>
      </c>
      <c r="D116" s="5">
        <f t="shared" si="13"/>
        <v>3.2690421706440013E-4</v>
      </c>
      <c r="E116" s="5" t="str">
        <f t="shared" si="14"/>
        <v>~ls~</v>
      </c>
      <c r="F116" s="5" t="str">
        <f t="shared" si="15"/>
        <v>[s]</v>
      </c>
      <c r="G116" s="6">
        <f t="shared" si="16"/>
        <v>2</v>
      </c>
      <c r="H116" s="6">
        <f t="shared" si="17"/>
        <v>1</v>
      </c>
      <c r="I116" s="6">
        <f t="shared" si="18"/>
        <v>2</v>
      </c>
      <c r="J116" s="5" cm="1">
        <f t="array" ref="J116">SUM(_xlfn._xlws.FILTER($D$2:$D$773,_xlfn.MAP($E$2:$E$773,_xlfn.LAMBDA(_xlpm.x,_xlpm.x=$E116))))</f>
        <v>1.6345210853220007E-3</v>
      </c>
      <c r="K116" s="5">
        <f t="shared" si="19"/>
        <v>0.2</v>
      </c>
      <c r="L116" s="5" cm="1">
        <f t="array" ref="L116">SUM(_xlfn._xlws.FILTER($D$2:$D$773,_xlfn.MAP($F$2:$F$773,_xlfn.LAMBDA(_xlpm.x,_xlpm.x=$F116))))</f>
        <v>1.6345210853220007E-3</v>
      </c>
      <c r="M116" s="5">
        <f t="shared" si="20"/>
        <v>0.2</v>
      </c>
      <c r="N116" s="5">
        <f t="shared" si="21"/>
        <v>2.8725561847890657E-2</v>
      </c>
      <c r="O116" s="5">
        <f t="shared" si="22"/>
        <v>0.20000000000000004</v>
      </c>
      <c r="P116" s="5">
        <f t="shared" si="23"/>
        <v>0</v>
      </c>
      <c r="Q116" s="5"/>
    </row>
    <row r="117" spans="1:17">
      <c r="A117" s="4" t="str">
        <f t="shared" si="12"/>
        <v>~ct~ : [ktə]</v>
      </c>
      <c r="B117" s="2">
        <v>1</v>
      </c>
      <c r="C117" s="4" t="s">
        <v>615</v>
      </c>
      <c r="D117" s="5">
        <f t="shared" si="13"/>
        <v>3.2690421706440013E-4</v>
      </c>
      <c r="E117" s="4" t="str">
        <f t="shared" si="14"/>
        <v>~ct~</v>
      </c>
      <c r="F117" s="4" t="str">
        <f t="shared" si="15"/>
        <v>[ktə]</v>
      </c>
      <c r="G117" s="6">
        <f t="shared" si="16"/>
        <v>2</v>
      </c>
      <c r="H117" s="6">
        <f t="shared" si="17"/>
        <v>3</v>
      </c>
      <c r="I117" s="6">
        <f t="shared" si="18"/>
        <v>3</v>
      </c>
      <c r="J117" s="5" cm="1">
        <f t="array" ref="J117">SUM(_xlfn._xlws.FILTER($D$2:$D$773,_xlfn.MAP($E$2:$E$773,_xlfn.LAMBDA(_xlpm.x,_xlpm.x=$E117))))</f>
        <v>9.8071265119320039E-4</v>
      </c>
      <c r="K117" s="5">
        <f t="shared" si="19"/>
        <v>0.33333333333333331</v>
      </c>
      <c r="L117" s="5" cm="1">
        <f t="array" ref="L117">SUM(_xlfn._xlws.FILTER($D$2:$D$773,_xlfn.MAP($F$2:$F$773,_xlfn.LAMBDA(_xlpm.x,_xlpm.x=$F117))))</f>
        <v>9.8071265119320039E-4</v>
      </c>
      <c r="M117" s="5">
        <f t="shared" si="20"/>
        <v>0.33333333333333331</v>
      </c>
      <c r="N117" s="5">
        <f t="shared" si="21"/>
        <v>7.0136979124841556E-2</v>
      </c>
      <c r="O117" s="5">
        <f t="shared" si="22"/>
        <v>0.33333333333333331</v>
      </c>
      <c r="P117" s="5">
        <f t="shared" si="23"/>
        <v>0</v>
      </c>
      <c r="Q117" s="5"/>
    </row>
    <row r="118" spans="1:17">
      <c r="A118" s="4" t="str">
        <f t="shared" si="12"/>
        <v>~je~ : [ʒə]</v>
      </c>
      <c r="B118" s="2">
        <v>2</v>
      </c>
      <c r="C118" s="4" t="s">
        <v>282</v>
      </c>
      <c r="D118" s="5">
        <f t="shared" si="13"/>
        <v>6.5380843412880026E-4</v>
      </c>
      <c r="E118" s="5" t="str">
        <f t="shared" si="14"/>
        <v>~je~</v>
      </c>
      <c r="F118" s="5" t="str">
        <f t="shared" si="15"/>
        <v>[ʒə]</v>
      </c>
      <c r="G118" s="6">
        <f t="shared" si="16"/>
        <v>2</v>
      </c>
      <c r="H118" s="6">
        <f t="shared" si="17"/>
        <v>2</v>
      </c>
      <c r="I118" s="6">
        <f t="shared" si="18"/>
        <v>2</v>
      </c>
      <c r="J118" s="5" cm="1">
        <f t="array" ref="J118">SUM(_xlfn._xlws.FILTER($D$2:$D$773,_xlfn.MAP($E$2:$E$773,_xlfn.LAMBDA(_xlpm.x,_xlpm.x=$E118))))</f>
        <v>1.3076168682576005E-3</v>
      </c>
      <c r="K118" s="5">
        <f t="shared" si="19"/>
        <v>0.5</v>
      </c>
      <c r="L118" s="5" cm="1">
        <f t="array" ref="L118">SUM(_xlfn._xlws.FILTER($D$2:$D$773,_xlfn.MAP($F$2:$F$773,_xlfn.LAMBDA(_xlpm.x,_xlpm.x=$F118))))</f>
        <v>1.3076168682576005E-3</v>
      </c>
      <c r="M118" s="5">
        <f t="shared" si="20"/>
        <v>0.5</v>
      </c>
      <c r="N118" s="5">
        <f t="shared" si="21"/>
        <v>0.14362780923945326</v>
      </c>
      <c r="O118" s="5">
        <f t="shared" si="22"/>
        <v>0.5</v>
      </c>
      <c r="P118" s="5">
        <f t="shared" si="23"/>
        <v>0</v>
      </c>
      <c r="Q118" s="5"/>
    </row>
    <row r="119" spans="1:17">
      <c r="A119" s="4" t="str">
        <f t="shared" si="12"/>
        <v>~po~ : [pɔ]</v>
      </c>
      <c r="B119" s="2">
        <v>9</v>
      </c>
      <c r="C119" s="4" t="s">
        <v>126</v>
      </c>
      <c r="D119" s="5">
        <f t="shared" si="13"/>
        <v>2.9421379535796012E-3</v>
      </c>
      <c r="E119" s="5" t="str">
        <f t="shared" si="14"/>
        <v>~po~</v>
      </c>
      <c r="F119" s="5" t="str">
        <f t="shared" si="15"/>
        <v>[pɔ]</v>
      </c>
      <c r="G119" s="6">
        <f t="shared" si="16"/>
        <v>2</v>
      </c>
      <c r="H119" s="6">
        <f t="shared" si="17"/>
        <v>2</v>
      </c>
      <c r="I119" s="6">
        <f t="shared" si="18"/>
        <v>2</v>
      </c>
      <c r="J119" s="5" cm="1">
        <f t="array" ref="J119">SUM(_xlfn._xlws.FILTER($D$2:$D$773,_xlfn.MAP($E$2:$E$773,_xlfn.LAMBDA(_xlpm.x,_xlpm.x=$E119))))</f>
        <v>4.9035632559660015E-3</v>
      </c>
      <c r="K119" s="5">
        <f t="shared" si="19"/>
        <v>0.60000000000000009</v>
      </c>
      <c r="L119" s="5" cm="1">
        <f t="array" ref="L119">SUM(_xlfn._xlws.FILTER($D$2:$D$773,_xlfn.MAP($F$2:$F$773,_xlfn.LAMBDA(_xlpm.x,_xlpm.x=$F119))))</f>
        <v>4.9035632559660015E-3</v>
      </c>
      <c r="M119" s="5">
        <f t="shared" si="20"/>
        <v>0.60000000000000009</v>
      </c>
      <c r="N119" s="5">
        <f t="shared" si="21"/>
        <v>0.36123599479677748</v>
      </c>
      <c r="O119" s="5">
        <f t="shared" si="22"/>
        <v>0.60000000000000009</v>
      </c>
      <c r="P119" s="5">
        <f t="shared" si="23"/>
        <v>0</v>
      </c>
      <c r="Q119" s="5"/>
    </row>
    <row r="120" spans="1:17">
      <c r="A120" s="4" t="str">
        <f t="shared" si="12"/>
        <v>~un~ : [œ̃]</v>
      </c>
      <c r="B120" s="2">
        <v>1</v>
      </c>
      <c r="C120" s="4" t="s">
        <v>465</v>
      </c>
      <c r="D120" s="5">
        <f t="shared" si="13"/>
        <v>3.2690421706440013E-4</v>
      </c>
      <c r="E120" s="4" t="str">
        <f t="shared" si="14"/>
        <v>~un~</v>
      </c>
      <c r="F120" s="4" t="str">
        <f t="shared" si="15"/>
        <v>[œ̃]</v>
      </c>
      <c r="G120" s="6">
        <f t="shared" si="16"/>
        <v>2</v>
      </c>
      <c r="H120" s="6">
        <f t="shared" si="17"/>
        <v>2</v>
      </c>
      <c r="I120" s="6">
        <f t="shared" si="18"/>
        <v>2</v>
      </c>
      <c r="J120" s="5" cm="1">
        <f t="array" ref="J120">SUM(_xlfn._xlws.FILTER($D$2:$D$773,_xlfn.MAP($E$2:$E$773,_xlfn.LAMBDA(_xlpm.x,_xlpm.x=$E120))))</f>
        <v>3.2690421706440013E-4</v>
      </c>
      <c r="K120" s="5">
        <f t="shared" si="19"/>
        <v>1</v>
      </c>
      <c r="L120" s="5" cm="1">
        <f t="array" ref="L120">SUM(_xlfn._xlws.FILTER($D$2:$D$773,_xlfn.MAP($F$2:$F$773,_xlfn.LAMBDA(_xlpm.x,_xlpm.x=$F120))))</f>
        <v>3.2690421706440013E-4</v>
      </c>
      <c r="M120" s="5">
        <f t="shared" si="20"/>
        <v>1</v>
      </c>
      <c r="N120" s="5">
        <f t="shared" si="21"/>
        <v>0.18123811657891309</v>
      </c>
      <c r="O120" s="5">
        <f t="shared" si="22"/>
        <v>1</v>
      </c>
      <c r="P120" s="5">
        <f t="shared" si="23"/>
        <v>0</v>
      </c>
      <c r="Q120" s="5"/>
    </row>
    <row r="121" spans="1:17">
      <c r="A121" s="4" t="str">
        <f t="shared" si="12"/>
        <v>~vu~ : [vy]</v>
      </c>
      <c r="B121" s="2">
        <v>1</v>
      </c>
      <c r="C121" s="4" t="s">
        <v>742</v>
      </c>
      <c r="D121" s="5">
        <f t="shared" si="13"/>
        <v>3.2690421706440013E-4</v>
      </c>
      <c r="E121" s="5" t="str">
        <f t="shared" si="14"/>
        <v>~vu~</v>
      </c>
      <c r="F121" s="5" t="str">
        <f t="shared" si="15"/>
        <v>[vy]</v>
      </c>
      <c r="G121" s="6">
        <f t="shared" si="16"/>
        <v>2</v>
      </c>
      <c r="H121" s="6">
        <f t="shared" si="17"/>
        <v>2</v>
      </c>
      <c r="I121" s="6">
        <f t="shared" si="18"/>
        <v>2</v>
      </c>
      <c r="J121" s="5" cm="1">
        <f t="array" ref="J121">SUM(_xlfn._xlws.FILTER($D$2:$D$773,_xlfn.MAP($E$2:$E$773,_xlfn.LAMBDA(_xlpm.x,_xlpm.x=$E121))))</f>
        <v>3.2690421706440013E-4</v>
      </c>
      <c r="K121" s="5">
        <f t="shared" si="19"/>
        <v>1</v>
      </c>
      <c r="L121" s="5" cm="1">
        <f t="array" ref="L121">SUM(_xlfn._xlws.FILTER($D$2:$D$773,_xlfn.MAP($F$2:$F$773,_xlfn.LAMBDA(_xlpm.x,_xlpm.x=$F121))))</f>
        <v>3.2690421706440013E-4</v>
      </c>
      <c r="M121" s="5">
        <f t="shared" si="20"/>
        <v>1</v>
      </c>
      <c r="N121" s="5">
        <f t="shared" si="21"/>
        <v>0.18123811657891309</v>
      </c>
      <c r="O121" s="5">
        <f t="shared" si="22"/>
        <v>1</v>
      </c>
      <c r="P121" s="5">
        <f t="shared" si="23"/>
        <v>0</v>
      </c>
      <c r="Q121" s="5"/>
    </row>
    <row r="122" spans="1:17">
      <c r="A122" s="4" t="str">
        <f t="shared" si="12"/>
        <v>~da~ : [da]</v>
      </c>
      <c r="B122" s="2">
        <v>1</v>
      </c>
      <c r="C122" s="4" t="s">
        <v>5</v>
      </c>
      <c r="D122" s="5">
        <f t="shared" si="13"/>
        <v>3.2690421706440013E-4</v>
      </c>
      <c r="E122" s="5" t="str">
        <f t="shared" si="14"/>
        <v>~da~</v>
      </c>
      <c r="F122" s="5" t="str">
        <f t="shared" si="15"/>
        <v>[da]</v>
      </c>
      <c r="G122" s="6">
        <f t="shared" si="16"/>
        <v>2</v>
      </c>
      <c r="H122" s="6">
        <f t="shared" si="17"/>
        <v>2</v>
      </c>
      <c r="I122" s="6">
        <f t="shared" si="18"/>
        <v>2</v>
      </c>
      <c r="J122" s="5" cm="1">
        <f t="array" ref="J122">SUM(_xlfn._xlws.FILTER($D$2:$D$773,_xlfn.MAP($E$2:$E$773,_xlfn.LAMBDA(_xlpm.x,_xlpm.x=$E122))))</f>
        <v>3.2690421706440013E-4</v>
      </c>
      <c r="K122" s="5">
        <f t="shared" si="19"/>
        <v>1</v>
      </c>
      <c r="L122" s="5" cm="1">
        <f t="array" ref="L122">SUM(_xlfn._xlws.FILTER($D$2:$D$773,_xlfn.MAP($F$2:$F$773,_xlfn.LAMBDA(_xlpm.x,_xlpm.x=$F122))))</f>
        <v>3.2690421706440013E-4</v>
      </c>
      <c r="M122" s="5">
        <f t="shared" si="20"/>
        <v>1</v>
      </c>
      <c r="N122" s="5">
        <f t="shared" si="21"/>
        <v>0.18123811657891309</v>
      </c>
      <c r="O122" s="5">
        <f t="shared" si="22"/>
        <v>1</v>
      </c>
      <c r="P122" s="5">
        <f t="shared" si="23"/>
        <v>0</v>
      </c>
      <c r="Q122" s="5"/>
    </row>
    <row r="123" spans="1:17">
      <c r="A123" s="4" t="str">
        <f t="shared" si="12"/>
        <v>~xi~ : [gzi]</v>
      </c>
      <c r="B123" s="2">
        <v>1</v>
      </c>
      <c r="C123" s="4" t="s">
        <v>629</v>
      </c>
      <c r="D123" s="5">
        <f t="shared" si="13"/>
        <v>3.2690421706440013E-4</v>
      </c>
      <c r="E123" s="4" t="str">
        <f t="shared" si="14"/>
        <v>~xi~</v>
      </c>
      <c r="F123" s="4" t="str">
        <f t="shared" si="15"/>
        <v>[gzi]</v>
      </c>
      <c r="G123" s="6">
        <f t="shared" si="16"/>
        <v>2</v>
      </c>
      <c r="H123" s="6">
        <f t="shared" si="17"/>
        <v>3</v>
      </c>
      <c r="I123" s="6">
        <f t="shared" si="18"/>
        <v>3</v>
      </c>
      <c r="J123" s="5" cm="1">
        <f t="array" ref="J123">SUM(_xlfn._xlws.FILTER($D$2:$D$773,_xlfn.MAP($E$2:$E$773,_xlfn.LAMBDA(_xlpm.x,_xlpm.x=$E123))))</f>
        <v>3.2690421706440013E-4</v>
      </c>
      <c r="K123" s="5">
        <f t="shared" si="19"/>
        <v>1</v>
      </c>
      <c r="L123" s="5" cm="1">
        <f t="array" ref="L123">SUM(_xlfn._xlws.FILTER($D$2:$D$773,_xlfn.MAP($F$2:$F$773,_xlfn.LAMBDA(_xlpm.x,_xlpm.x=$F123))))</f>
        <v>3.2690421706440013E-4</v>
      </c>
      <c r="M123" s="5">
        <f t="shared" si="20"/>
        <v>1</v>
      </c>
      <c r="N123" s="5">
        <f t="shared" si="21"/>
        <v>0.21041093737452468</v>
      </c>
      <c r="O123" s="5">
        <f t="shared" si="22"/>
        <v>1</v>
      </c>
      <c r="P123" s="5">
        <f t="shared" si="23"/>
        <v>0</v>
      </c>
      <c r="Q123" s="5"/>
    </row>
    <row r="124" spans="1:17">
      <c r="A124" s="4" t="str">
        <f t="shared" si="12"/>
        <v>~xa~ : [gza]</v>
      </c>
      <c r="B124" s="2">
        <v>1</v>
      </c>
      <c r="C124" s="4" t="s">
        <v>417</v>
      </c>
      <c r="D124" s="5">
        <f t="shared" si="13"/>
        <v>3.2690421706440013E-4</v>
      </c>
      <c r="E124" s="5" t="str">
        <f t="shared" si="14"/>
        <v>~xa~</v>
      </c>
      <c r="F124" s="5" t="str">
        <f t="shared" si="15"/>
        <v>[gza]</v>
      </c>
      <c r="G124" s="6">
        <f t="shared" si="16"/>
        <v>2</v>
      </c>
      <c r="H124" s="6">
        <f t="shared" si="17"/>
        <v>3</v>
      </c>
      <c r="I124" s="6">
        <f t="shared" si="18"/>
        <v>3</v>
      </c>
      <c r="J124" s="5" cm="1">
        <f t="array" ref="J124">SUM(_xlfn._xlws.FILTER($D$2:$D$773,_xlfn.MAP($E$2:$E$773,_xlfn.LAMBDA(_xlpm.x,_xlpm.x=$E124))))</f>
        <v>3.2690421706440013E-4</v>
      </c>
      <c r="K124" s="5">
        <f t="shared" si="19"/>
        <v>1</v>
      </c>
      <c r="L124" s="5" cm="1">
        <f t="array" ref="L124">SUM(_xlfn._xlws.FILTER($D$2:$D$773,_xlfn.MAP($F$2:$F$773,_xlfn.LAMBDA(_xlpm.x,_xlpm.x=$F124))))</f>
        <v>3.2690421706440013E-4</v>
      </c>
      <c r="M124" s="5">
        <f t="shared" si="20"/>
        <v>1</v>
      </c>
      <c r="N124" s="5">
        <f t="shared" si="21"/>
        <v>0.21041093737452468</v>
      </c>
      <c r="O124" s="5">
        <f t="shared" si="22"/>
        <v>1</v>
      </c>
      <c r="P124" s="5">
        <f t="shared" si="23"/>
        <v>0</v>
      </c>
      <c r="Q124" s="5"/>
    </row>
    <row r="125" spans="1:17">
      <c r="A125" s="4" t="str">
        <f t="shared" si="12"/>
        <v>~oi~ : [wa]</v>
      </c>
      <c r="B125" s="2">
        <v>2</v>
      </c>
      <c r="C125" s="4" t="s">
        <v>327</v>
      </c>
      <c r="D125" s="5">
        <f t="shared" si="13"/>
        <v>6.5380843412880026E-4</v>
      </c>
      <c r="E125" s="5" t="str">
        <f t="shared" si="14"/>
        <v>~oi~</v>
      </c>
      <c r="F125" s="5" t="str">
        <f t="shared" si="15"/>
        <v>[wa]</v>
      </c>
      <c r="G125" s="6">
        <f t="shared" si="16"/>
        <v>2</v>
      </c>
      <c r="H125" s="6">
        <f t="shared" si="17"/>
        <v>2</v>
      </c>
      <c r="I125" s="6">
        <f t="shared" si="18"/>
        <v>2</v>
      </c>
      <c r="J125" s="5" cm="1">
        <f t="array" ref="J125">SUM(_xlfn._xlws.FILTER($D$2:$D$773,_xlfn.MAP($E$2:$E$773,_xlfn.LAMBDA(_xlpm.x,_xlpm.x=$E125))))</f>
        <v>6.5380843412880026E-4</v>
      </c>
      <c r="K125" s="5">
        <f t="shared" si="19"/>
        <v>1</v>
      </c>
      <c r="L125" s="5" cm="1">
        <f t="array" ref="L125">SUM(_xlfn._xlws.FILTER($D$2:$D$773,_xlfn.MAP($F$2:$F$773,_xlfn.LAMBDA(_xlpm.x,_xlpm.x=$F125))))</f>
        <v>6.5380843412880026E-4</v>
      </c>
      <c r="M125" s="5">
        <f t="shared" si="20"/>
        <v>1</v>
      </c>
      <c r="N125" s="5">
        <f t="shared" si="21"/>
        <v>0.28725561847890652</v>
      </c>
      <c r="O125" s="5">
        <f t="shared" si="22"/>
        <v>1</v>
      </c>
      <c r="P125" s="5">
        <f t="shared" si="23"/>
        <v>0</v>
      </c>
      <c r="Q125" s="5"/>
    </row>
    <row r="126" spans="1:17">
      <c r="A126" s="4" t="str">
        <f t="shared" si="12"/>
        <v>~gu~ : [gy]</v>
      </c>
      <c r="B126" s="2">
        <v>2</v>
      </c>
      <c r="C126" s="4" t="s">
        <v>418</v>
      </c>
      <c r="D126" s="5">
        <f t="shared" si="13"/>
        <v>6.5380843412880026E-4</v>
      </c>
      <c r="E126" s="5" t="str">
        <f t="shared" si="14"/>
        <v>~gu~</v>
      </c>
      <c r="F126" s="5" t="str">
        <f t="shared" si="15"/>
        <v>[gy]</v>
      </c>
      <c r="G126" s="6">
        <f t="shared" si="16"/>
        <v>2</v>
      </c>
      <c r="H126" s="6">
        <f t="shared" si="17"/>
        <v>2</v>
      </c>
      <c r="I126" s="6">
        <f t="shared" si="18"/>
        <v>2</v>
      </c>
      <c r="J126" s="5" cm="1">
        <f t="array" ref="J126">SUM(_xlfn._xlws.FILTER($D$2:$D$773,_xlfn.MAP($E$2:$E$773,_xlfn.LAMBDA(_xlpm.x,_xlpm.x=$E126))))</f>
        <v>6.5380843412880026E-4</v>
      </c>
      <c r="K126" s="5">
        <f t="shared" si="19"/>
        <v>1</v>
      </c>
      <c r="L126" s="5" cm="1">
        <f t="array" ref="L126">SUM(_xlfn._xlws.FILTER($D$2:$D$773,_xlfn.MAP($F$2:$F$773,_xlfn.LAMBDA(_xlpm.x,_xlpm.x=$F126))))</f>
        <v>6.5380843412880026E-4</v>
      </c>
      <c r="M126" s="5">
        <f t="shared" si="20"/>
        <v>1</v>
      </c>
      <c r="N126" s="5">
        <f t="shared" si="21"/>
        <v>0.28725561847890652</v>
      </c>
      <c r="O126" s="5">
        <f t="shared" si="22"/>
        <v>1</v>
      </c>
      <c r="P126" s="5">
        <f t="shared" si="23"/>
        <v>0</v>
      </c>
      <c r="Q126" s="5"/>
    </row>
    <row r="127" spans="1:17">
      <c r="A127" s="4" t="str">
        <f t="shared" si="12"/>
        <v>~bu~ : [by]</v>
      </c>
      <c r="B127" s="2">
        <v>2</v>
      </c>
      <c r="C127" s="4" t="s">
        <v>436</v>
      </c>
      <c r="D127" s="5">
        <f t="shared" si="13"/>
        <v>6.5380843412880026E-4</v>
      </c>
      <c r="E127" s="4" t="str">
        <f t="shared" si="14"/>
        <v>~bu~</v>
      </c>
      <c r="F127" s="4" t="str">
        <f t="shared" si="15"/>
        <v>[by]</v>
      </c>
      <c r="G127" s="6">
        <f t="shared" si="16"/>
        <v>2</v>
      </c>
      <c r="H127" s="6">
        <f t="shared" si="17"/>
        <v>2</v>
      </c>
      <c r="I127" s="6">
        <f t="shared" si="18"/>
        <v>2</v>
      </c>
      <c r="J127" s="5" cm="1">
        <f t="array" ref="J127">SUM(_xlfn._xlws.FILTER($D$2:$D$773,_xlfn.MAP($E$2:$E$773,_xlfn.LAMBDA(_xlpm.x,_xlpm.x=$E127))))</f>
        <v>6.5380843412880026E-4</v>
      </c>
      <c r="K127" s="5">
        <f t="shared" si="19"/>
        <v>1</v>
      </c>
      <c r="L127" s="5" cm="1">
        <f t="array" ref="L127">SUM(_xlfn._xlws.FILTER($D$2:$D$773,_xlfn.MAP($F$2:$F$773,_xlfn.LAMBDA(_xlpm.x,_xlpm.x=$F127))))</f>
        <v>6.5380843412880026E-4</v>
      </c>
      <c r="M127" s="5">
        <f t="shared" si="20"/>
        <v>1</v>
      </c>
      <c r="N127" s="5">
        <f t="shared" si="21"/>
        <v>0.28725561847890652</v>
      </c>
      <c r="O127" s="5">
        <f t="shared" si="22"/>
        <v>1</v>
      </c>
      <c r="P127" s="5">
        <f t="shared" si="23"/>
        <v>0</v>
      </c>
      <c r="Q127" s="5"/>
    </row>
    <row r="128" spans="1:17">
      <c r="A128" s="4" t="str">
        <f t="shared" si="12"/>
        <v>~ru~ : [ʁy]</v>
      </c>
      <c r="B128" s="2">
        <v>3</v>
      </c>
      <c r="C128" s="4" t="s">
        <v>289</v>
      </c>
      <c r="D128" s="5">
        <f t="shared" si="13"/>
        <v>9.8071265119320039E-4</v>
      </c>
      <c r="E128" s="5" t="str">
        <f t="shared" si="14"/>
        <v>~ru~</v>
      </c>
      <c r="F128" s="5" t="str">
        <f t="shared" si="15"/>
        <v>[ʁy]</v>
      </c>
      <c r="G128" s="6">
        <f t="shared" si="16"/>
        <v>2</v>
      </c>
      <c r="H128" s="6">
        <f t="shared" si="17"/>
        <v>2</v>
      </c>
      <c r="I128" s="6">
        <f t="shared" si="18"/>
        <v>2</v>
      </c>
      <c r="J128" s="5" cm="1">
        <f t="array" ref="J128">SUM(_xlfn._xlws.FILTER($D$2:$D$773,_xlfn.MAP($E$2:$E$773,_xlfn.LAMBDA(_xlpm.x,_xlpm.x=$E128))))</f>
        <v>9.8071265119320039E-4</v>
      </c>
      <c r="K128" s="5">
        <f t="shared" si="19"/>
        <v>1</v>
      </c>
      <c r="L128" s="5" cm="1">
        <f t="array" ref="L128">SUM(_xlfn._xlws.FILTER($D$2:$D$773,_xlfn.MAP($F$2:$F$773,_xlfn.LAMBDA(_xlpm.x,_xlpm.x=$F128))))</f>
        <v>9.8071265119320039E-4</v>
      </c>
      <c r="M128" s="5">
        <f t="shared" si="20"/>
        <v>1</v>
      </c>
      <c r="N128" s="5">
        <f t="shared" si="21"/>
        <v>0.36247623315782618</v>
      </c>
      <c r="O128" s="5">
        <f t="shared" si="22"/>
        <v>1</v>
      </c>
      <c r="P128" s="5">
        <f t="shared" si="23"/>
        <v>0</v>
      </c>
      <c r="Q128" s="5"/>
    </row>
    <row r="129" spans="1:17">
      <c r="A129" s="4" t="str">
        <f t="shared" si="12"/>
        <v>~ja~ : [ʒa]</v>
      </c>
      <c r="B129" s="2">
        <v>3</v>
      </c>
      <c r="C129" s="4" t="s">
        <v>236</v>
      </c>
      <c r="D129" s="5">
        <f t="shared" si="13"/>
        <v>9.8071265119320039E-4</v>
      </c>
      <c r="E129" s="5" t="str">
        <f t="shared" si="14"/>
        <v>~ja~</v>
      </c>
      <c r="F129" s="5" t="str">
        <f t="shared" si="15"/>
        <v>[ʒa]</v>
      </c>
      <c r="G129" s="6">
        <f t="shared" si="16"/>
        <v>2</v>
      </c>
      <c r="H129" s="6">
        <f t="shared" si="17"/>
        <v>2</v>
      </c>
      <c r="I129" s="6">
        <f t="shared" si="18"/>
        <v>2</v>
      </c>
      <c r="J129" s="5" cm="1">
        <f t="array" ref="J129">SUM(_xlfn._xlws.FILTER($D$2:$D$773,_xlfn.MAP($E$2:$E$773,_xlfn.LAMBDA(_xlpm.x,_xlpm.x=$E129))))</f>
        <v>9.8071265119320039E-4</v>
      </c>
      <c r="K129" s="5">
        <f t="shared" si="19"/>
        <v>1</v>
      </c>
      <c r="L129" s="5" cm="1">
        <f t="array" ref="L129">SUM(_xlfn._xlws.FILTER($D$2:$D$773,_xlfn.MAP($F$2:$F$773,_xlfn.LAMBDA(_xlpm.x,_xlpm.x=$F129))))</f>
        <v>9.8071265119320039E-4</v>
      </c>
      <c r="M129" s="5">
        <f t="shared" si="20"/>
        <v>1</v>
      </c>
      <c r="N129" s="5">
        <f t="shared" si="21"/>
        <v>0.36247623315782618</v>
      </c>
      <c r="O129" s="5">
        <f t="shared" si="22"/>
        <v>1</v>
      </c>
      <c r="P129" s="5">
        <f t="shared" si="23"/>
        <v>0</v>
      </c>
      <c r="Q129" s="5"/>
    </row>
    <row r="130" spans="1:17">
      <c r="A130" s="4" t="str">
        <f t="shared" ref="A130:A193" si="24">_xlfn.LET(_xlpm.sep," : ",CONCATENATE(E130,_xlpm.sep,F130))</f>
        <v>~nu~ : [ny]</v>
      </c>
      <c r="B130" s="2">
        <v>3</v>
      </c>
      <c r="C130" s="4" t="s">
        <v>167</v>
      </c>
      <c r="D130" s="5">
        <f t="shared" ref="D130:D193" si="25">B130/freq.sum.r1a</f>
        <v>9.8071265119320039E-4</v>
      </c>
      <c r="E130" s="5" t="str">
        <f t="shared" ref="E130:E193" si="26">_xlfn.LET(_xlpm.sep,":",_xlpm.w,$C130,_xlfn.CONCAT("~",RIGHT(_xlpm.w,LEN(_xlpm.w)-FIND(_xlpm.sep,_xlpm.w)),"~"))</f>
        <v>~nu~</v>
      </c>
      <c r="F130" s="5" t="str">
        <f t="shared" ref="F130:F193" si="27">_xlfn.LET(_xlpm.sep,":",_xlpm.w,$C130,_xlfn.CONCAT("[",LEFT(_xlpm.w,FIND(_xlpm.sep,_xlpm.w)-1),"]"))</f>
        <v>[ny]</v>
      </c>
      <c r="G130" s="6">
        <f t="shared" ref="G130:G193" si="28">_xlfn.LET(_xlpm.w,E130,LEN(_xlpm.w)-2)</f>
        <v>2</v>
      </c>
      <c r="H130" s="6">
        <f t="shared" ref="H130:H193" si="29">_xlfn.LET(_xlpm.w,F130,LEN(_xlpm.w)-2)</f>
        <v>2</v>
      </c>
      <c r="I130" s="6">
        <f t="shared" ref="I130:I193" si="30">_xlfn.LET(_xlpm.a,H130,_xlpm.b,G130,MAX(_xlpm.a,_xlpm.b))</f>
        <v>2</v>
      </c>
      <c r="J130" s="5" cm="1">
        <f t="array" ref="J130">SUM(_xlfn._xlws.FILTER($D$2:$D$773,_xlfn.MAP($E$2:$E$773,_xlfn.LAMBDA(_xlpm.x,_xlpm.x=$E130))))</f>
        <v>9.8071265119320039E-4</v>
      </c>
      <c r="K130" s="5">
        <f t="shared" ref="K130:K193" si="31">$D130/J130</f>
        <v>1</v>
      </c>
      <c r="L130" s="5" cm="1">
        <f t="array" ref="L130">SUM(_xlfn._xlws.FILTER($D$2:$D$773,_xlfn.MAP($F$2:$F$773,_xlfn.LAMBDA(_xlpm.x,_xlpm.x=$F130))))</f>
        <v>9.8071265119320039E-4</v>
      </c>
      <c r="M130" s="5">
        <f t="shared" ref="M130:M193" si="32">$D130/L130</f>
        <v>1</v>
      </c>
      <c r="N130" s="5">
        <f t="shared" ref="N130:N193" si="33">_xlfn.LET(_xlpm.freq,B130,_xlpm.size,H130+1,_xlpm.F,O130,LOG(1+_xlpm.freq)*LOG(1+_xlpm.size)*_xlpm.F)</f>
        <v>0.36247623315782618</v>
      </c>
      <c r="O130" s="5">
        <f t="shared" ref="O130:O193" si="34">_xlfn.LET(_xlpm.a,M130,_xlpm.b,K130,2*_xlpm.a*_xlpm.b/(_xlpm.a+_xlpm.b))</f>
        <v>1</v>
      </c>
      <c r="P130" s="5">
        <f t="shared" ref="P130:P193" si="35">_xlfn.LET(_xlpm.p,K130,_xlpm.q,M130,LOG(_xlpm.p/_xlpm.q))</f>
        <v>0</v>
      </c>
      <c r="Q130" s="5"/>
    </row>
    <row r="131" spans="1:17">
      <c r="A131" s="4" t="str">
        <f t="shared" si="24"/>
        <v>~cô~ : [ko]</v>
      </c>
      <c r="B131" s="2">
        <v>3</v>
      </c>
      <c r="C131" s="4" t="s">
        <v>225</v>
      </c>
      <c r="D131" s="5">
        <f t="shared" si="25"/>
        <v>9.8071265119320039E-4</v>
      </c>
      <c r="E131" s="5" t="str">
        <f t="shared" si="26"/>
        <v>~cô~</v>
      </c>
      <c r="F131" s="5" t="str">
        <f t="shared" si="27"/>
        <v>[ko]</v>
      </c>
      <c r="G131" s="6">
        <f t="shared" si="28"/>
        <v>2</v>
      </c>
      <c r="H131" s="6">
        <f t="shared" si="29"/>
        <v>2</v>
      </c>
      <c r="I131" s="6">
        <f t="shared" si="30"/>
        <v>2</v>
      </c>
      <c r="J131" s="5" cm="1">
        <f t="array" ref="J131">SUM(_xlfn._xlws.FILTER($D$2:$D$773,_xlfn.MAP($E$2:$E$773,_xlfn.LAMBDA(_xlpm.x,_xlpm.x=$E131))))</f>
        <v>9.8071265119320039E-4</v>
      </c>
      <c r="K131" s="5">
        <f t="shared" si="31"/>
        <v>1</v>
      </c>
      <c r="L131" s="5" cm="1">
        <f t="array" ref="L131">SUM(_xlfn._xlws.FILTER($D$2:$D$773,_xlfn.MAP($F$2:$F$773,_xlfn.LAMBDA(_xlpm.x,_xlpm.x=$F131))))</f>
        <v>9.8071265119320039E-4</v>
      </c>
      <c r="M131" s="5">
        <f t="shared" si="32"/>
        <v>1</v>
      </c>
      <c r="N131" s="5">
        <f t="shared" si="33"/>
        <v>0.36247623315782618</v>
      </c>
      <c r="O131" s="5">
        <f t="shared" si="34"/>
        <v>1</v>
      </c>
      <c r="P131" s="5">
        <f t="shared" si="35"/>
        <v>0</v>
      </c>
      <c r="Q131" s="5"/>
    </row>
    <row r="132" spans="1:17">
      <c r="A132" s="4" t="str">
        <f t="shared" si="24"/>
        <v>~bo~ : [bɔ]</v>
      </c>
      <c r="B132" s="2">
        <v>3</v>
      </c>
      <c r="C132" s="4" t="s">
        <v>667</v>
      </c>
      <c r="D132" s="5">
        <f t="shared" si="25"/>
        <v>9.8071265119320039E-4</v>
      </c>
      <c r="E132" s="5" t="str">
        <f t="shared" si="26"/>
        <v>~bo~</v>
      </c>
      <c r="F132" s="5" t="str">
        <f t="shared" si="27"/>
        <v>[bɔ]</v>
      </c>
      <c r="G132" s="6">
        <f t="shared" si="28"/>
        <v>2</v>
      </c>
      <c r="H132" s="6">
        <f t="shared" si="29"/>
        <v>2</v>
      </c>
      <c r="I132" s="6">
        <f t="shared" si="30"/>
        <v>2</v>
      </c>
      <c r="J132" s="5" cm="1">
        <f t="array" ref="J132">SUM(_xlfn._xlws.FILTER($D$2:$D$773,_xlfn.MAP($E$2:$E$773,_xlfn.LAMBDA(_xlpm.x,_xlpm.x=$E132))))</f>
        <v>9.8071265119320039E-4</v>
      </c>
      <c r="K132" s="5">
        <f t="shared" si="31"/>
        <v>1</v>
      </c>
      <c r="L132" s="5" cm="1">
        <f t="array" ref="L132">SUM(_xlfn._xlws.FILTER($D$2:$D$773,_xlfn.MAP($F$2:$F$773,_xlfn.LAMBDA(_xlpm.x,_xlpm.x=$F132))))</f>
        <v>9.8071265119320039E-4</v>
      </c>
      <c r="M132" s="5">
        <f t="shared" si="32"/>
        <v>1</v>
      </c>
      <c r="N132" s="5">
        <f t="shared" si="33"/>
        <v>0.36247623315782618</v>
      </c>
      <c r="O132" s="5">
        <f t="shared" si="34"/>
        <v>1</v>
      </c>
      <c r="P132" s="5">
        <f t="shared" si="35"/>
        <v>0</v>
      </c>
      <c r="Q132" s="5"/>
    </row>
    <row r="133" spans="1:17">
      <c r="A133" s="4" t="str">
        <f t="shared" si="24"/>
        <v>~on~ : [ɛjɔ̃]</v>
      </c>
      <c r="B133" s="2">
        <v>2</v>
      </c>
      <c r="C133" s="4" t="s">
        <v>697</v>
      </c>
      <c r="D133" s="5">
        <f t="shared" si="25"/>
        <v>6.5380843412880026E-4</v>
      </c>
      <c r="E133" s="4" t="str">
        <f t="shared" si="26"/>
        <v>~on~</v>
      </c>
      <c r="F133" s="4" t="str">
        <f t="shared" si="27"/>
        <v>[ɛjɔ̃]</v>
      </c>
      <c r="G133" s="6">
        <f t="shared" si="28"/>
        <v>2</v>
      </c>
      <c r="H133" s="6">
        <f t="shared" si="29"/>
        <v>4</v>
      </c>
      <c r="I133" s="6">
        <f t="shared" si="30"/>
        <v>4</v>
      </c>
      <c r="J133" s="5" cm="1">
        <f t="array" ref="J133">SUM(_xlfn._xlws.FILTER($D$2:$D$773,_xlfn.MAP($E$2:$E$773,_xlfn.LAMBDA(_xlpm.x,_xlpm.x=$E133))))</f>
        <v>6.5380843412880026E-4</v>
      </c>
      <c r="K133" s="5">
        <f t="shared" si="31"/>
        <v>1</v>
      </c>
      <c r="L133" s="5" cm="1">
        <f t="array" ref="L133">SUM(_xlfn._xlws.FILTER($D$2:$D$773,_xlfn.MAP($F$2:$F$773,_xlfn.LAMBDA(_xlpm.x,_xlpm.x=$F133))))</f>
        <v>6.5380843412880026E-4</v>
      </c>
      <c r="M133" s="5">
        <f t="shared" si="32"/>
        <v>1</v>
      </c>
      <c r="N133" s="5">
        <f t="shared" si="33"/>
        <v>0.37127250094471825</v>
      </c>
      <c r="O133" s="5">
        <f t="shared" si="34"/>
        <v>1</v>
      </c>
      <c r="P133" s="5">
        <f t="shared" si="35"/>
        <v>0</v>
      </c>
      <c r="Q133" s="5"/>
    </row>
    <row r="134" spans="1:17">
      <c r="A134" s="4" t="str">
        <f t="shared" si="24"/>
        <v>~gi~ : [ʒi]</v>
      </c>
      <c r="B134" s="2">
        <v>4</v>
      </c>
      <c r="C134" s="4" t="s">
        <v>201</v>
      </c>
      <c r="D134" s="5">
        <f t="shared" si="25"/>
        <v>1.3076168682576005E-3</v>
      </c>
      <c r="E134" s="4" t="str">
        <f t="shared" si="26"/>
        <v>~gi~</v>
      </c>
      <c r="F134" s="4" t="str">
        <f t="shared" si="27"/>
        <v>[ʒi]</v>
      </c>
      <c r="G134" s="6">
        <f t="shared" si="28"/>
        <v>2</v>
      </c>
      <c r="H134" s="6">
        <f t="shared" si="29"/>
        <v>2</v>
      </c>
      <c r="I134" s="6">
        <f t="shared" si="30"/>
        <v>2</v>
      </c>
      <c r="J134" s="5" cm="1">
        <f t="array" ref="J134">SUM(_xlfn._xlws.FILTER($D$2:$D$773,_xlfn.MAP($E$2:$E$773,_xlfn.LAMBDA(_xlpm.x,_xlpm.x=$E134))))</f>
        <v>1.3076168682576005E-3</v>
      </c>
      <c r="K134" s="5">
        <f t="shared" si="31"/>
        <v>1</v>
      </c>
      <c r="L134" s="5" cm="1">
        <f t="array" ref="L134">SUM(_xlfn._xlws.FILTER($D$2:$D$773,_xlfn.MAP($F$2:$F$773,_xlfn.LAMBDA(_xlpm.x,_xlpm.x=$F134))))</f>
        <v>1.3076168682576005E-3</v>
      </c>
      <c r="M134" s="5">
        <f t="shared" si="32"/>
        <v>1</v>
      </c>
      <c r="N134" s="5">
        <f t="shared" si="33"/>
        <v>0.42082187474904936</v>
      </c>
      <c r="O134" s="5">
        <f t="shared" si="34"/>
        <v>1</v>
      </c>
      <c r="P134" s="5">
        <f t="shared" si="35"/>
        <v>0</v>
      </c>
      <c r="Q134" s="5"/>
    </row>
    <row r="135" spans="1:17">
      <c r="A135" s="4" t="str">
        <f t="shared" si="24"/>
        <v>~do~ : [dɔ]</v>
      </c>
      <c r="B135" s="2">
        <v>4</v>
      </c>
      <c r="C135" s="4" t="s">
        <v>7</v>
      </c>
      <c r="D135" s="5">
        <f t="shared" si="25"/>
        <v>1.3076168682576005E-3</v>
      </c>
      <c r="E135" s="5" t="str">
        <f t="shared" si="26"/>
        <v>~do~</v>
      </c>
      <c r="F135" s="5" t="str">
        <f t="shared" si="27"/>
        <v>[dɔ]</v>
      </c>
      <c r="G135" s="6">
        <f t="shared" si="28"/>
        <v>2</v>
      </c>
      <c r="H135" s="6">
        <f t="shared" si="29"/>
        <v>2</v>
      </c>
      <c r="I135" s="6">
        <f t="shared" si="30"/>
        <v>2</v>
      </c>
      <c r="J135" s="5" cm="1">
        <f t="array" ref="J135">SUM(_xlfn._xlws.FILTER($D$2:$D$773,_xlfn.MAP($E$2:$E$773,_xlfn.LAMBDA(_xlpm.x,_xlpm.x=$E135))))</f>
        <v>1.3076168682576005E-3</v>
      </c>
      <c r="K135" s="5">
        <f t="shared" si="31"/>
        <v>1</v>
      </c>
      <c r="L135" s="5" cm="1">
        <f t="array" ref="L135">SUM(_xlfn._xlws.FILTER($D$2:$D$773,_xlfn.MAP($F$2:$F$773,_xlfn.LAMBDA(_xlpm.x,_xlpm.x=$F135))))</f>
        <v>1.3076168682576005E-3</v>
      </c>
      <c r="M135" s="5">
        <f t="shared" si="32"/>
        <v>1</v>
      </c>
      <c r="N135" s="5">
        <f t="shared" si="33"/>
        <v>0.42082187474904936</v>
      </c>
      <c r="O135" s="5">
        <f t="shared" si="34"/>
        <v>1</v>
      </c>
      <c r="P135" s="5">
        <f t="shared" si="35"/>
        <v>0</v>
      </c>
      <c r="Q135" s="5"/>
    </row>
    <row r="136" spans="1:17">
      <c r="A136" s="4" t="str">
        <f t="shared" si="24"/>
        <v>~bi~ : [bi]</v>
      </c>
      <c r="B136" s="2">
        <v>4</v>
      </c>
      <c r="C136" s="4" t="s">
        <v>194</v>
      </c>
      <c r="D136" s="5">
        <f t="shared" si="25"/>
        <v>1.3076168682576005E-3</v>
      </c>
      <c r="E136" s="5" t="str">
        <f t="shared" si="26"/>
        <v>~bi~</v>
      </c>
      <c r="F136" s="5" t="str">
        <f t="shared" si="27"/>
        <v>[bi]</v>
      </c>
      <c r="G136" s="6">
        <f t="shared" si="28"/>
        <v>2</v>
      </c>
      <c r="H136" s="6">
        <f t="shared" si="29"/>
        <v>2</v>
      </c>
      <c r="I136" s="6">
        <f t="shared" si="30"/>
        <v>2</v>
      </c>
      <c r="J136" s="5" cm="1">
        <f t="array" ref="J136">SUM(_xlfn._xlws.FILTER($D$2:$D$773,_xlfn.MAP($E$2:$E$773,_xlfn.LAMBDA(_xlpm.x,_xlpm.x=$E136))))</f>
        <v>1.3076168682576005E-3</v>
      </c>
      <c r="K136" s="5">
        <f t="shared" si="31"/>
        <v>1</v>
      </c>
      <c r="L136" s="5" cm="1">
        <f t="array" ref="L136">SUM(_xlfn._xlws.FILTER($D$2:$D$773,_xlfn.MAP($F$2:$F$773,_xlfn.LAMBDA(_xlpm.x,_xlpm.x=$F136))))</f>
        <v>1.3076168682576005E-3</v>
      </c>
      <c r="M136" s="5">
        <f t="shared" si="32"/>
        <v>1</v>
      </c>
      <c r="N136" s="5">
        <f t="shared" si="33"/>
        <v>0.42082187474904936</v>
      </c>
      <c r="O136" s="5">
        <f t="shared" si="34"/>
        <v>1</v>
      </c>
      <c r="P136" s="5">
        <f t="shared" si="35"/>
        <v>0</v>
      </c>
      <c r="Q136" s="5"/>
    </row>
    <row r="137" spans="1:17">
      <c r="A137" s="4" t="str">
        <f t="shared" si="24"/>
        <v>~vo~ : [vɔ]</v>
      </c>
      <c r="B137" s="2">
        <v>5</v>
      </c>
      <c r="C137" s="4" t="s">
        <v>206</v>
      </c>
      <c r="D137" s="5">
        <f t="shared" si="25"/>
        <v>1.6345210853220007E-3</v>
      </c>
      <c r="E137" s="4" t="str">
        <f t="shared" si="26"/>
        <v>~vo~</v>
      </c>
      <c r="F137" s="4" t="str">
        <f t="shared" si="27"/>
        <v>[vɔ]</v>
      </c>
      <c r="G137" s="6">
        <f t="shared" si="28"/>
        <v>2</v>
      </c>
      <c r="H137" s="6">
        <f t="shared" si="29"/>
        <v>2</v>
      </c>
      <c r="I137" s="6">
        <f t="shared" si="30"/>
        <v>2</v>
      </c>
      <c r="J137" s="5" cm="1">
        <f t="array" ref="J137">SUM(_xlfn._xlws.FILTER($D$2:$D$773,_xlfn.MAP($E$2:$E$773,_xlfn.LAMBDA(_xlpm.x,_xlpm.x=$E137))))</f>
        <v>1.6345210853220007E-3</v>
      </c>
      <c r="K137" s="5">
        <f t="shared" si="31"/>
        <v>1</v>
      </c>
      <c r="L137" s="5" cm="1">
        <f t="array" ref="L137">SUM(_xlfn._xlws.FILTER($D$2:$D$773,_xlfn.MAP($F$2:$F$773,_xlfn.LAMBDA(_xlpm.x,_xlpm.x=$F137))))</f>
        <v>1.6345210853220007E-3</v>
      </c>
      <c r="M137" s="5">
        <f t="shared" si="32"/>
        <v>1</v>
      </c>
      <c r="N137" s="5">
        <f t="shared" si="33"/>
        <v>0.4684937350578196</v>
      </c>
      <c r="O137" s="5">
        <f t="shared" si="34"/>
        <v>1</v>
      </c>
      <c r="P137" s="5">
        <f t="shared" si="35"/>
        <v>0</v>
      </c>
      <c r="Q137" s="5"/>
    </row>
    <row r="138" spans="1:17">
      <c r="A138" s="4" t="str">
        <f t="shared" si="24"/>
        <v>~no~ : [nɔ]</v>
      </c>
      <c r="B138" s="2">
        <v>5</v>
      </c>
      <c r="C138" s="4" t="s">
        <v>26</v>
      </c>
      <c r="D138" s="5">
        <f t="shared" si="25"/>
        <v>1.6345210853220007E-3</v>
      </c>
      <c r="E138" s="4" t="str">
        <f t="shared" si="26"/>
        <v>~no~</v>
      </c>
      <c r="F138" s="4" t="str">
        <f t="shared" si="27"/>
        <v>[nɔ]</v>
      </c>
      <c r="G138" s="6">
        <f t="shared" si="28"/>
        <v>2</v>
      </c>
      <c r="H138" s="6">
        <f t="shared" si="29"/>
        <v>2</v>
      </c>
      <c r="I138" s="6">
        <f t="shared" si="30"/>
        <v>2</v>
      </c>
      <c r="J138" s="5" cm="1">
        <f t="array" ref="J138">SUM(_xlfn._xlws.FILTER($D$2:$D$773,_xlfn.MAP($E$2:$E$773,_xlfn.LAMBDA(_xlpm.x,_xlpm.x=$E138))))</f>
        <v>1.6345210853220007E-3</v>
      </c>
      <c r="K138" s="5">
        <f t="shared" si="31"/>
        <v>1</v>
      </c>
      <c r="L138" s="5" cm="1">
        <f t="array" ref="L138">SUM(_xlfn._xlws.FILTER($D$2:$D$773,_xlfn.MAP($F$2:$F$773,_xlfn.LAMBDA(_xlpm.x,_xlpm.x=$F138))))</f>
        <v>1.6345210853220007E-3</v>
      </c>
      <c r="M138" s="5">
        <f t="shared" si="32"/>
        <v>1</v>
      </c>
      <c r="N138" s="5">
        <f t="shared" si="33"/>
        <v>0.4684937350578196</v>
      </c>
      <c r="O138" s="5">
        <f t="shared" si="34"/>
        <v>1</v>
      </c>
      <c r="P138" s="5">
        <f t="shared" si="35"/>
        <v>0</v>
      </c>
      <c r="Q138" s="5"/>
    </row>
    <row r="139" spans="1:17">
      <c r="A139" s="4" t="str">
        <f t="shared" si="24"/>
        <v>~mu~ : [my]</v>
      </c>
      <c r="B139" s="2">
        <v>5</v>
      </c>
      <c r="C139" s="4" t="s">
        <v>171</v>
      </c>
      <c r="D139" s="5">
        <f t="shared" si="25"/>
        <v>1.6345210853220007E-3</v>
      </c>
      <c r="E139" s="5" t="str">
        <f t="shared" si="26"/>
        <v>~mu~</v>
      </c>
      <c r="F139" s="5" t="str">
        <f t="shared" si="27"/>
        <v>[my]</v>
      </c>
      <c r="G139" s="6">
        <f t="shared" si="28"/>
        <v>2</v>
      </c>
      <c r="H139" s="6">
        <f t="shared" si="29"/>
        <v>2</v>
      </c>
      <c r="I139" s="6">
        <f t="shared" si="30"/>
        <v>2</v>
      </c>
      <c r="J139" s="5" cm="1">
        <f t="array" ref="J139">SUM(_xlfn._xlws.FILTER($D$2:$D$773,_xlfn.MAP($E$2:$E$773,_xlfn.LAMBDA(_xlpm.x,_xlpm.x=$E139))))</f>
        <v>1.6345210853220007E-3</v>
      </c>
      <c r="K139" s="5">
        <f t="shared" si="31"/>
        <v>1</v>
      </c>
      <c r="L139" s="5" cm="1">
        <f t="array" ref="L139">SUM(_xlfn._xlws.FILTER($D$2:$D$773,_xlfn.MAP($F$2:$F$773,_xlfn.LAMBDA(_xlpm.x,_xlpm.x=$F139))))</f>
        <v>1.6345210853220007E-3</v>
      </c>
      <c r="M139" s="5">
        <f t="shared" si="32"/>
        <v>1</v>
      </c>
      <c r="N139" s="5">
        <f t="shared" si="33"/>
        <v>0.4684937350578196</v>
      </c>
      <c r="O139" s="5">
        <f t="shared" si="34"/>
        <v>1</v>
      </c>
      <c r="P139" s="5">
        <f t="shared" si="35"/>
        <v>0</v>
      </c>
      <c r="Q139" s="5"/>
    </row>
    <row r="140" spans="1:17">
      <c r="A140" s="4" t="str">
        <f t="shared" si="24"/>
        <v>~du~ : [dy]</v>
      </c>
      <c r="B140" s="2">
        <v>5</v>
      </c>
      <c r="C140" s="4" t="s">
        <v>192</v>
      </c>
      <c r="D140" s="5">
        <f t="shared" si="25"/>
        <v>1.6345210853220007E-3</v>
      </c>
      <c r="E140" s="5" t="str">
        <f t="shared" si="26"/>
        <v>~du~</v>
      </c>
      <c r="F140" s="5" t="str">
        <f t="shared" si="27"/>
        <v>[dy]</v>
      </c>
      <c r="G140" s="6">
        <f t="shared" si="28"/>
        <v>2</v>
      </c>
      <c r="H140" s="6">
        <f t="shared" si="29"/>
        <v>2</v>
      </c>
      <c r="I140" s="6">
        <f t="shared" si="30"/>
        <v>2</v>
      </c>
      <c r="J140" s="5" cm="1">
        <f t="array" ref="J140">SUM(_xlfn._xlws.FILTER($D$2:$D$773,_xlfn.MAP($E$2:$E$773,_xlfn.LAMBDA(_xlpm.x,_xlpm.x=$E140))))</f>
        <v>1.6345210853220007E-3</v>
      </c>
      <c r="K140" s="5">
        <f t="shared" si="31"/>
        <v>1</v>
      </c>
      <c r="L140" s="5" cm="1">
        <f t="array" ref="L140">SUM(_xlfn._xlws.FILTER($D$2:$D$773,_xlfn.MAP($F$2:$F$773,_xlfn.LAMBDA(_xlpm.x,_xlpm.x=$F140))))</f>
        <v>1.6345210853220007E-3</v>
      </c>
      <c r="M140" s="5">
        <f t="shared" si="32"/>
        <v>1</v>
      </c>
      <c r="N140" s="5">
        <f t="shared" si="33"/>
        <v>0.4684937350578196</v>
      </c>
      <c r="O140" s="5">
        <f t="shared" si="34"/>
        <v>1</v>
      </c>
      <c r="P140" s="5">
        <f t="shared" si="35"/>
        <v>0</v>
      </c>
      <c r="Q140" s="5"/>
    </row>
    <row r="141" spans="1:17">
      <c r="A141" s="4" t="str">
        <f t="shared" si="24"/>
        <v>~so~ : [sɔ]</v>
      </c>
      <c r="B141" s="2">
        <v>9</v>
      </c>
      <c r="C141" s="4" t="s">
        <v>532</v>
      </c>
      <c r="D141" s="5">
        <f t="shared" si="25"/>
        <v>2.9421379535796012E-3</v>
      </c>
      <c r="E141" s="5" t="str">
        <f t="shared" si="26"/>
        <v>~so~</v>
      </c>
      <c r="F141" s="5" t="str">
        <f t="shared" si="27"/>
        <v>[sɔ]</v>
      </c>
      <c r="G141" s="6">
        <f t="shared" si="28"/>
        <v>2</v>
      </c>
      <c r="H141" s="6">
        <f t="shared" si="29"/>
        <v>2</v>
      </c>
      <c r="I141" s="6">
        <f t="shared" si="30"/>
        <v>2</v>
      </c>
      <c r="J141" s="5" cm="1">
        <f t="array" ref="J141">SUM(_xlfn._xlws.FILTER($D$2:$D$773,_xlfn.MAP($E$2:$E$773,_xlfn.LAMBDA(_xlpm.x,_xlpm.x=$E141))))</f>
        <v>2.9421379535796012E-3</v>
      </c>
      <c r="K141" s="5">
        <f t="shared" si="31"/>
        <v>1</v>
      </c>
      <c r="L141" s="5" cm="1">
        <f t="array" ref="L141">SUM(_xlfn._xlws.FILTER($D$2:$D$773,_xlfn.MAP($F$2:$F$773,_xlfn.LAMBDA(_xlpm.x,_xlpm.x=$F141))))</f>
        <v>2.9421379535796012E-3</v>
      </c>
      <c r="M141" s="5">
        <f t="shared" si="32"/>
        <v>1</v>
      </c>
      <c r="N141" s="5">
        <f t="shared" si="33"/>
        <v>0.6020599913279624</v>
      </c>
      <c r="O141" s="5">
        <f t="shared" si="34"/>
        <v>1</v>
      </c>
      <c r="P141" s="5">
        <f t="shared" si="35"/>
        <v>0</v>
      </c>
      <c r="Q141" s="5"/>
    </row>
    <row r="142" spans="1:17">
      <c r="A142" s="4" t="str">
        <f t="shared" si="24"/>
        <v>~mé~ : [me]</v>
      </c>
      <c r="B142" s="2">
        <v>9</v>
      </c>
      <c r="C142" s="4" t="s">
        <v>137</v>
      </c>
      <c r="D142" s="5">
        <f t="shared" si="25"/>
        <v>2.9421379535796012E-3</v>
      </c>
      <c r="E142" s="4" t="str">
        <f t="shared" si="26"/>
        <v>~mé~</v>
      </c>
      <c r="F142" s="4" t="str">
        <f t="shared" si="27"/>
        <v>[me]</v>
      </c>
      <c r="G142" s="6">
        <f t="shared" si="28"/>
        <v>2</v>
      </c>
      <c r="H142" s="6">
        <f t="shared" si="29"/>
        <v>2</v>
      </c>
      <c r="I142" s="6">
        <f t="shared" si="30"/>
        <v>2</v>
      </c>
      <c r="J142" s="5" cm="1">
        <f t="array" ref="J142">SUM(_xlfn._xlws.FILTER($D$2:$D$773,_xlfn.MAP($E$2:$E$773,_xlfn.LAMBDA(_xlpm.x,_xlpm.x=$E142))))</f>
        <v>2.9421379535796012E-3</v>
      </c>
      <c r="K142" s="5">
        <f t="shared" si="31"/>
        <v>1</v>
      </c>
      <c r="L142" s="5" cm="1">
        <f t="array" ref="L142">SUM(_xlfn._xlws.FILTER($D$2:$D$773,_xlfn.MAP($F$2:$F$773,_xlfn.LAMBDA(_xlpm.x,_xlpm.x=$F142))))</f>
        <v>2.9421379535796012E-3</v>
      </c>
      <c r="M142" s="5">
        <f t="shared" si="32"/>
        <v>1</v>
      </c>
      <c r="N142" s="5">
        <f t="shared" si="33"/>
        <v>0.6020599913279624</v>
      </c>
      <c r="O142" s="5">
        <f t="shared" si="34"/>
        <v>1</v>
      </c>
      <c r="P142" s="5">
        <f t="shared" si="35"/>
        <v>0</v>
      </c>
      <c r="Q142" s="5"/>
    </row>
    <row r="143" spans="1:17">
      <c r="A143" s="4" t="str">
        <f t="shared" si="24"/>
        <v>~ga~ : [ga]</v>
      </c>
      <c r="B143" s="2">
        <v>12</v>
      </c>
      <c r="C143" s="4" t="s">
        <v>132</v>
      </c>
      <c r="D143" s="5">
        <f t="shared" si="25"/>
        <v>3.9228506047728016E-3</v>
      </c>
      <c r="E143" s="5" t="str">
        <f t="shared" si="26"/>
        <v>~ga~</v>
      </c>
      <c r="F143" s="5" t="str">
        <f t="shared" si="27"/>
        <v>[ga]</v>
      </c>
      <c r="G143" s="6">
        <f t="shared" si="28"/>
        <v>2</v>
      </c>
      <c r="H143" s="6">
        <f t="shared" si="29"/>
        <v>2</v>
      </c>
      <c r="I143" s="6">
        <f t="shared" si="30"/>
        <v>2</v>
      </c>
      <c r="J143" s="5" cm="1">
        <f t="array" ref="J143">SUM(_xlfn._xlws.FILTER($D$2:$D$773,_xlfn.MAP($E$2:$E$773,_xlfn.LAMBDA(_xlpm.x,_xlpm.x=$E143))))</f>
        <v>3.9228506047728016E-3</v>
      </c>
      <c r="K143" s="5">
        <f t="shared" si="31"/>
        <v>1</v>
      </c>
      <c r="L143" s="5" cm="1">
        <f t="array" ref="L143">SUM(_xlfn._xlws.FILTER($D$2:$D$773,_xlfn.MAP($F$2:$F$773,_xlfn.LAMBDA(_xlpm.x,_xlpm.x=$F143))))</f>
        <v>3.9228506047728016E-3</v>
      </c>
      <c r="M143" s="5">
        <f t="shared" si="32"/>
        <v>1</v>
      </c>
      <c r="N143" s="5">
        <f t="shared" si="33"/>
        <v>0.67066072502969543</v>
      </c>
      <c r="O143" s="5">
        <f t="shared" si="34"/>
        <v>1</v>
      </c>
      <c r="P143" s="5">
        <f t="shared" si="35"/>
        <v>0</v>
      </c>
      <c r="Q143" s="5"/>
    </row>
    <row r="144" spans="1:17">
      <c r="A144" s="4" t="str">
        <f t="shared" si="24"/>
        <v>~vi~ : [vi]</v>
      </c>
      <c r="B144" s="2">
        <v>13</v>
      </c>
      <c r="C144" s="4" t="s">
        <v>153</v>
      </c>
      <c r="D144" s="5">
        <f t="shared" si="25"/>
        <v>4.2497548218372013E-3</v>
      </c>
      <c r="E144" s="4" t="str">
        <f t="shared" si="26"/>
        <v>~vi~</v>
      </c>
      <c r="F144" s="4" t="str">
        <f t="shared" si="27"/>
        <v>[vi]</v>
      </c>
      <c r="G144" s="6">
        <f t="shared" si="28"/>
        <v>2</v>
      </c>
      <c r="H144" s="6">
        <f t="shared" si="29"/>
        <v>2</v>
      </c>
      <c r="I144" s="6">
        <f t="shared" si="30"/>
        <v>2</v>
      </c>
      <c r="J144" s="5" cm="1">
        <f t="array" ref="J144">SUM(_xlfn._xlws.FILTER($D$2:$D$773,_xlfn.MAP($E$2:$E$773,_xlfn.LAMBDA(_xlpm.x,_xlpm.x=$E144))))</f>
        <v>4.2497548218372013E-3</v>
      </c>
      <c r="K144" s="5">
        <f t="shared" si="31"/>
        <v>1</v>
      </c>
      <c r="L144" s="5" cm="1">
        <f t="array" ref="L144">SUM(_xlfn._xlws.FILTER($D$2:$D$773,_xlfn.MAP($F$2:$F$773,_xlfn.LAMBDA(_xlpm.x,_xlpm.x=$F144))))</f>
        <v>4.2497548218372013E-3</v>
      </c>
      <c r="M144" s="5">
        <f t="shared" si="32"/>
        <v>1</v>
      </c>
      <c r="N144" s="5">
        <f t="shared" si="33"/>
        <v>0.69003783522117457</v>
      </c>
      <c r="O144" s="5">
        <f t="shared" si="34"/>
        <v>1</v>
      </c>
      <c r="P144" s="5">
        <f t="shared" si="35"/>
        <v>0</v>
      </c>
      <c r="Q144" s="5"/>
    </row>
    <row r="145" spans="1:17">
      <c r="A145" s="4" t="str">
        <f t="shared" si="24"/>
        <v>~va~ : [va]</v>
      </c>
      <c r="B145" s="2">
        <v>13</v>
      </c>
      <c r="C145" s="4" t="s">
        <v>36</v>
      </c>
      <c r="D145" s="5">
        <f t="shared" si="25"/>
        <v>4.2497548218372013E-3</v>
      </c>
      <c r="E145" s="5" t="str">
        <f t="shared" si="26"/>
        <v>~va~</v>
      </c>
      <c r="F145" s="5" t="str">
        <f t="shared" si="27"/>
        <v>[va]</v>
      </c>
      <c r="G145" s="6">
        <f t="shared" si="28"/>
        <v>2</v>
      </c>
      <c r="H145" s="6">
        <f t="shared" si="29"/>
        <v>2</v>
      </c>
      <c r="I145" s="6">
        <f t="shared" si="30"/>
        <v>2</v>
      </c>
      <c r="J145" s="5" cm="1">
        <f t="array" ref="J145">SUM(_xlfn._xlws.FILTER($D$2:$D$773,_xlfn.MAP($E$2:$E$773,_xlfn.LAMBDA(_xlpm.x,_xlpm.x=$E145))))</f>
        <v>4.2497548218372013E-3</v>
      </c>
      <c r="K145" s="5">
        <f t="shared" si="31"/>
        <v>1</v>
      </c>
      <c r="L145" s="5" cm="1">
        <f t="array" ref="L145">SUM(_xlfn._xlws.FILTER($D$2:$D$773,_xlfn.MAP($F$2:$F$773,_xlfn.LAMBDA(_xlpm.x,_xlpm.x=$F145))))</f>
        <v>4.2497548218372013E-3</v>
      </c>
      <c r="M145" s="5">
        <f t="shared" si="32"/>
        <v>1</v>
      </c>
      <c r="N145" s="5">
        <f t="shared" si="33"/>
        <v>0.69003783522117457</v>
      </c>
      <c r="O145" s="5">
        <f t="shared" si="34"/>
        <v>1</v>
      </c>
      <c r="P145" s="5">
        <f t="shared" si="35"/>
        <v>0</v>
      </c>
      <c r="Q145" s="5"/>
    </row>
    <row r="146" spans="1:17">
      <c r="A146" s="4" t="str">
        <f t="shared" si="24"/>
        <v>~ra~ : [ʁa]</v>
      </c>
      <c r="B146" s="2">
        <v>14</v>
      </c>
      <c r="C146" s="4" t="s">
        <v>44</v>
      </c>
      <c r="D146" s="5">
        <f t="shared" si="25"/>
        <v>4.5766590389016018E-3</v>
      </c>
      <c r="E146" s="4" t="str">
        <f t="shared" si="26"/>
        <v>~ra~</v>
      </c>
      <c r="F146" s="4" t="str">
        <f t="shared" si="27"/>
        <v>[ʁa]</v>
      </c>
      <c r="G146" s="6">
        <f t="shared" si="28"/>
        <v>2</v>
      </c>
      <c r="H146" s="6">
        <f t="shared" si="29"/>
        <v>2</v>
      </c>
      <c r="I146" s="6">
        <f t="shared" si="30"/>
        <v>2</v>
      </c>
      <c r="J146" s="5" cm="1">
        <f t="array" ref="J146">SUM(_xlfn._xlws.FILTER($D$2:$D$773,_xlfn.MAP($E$2:$E$773,_xlfn.LAMBDA(_xlpm.x,_xlpm.x=$E146))))</f>
        <v>4.5766590389016018E-3</v>
      </c>
      <c r="K146" s="5">
        <f t="shared" si="31"/>
        <v>1</v>
      </c>
      <c r="L146" s="5" cm="1">
        <f t="array" ref="L146">SUM(_xlfn._xlws.FILTER($D$2:$D$773,_xlfn.MAP($F$2:$F$773,_xlfn.LAMBDA(_xlpm.x,_xlpm.x=$F146))))</f>
        <v>4.5766590389016018E-3</v>
      </c>
      <c r="M146" s="5">
        <f t="shared" si="32"/>
        <v>1</v>
      </c>
      <c r="N146" s="5">
        <f t="shared" si="33"/>
        <v>0.70807749322795588</v>
      </c>
      <c r="O146" s="5">
        <f t="shared" si="34"/>
        <v>1</v>
      </c>
      <c r="P146" s="5">
        <f t="shared" si="35"/>
        <v>0</v>
      </c>
      <c r="Q146" s="5"/>
    </row>
    <row r="147" spans="1:17">
      <c r="A147" s="4" t="str">
        <f t="shared" si="24"/>
        <v>~na~ : [na]</v>
      </c>
      <c r="B147" s="2">
        <v>15</v>
      </c>
      <c r="C147" s="4" t="s">
        <v>24</v>
      </c>
      <c r="D147" s="5">
        <f t="shared" si="25"/>
        <v>4.9035632559660015E-3</v>
      </c>
      <c r="E147" s="4" t="str">
        <f t="shared" si="26"/>
        <v>~na~</v>
      </c>
      <c r="F147" s="4" t="str">
        <f t="shared" si="27"/>
        <v>[na]</v>
      </c>
      <c r="G147" s="6">
        <f t="shared" si="28"/>
        <v>2</v>
      </c>
      <c r="H147" s="6">
        <f t="shared" si="29"/>
        <v>2</v>
      </c>
      <c r="I147" s="6">
        <f t="shared" si="30"/>
        <v>2</v>
      </c>
      <c r="J147" s="5" cm="1">
        <f t="array" ref="J147">SUM(_xlfn._xlws.FILTER($D$2:$D$773,_xlfn.MAP($E$2:$E$773,_xlfn.LAMBDA(_xlpm.x,_xlpm.x=$E147))))</f>
        <v>4.9035632559660015E-3</v>
      </c>
      <c r="K147" s="5">
        <f t="shared" si="31"/>
        <v>1</v>
      </c>
      <c r="L147" s="5" cm="1">
        <f t="array" ref="L147">SUM(_xlfn._xlws.FILTER($D$2:$D$773,_xlfn.MAP($F$2:$F$773,_xlfn.LAMBDA(_xlpm.x,_xlpm.x=$F147))))</f>
        <v>4.9035632559660015E-3</v>
      </c>
      <c r="M147" s="5">
        <f t="shared" si="32"/>
        <v>1</v>
      </c>
      <c r="N147" s="5">
        <f t="shared" si="33"/>
        <v>0.72495246631565236</v>
      </c>
      <c r="O147" s="5">
        <f t="shared" si="34"/>
        <v>1</v>
      </c>
      <c r="P147" s="5">
        <f t="shared" si="35"/>
        <v>0</v>
      </c>
      <c r="Q147" s="5"/>
    </row>
    <row r="148" spans="1:17">
      <c r="A148" s="4" t="str">
        <f t="shared" si="24"/>
        <v>~tu~ : [ty]</v>
      </c>
      <c r="B148" s="2">
        <v>18</v>
      </c>
      <c r="C148" s="4" t="s">
        <v>123</v>
      </c>
      <c r="D148" s="5">
        <f t="shared" si="25"/>
        <v>5.8842759071592024E-3</v>
      </c>
      <c r="E148" s="5" t="str">
        <f t="shared" si="26"/>
        <v>~tu~</v>
      </c>
      <c r="F148" s="5" t="str">
        <f t="shared" si="27"/>
        <v>[ty]</v>
      </c>
      <c r="G148" s="6">
        <f t="shared" si="28"/>
        <v>2</v>
      </c>
      <c r="H148" s="6">
        <f t="shared" si="29"/>
        <v>2</v>
      </c>
      <c r="I148" s="6">
        <f t="shared" si="30"/>
        <v>2</v>
      </c>
      <c r="J148" s="5" cm="1">
        <f t="array" ref="J148">SUM(_xlfn._xlws.FILTER($D$2:$D$773,_xlfn.MAP($E$2:$E$773,_xlfn.LAMBDA(_xlpm.x,_xlpm.x=$E148))))</f>
        <v>5.8842759071592024E-3</v>
      </c>
      <c r="K148" s="5">
        <f t="shared" si="31"/>
        <v>1</v>
      </c>
      <c r="L148" s="5" cm="1">
        <f t="array" ref="L148">SUM(_xlfn._xlws.FILTER($D$2:$D$773,_xlfn.MAP($F$2:$F$773,_xlfn.LAMBDA(_xlpm.x,_xlpm.x=$F148))))</f>
        <v>5.8842759071592024E-3</v>
      </c>
      <c r="M148" s="5">
        <f t="shared" si="32"/>
        <v>1</v>
      </c>
      <c r="N148" s="5">
        <f t="shared" si="33"/>
        <v>0.76988638190026082</v>
      </c>
      <c r="O148" s="5">
        <f t="shared" si="34"/>
        <v>1</v>
      </c>
      <c r="P148" s="5">
        <f t="shared" si="35"/>
        <v>0</v>
      </c>
      <c r="Q148" s="5"/>
    </row>
    <row r="149" spans="1:17">
      <c r="A149" s="4" t="str">
        <f t="shared" si="24"/>
        <v>~di~ : [di]</v>
      </c>
      <c r="B149" s="2">
        <v>25</v>
      </c>
      <c r="C149" s="4" t="s">
        <v>71</v>
      </c>
      <c r="D149" s="5">
        <f t="shared" si="25"/>
        <v>8.1726054266100037E-3</v>
      </c>
      <c r="E149" s="4" t="str">
        <f t="shared" si="26"/>
        <v>~di~</v>
      </c>
      <c r="F149" s="4" t="str">
        <f t="shared" si="27"/>
        <v>[di]</v>
      </c>
      <c r="G149" s="6">
        <f t="shared" si="28"/>
        <v>2</v>
      </c>
      <c r="H149" s="6">
        <f t="shared" si="29"/>
        <v>2</v>
      </c>
      <c r="I149" s="6">
        <f t="shared" si="30"/>
        <v>2</v>
      </c>
      <c r="J149" s="5" cm="1">
        <f t="array" ref="J149">SUM(_xlfn._xlws.FILTER($D$2:$D$773,_xlfn.MAP($E$2:$E$773,_xlfn.LAMBDA(_xlpm.x,_xlpm.x=$E149))))</f>
        <v>8.1726054266100037E-3</v>
      </c>
      <c r="K149" s="5">
        <f t="shared" si="31"/>
        <v>1</v>
      </c>
      <c r="L149" s="5" cm="1">
        <f t="array" ref="L149">SUM(_xlfn._xlws.FILTER($D$2:$D$773,_xlfn.MAP($F$2:$F$773,_xlfn.LAMBDA(_xlpm.x,_xlpm.x=$F149))))</f>
        <v>8.1726054266100037E-3</v>
      </c>
      <c r="M149" s="5">
        <f t="shared" si="32"/>
        <v>1</v>
      </c>
      <c r="N149" s="5">
        <f t="shared" si="33"/>
        <v>0.85189884160860863</v>
      </c>
      <c r="O149" s="5">
        <f t="shared" si="34"/>
        <v>1</v>
      </c>
      <c r="P149" s="5">
        <f t="shared" si="35"/>
        <v>0</v>
      </c>
      <c r="Q149" s="5"/>
    </row>
    <row r="150" spans="1:17">
      <c r="A150" s="4" t="str">
        <f t="shared" si="24"/>
        <v>~me~ : [mɛ]</v>
      </c>
      <c r="B150" s="2">
        <v>6</v>
      </c>
      <c r="C150" s="4" t="s">
        <v>23</v>
      </c>
      <c r="D150" s="5">
        <f t="shared" si="25"/>
        <v>1.9614253023864008E-3</v>
      </c>
      <c r="E150" s="5" t="str">
        <f t="shared" si="26"/>
        <v>~me~</v>
      </c>
      <c r="F150" s="5" t="str">
        <f t="shared" si="27"/>
        <v>[mɛ]</v>
      </c>
      <c r="G150" s="6">
        <f t="shared" si="28"/>
        <v>2</v>
      </c>
      <c r="H150" s="6">
        <f t="shared" si="29"/>
        <v>2</v>
      </c>
      <c r="I150" s="6">
        <f t="shared" si="30"/>
        <v>2</v>
      </c>
      <c r="J150" s="5" cm="1">
        <f t="array" ref="J150">SUM(_xlfn._xlws.FILTER($D$2:$D$773,_xlfn.MAP($E$2:$E$773,_xlfn.LAMBDA(_xlpm.x,_xlpm.x=$E150))))</f>
        <v>5.8842759071592015E-3</v>
      </c>
      <c r="K150" s="5">
        <f t="shared" si="31"/>
        <v>0.33333333333333337</v>
      </c>
      <c r="L150" s="5" cm="1">
        <f t="array" ref="L150">SUM(_xlfn._xlws.FILTER($D$2:$D$773,_xlfn.MAP($F$2:$F$773,_xlfn.LAMBDA(_xlpm.x,_xlpm.x=$F150))))</f>
        <v>6.2111801242236029E-3</v>
      </c>
      <c r="M150" s="5">
        <f t="shared" si="32"/>
        <v>0.31578947368421051</v>
      </c>
      <c r="N150" s="5">
        <f t="shared" si="33"/>
        <v>0.1650161249650578</v>
      </c>
      <c r="O150" s="5">
        <f t="shared" si="34"/>
        <v>0.32432432432432434</v>
      </c>
      <c r="P150" s="5">
        <f t="shared" si="35"/>
        <v>2.3481095849522994E-2</v>
      </c>
      <c r="Q150" s="5"/>
    </row>
    <row r="151" spans="1:17">
      <c r="A151" s="4" t="str">
        <f t="shared" si="24"/>
        <v>~ti~ : [ti]</v>
      </c>
      <c r="B151" s="2">
        <v>18</v>
      </c>
      <c r="C151" s="4" t="s">
        <v>125</v>
      </c>
      <c r="D151" s="5">
        <f t="shared" si="25"/>
        <v>5.8842759071592024E-3</v>
      </c>
      <c r="E151" s="4" t="str">
        <f t="shared" si="26"/>
        <v>~ti~</v>
      </c>
      <c r="F151" s="4" t="str">
        <f t="shared" si="27"/>
        <v>[ti]</v>
      </c>
      <c r="G151" s="6">
        <f t="shared" si="28"/>
        <v>2</v>
      </c>
      <c r="H151" s="6">
        <f t="shared" si="29"/>
        <v>2</v>
      </c>
      <c r="I151" s="6">
        <f t="shared" si="30"/>
        <v>2</v>
      </c>
      <c r="J151" s="5" cm="1">
        <f t="array" ref="J151">SUM(_xlfn._xlws.FILTER($D$2:$D$773,_xlfn.MAP($E$2:$E$773,_xlfn.LAMBDA(_xlpm.x,_xlpm.x=$E151))))</f>
        <v>5.8842759071592024E-3</v>
      </c>
      <c r="K151" s="5">
        <f t="shared" si="31"/>
        <v>1</v>
      </c>
      <c r="L151" s="5" cm="1">
        <f t="array" ref="L151">SUM(_xlfn._xlws.FILTER($D$2:$D$773,_xlfn.MAP($F$2:$F$773,_xlfn.LAMBDA(_xlpm.x,_xlpm.x=$F151))))</f>
        <v>6.2111801242236021E-3</v>
      </c>
      <c r="M151" s="5">
        <f t="shared" si="32"/>
        <v>0.94736842105263164</v>
      </c>
      <c r="N151" s="5">
        <f t="shared" si="33"/>
        <v>0.74907864184890249</v>
      </c>
      <c r="O151" s="5">
        <f t="shared" si="34"/>
        <v>0.97297297297297303</v>
      </c>
      <c r="P151" s="5">
        <f t="shared" si="35"/>
        <v>2.34810958495229E-2</v>
      </c>
      <c r="Q151" s="5"/>
    </row>
    <row r="152" spans="1:17">
      <c r="A152" s="4" t="str">
        <f t="shared" si="24"/>
        <v>~ca~ : [ka]</v>
      </c>
      <c r="B152" s="2">
        <v>18</v>
      </c>
      <c r="C152" s="4" t="s">
        <v>113</v>
      </c>
      <c r="D152" s="5">
        <f t="shared" si="25"/>
        <v>5.8842759071592024E-3</v>
      </c>
      <c r="E152" s="4" t="str">
        <f t="shared" si="26"/>
        <v>~ca~</v>
      </c>
      <c r="F152" s="4" t="str">
        <f t="shared" si="27"/>
        <v>[ka]</v>
      </c>
      <c r="G152" s="6">
        <f t="shared" si="28"/>
        <v>2</v>
      </c>
      <c r="H152" s="6">
        <f t="shared" si="29"/>
        <v>2</v>
      </c>
      <c r="I152" s="6">
        <f t="shared" si="30"/>
        <v>2</v>
      </c>
      <c r="J152" s="5" cm="1">
        <f t="array" ref="J152">SUM(_xlfn._xlws.FILTER($D$2:$D$773,_xlfn.MAP($E$2:$E$773,_xlfn.LAMBDA(_xlpm.x,_xlpm.x=$E152))))</f>
        <v>5.8842759071592024E-3</v>
      </c>
      <c r="K152" s="5">
        <f t="shared" si="31"/>
        <v>1</v>
      </c>
      <c r="L152" s="5" cm="1">
        <f t="array" ref="L152">SUM(_xlfn._xlws.FILTER($D$2:$D$773,_xlfn.MAP($F$2:$F$773,_xlfn.LAMBDA(_xlpm.x,_xlpm.x=$F152))))</f>
        <v>6.2111801242236021E-3</v>
      </c>
      <c r="M152" s="5">
        <f t="shared" si="32"/>
        <v>0.94736842105263164</v>
      </c>
      <c r="N152" s="5">
        <f t="shared" si="33"/>
        <v>0.74907864184890249</v>
      </c>
      <c r="O152" s="5">
        <f t="shared" si="34"/>
        <v>0.97297297297297303</v>
      </c>
      <c r="P152" s="5">
        <f t="shared" si="35"/>
        <v>2.34810958495229E-2</v>
      </c>
      <c r="Q152" s="5"/>
    </row>
    <row r="153" spans="1:17">
      <c r="A153" s="4" t="str">
        <f t="shared" si="24"/>
        <v>~po~ : [po]</v>
      </c>
      <c r="B153" s="2">
        <v>6</v>
      </c>
      <c r="C153" s="4" t="s">
        <v>29</v>
      </c>
      <c r="D153" s="5">
        <f t="shared" si="25"/>
        <v>1.9614253023864008E-3</v>
      </c>
      <c r="E153" s="4" t="str">
        <f t="shared" si="26"/>
        <v>~po~</v>
      </c>
      <c r="F153" s="4" t="str">
        <f t="shared" si="27"/>
        <v>[po]</v>
      </c>
      <c r="G153" s="6">
        <f t="shared" si="28"/>
        <v>2</v>
      </c>
      <c r="H153" s="6">
        <f t="shared" si="29"/>
        <v>2</v>
      </c>
      <c r="I153" s="6">
        <f t="shared" si="30"/>
        <v>2</v>
      </c>
      <c r="J153" s="5" cm="1">
        <f t="array" ref="J153">SUM(_xlfn._xlws.FILTER($D$2:$D$773,_xlfn.MAP($E$2:$E$773,_xlfn.LAMBDA(_xlpm.x,_xlpm.x=$E153))))</f>
        <v>4.9035632559660015E-3</v>
      </c>
      <c r="K153" s="5">
        <f t="shared" si="31"/>
        <v>0.4</v>
      </c>
      <c r="L153" s="5" cm="1">
        <f t="array" ref="L153">SUM(_xlfn._xlws.FILTER($D$2:$D$773,_xlfn.MAP($F$2:$F$773,_xlfn.LAMBDA(_xlpm.x,_xlpm.x=$F153))))</f>
        <v>5.2304674730304021E-3</v>
      </c>
      <c r="M153" s="5">
        <f t="shared" si="32"/>
        <v>0.375</v>
      </c>
      <c r="N153" s="5">
        <f t="shared" si="33"/>
        <v>0.19695472979700446</v>
      </c>
      <c r="O153" s="5">
        <f t="shared" si="34"/>
        <v>0.38709677419354843</v>
      </c>
      <c r="P153" s="5">
        <f t="shared" si="35"/>
        <v>2.8028723600243534E-2</v>
      </c>
      <c r="Q153" s="5"/>
    </row>
    <row r="154" spans="1:17">
      <c r="A154" s="4" t="str">
        <f t="shared" si="24"/>
        <v>~ni~ : [ni]</v>
      </c>
      <c r="B154" s="2">
        <v>15</v>
      </c>
      <c r="C154" s="4" t="s">
        <v>79</v>
      </c>
      <c r="D154" s="5">
        <f t="shared" si="25"/>
        <v>4.9035632559660015E-3</v>
      </c>
      <c r="E154" s="4" t="str">
        <f t="shared" si="26"/>
        <v>~ni~</v>
      </c>
      <c r="F154" s="4" t="str">
        <f t="shared" si="27"/>
        <v>[ni]</v>
      </c>
      <c r="G154" s="6">
        <f t="shared" si="28"/>
        <v>2</v>
      </c>
      <c r="H154" s="6">
        <f t="shared" si="29"/>
        <v>2</v>
      </c>
      <c r="I154" s="6">
        <f t="shared" si="30"/>
        <v>2</v>
      </c>
      <c r="J154" s="5" cm="1">
        <f t="array" ref="J154">SUM(_xlfn._xlws.FILTER($D$2:$D$773,_xlfn.MAP($E$2:$E$773,_xlfn.LAMBDA(_xlpm.x,_xlpm.x=$E154))))</f>
        <v>4.9035632559660015E-3</v>
      </c>
      <c r="K154" s="5">
        <f t="shared" si="31"/>
        <v>1</v>
      </c>
      <c r="L154" s="5" cm="1">
        <f t="array" ref="L154">SUM(_xlfn._xlws.FILTER($D$2:$D$773,_xlfn.MAP($F$2:$F$773,_xlfn.LAMBDA(_xlpm.x,_xlpm.x=$F154))))</f>
        <v>5.2304674730304021E-3</v>
      </c>
      <c r="M154" s="5">
        <f t="shared" si="32"/>
        <v>0.93749999999999989</v>
      </c>
      <c r="N154" s="5">
        <f t="shared" si="33"/>
        <v>0.70156690288611512</v>
      </c>
      <c r="O154" s="5">
        <f t="shared" si="34"/>
        <v>0.96774193548387089</v>
      </c>
      <c r="P154" s="5">
        <f t="shared" si="35"/>
        <v>2.8028723600243624E-2</v>
      </c>
      <c r="Q154" s="5"/>
    </row>
    <row r="155" spans="1:17">
      <c r="A155" s="4" t="str">
        <f t="shared" si="24"/>
        <v>~li~ : [li]</v>
      </c>
      <c r="B155" s="2">
        <v>15</v>
      </c>
      <c r="C155" s="4" t="s">
        <v>17</v>
      </c>
      <c r="D155" s="5">
        <f t="shared" si="25"/>
        <v>4.9035632559660015E-3</v>
      </c>
      <c r="E155" s="4" t="str">
        <f t="shared" si="26"/>
        <v>~li~</v>
      </c>
      <c r="F155" s="4" t="str">
        <f t="shared" si="27"/>
        <v>[li]</v>
      </c>
      <c r="G155" s="6">
        <f t="shared" si="28"/>
        <v>2</v>
      </c>
      <c r="H155" s="6">
        <f t="shared" si="29"/>
        <v>2</v>
      </c>
      <c r="I155" s="6">
        <f t="shared" si="30"/>
        <v>2</v>
      </c>
      <c r="J155" s="5" cm="1">
        <f t="array" ref="J155">SUM(_xlfn._xlws.FILTER($D$2:$D$773,_xlfn.MAP($E$2:$E$773,_xlfn.LAMBDA(_xlpm.x,_xlpm.x=$E155))))</f>
        <v>4.9035632559660015E-3</v>
      </c>
      <c r="K155" s="5">
        <f t="shared" si="31"/>
        <v>1</v>
      </c>
      <c r="L155" s="5" cm="1">
        <f t="array" ref="L155">SUM(_xlfn._xlws.FILTER($D$2:$D$773,_xlfn.MAP($F$2:$F$773,_xlfn.LAMBDA(_xlpm.x,_xlpm.x=$F155))))</f>
        <v>5.2304674730304021E-3</v>
      </c>
      <c r="M155" s="5">
        <f t="shared" si="32"/>
        <v>0.93749999999999989</v>
      </c>
      <c r="N155" s="5">
        <f t="shared" si="33"/>
        <v>0.70156690288611512</v>
      </c>
      <c r="O155" s="5">
        <f t="shared" si="34"/>
        <v>0.96774193548387089</v>
      </c>
      <c r="P155" s="5">
        <f t="shared" si="35"/>
        <v>2.8028723600243624E-2</v>
      </c>
      <c r="Q155" s="5"/>
    </row>
    <row r="156" spans="1:17">
      <c r="A156" s="4" t="str">
        <f t="shared" si="24"/>
        <v>~su~ : [sy]</v>
      </c>
      <c r="B156" s="2">
        <v>15</v>
      </c>
      <c r="C156" s="4" t="s">
        <v>674</v>
      </c>
      <c r="D156" s="5">
        <f t="shared" si="25"/>
        <v>4.9035632559660015E-3</v>
      </c>
      <c r="E156" s="4" t="str">
        <f t="shared" si="26"/>
        <v>~su~</v>
      </c>
      <c r="F156" s="4" t="str">
        <f t="shared" si="27"/>
        <v>[sy]</v>
      </c>
      <c r="G156" s="6">
        <f t="shared" si="28"/>
        <v>2</v>
      </c>
      <c r="H156" s="6">
        <f t="shared" si="29"/>
        <v>2</v>
      </c>
      <c r="I156" s="6">
        <f t="shared" si="30"/>
        <v>2</v>
      </c>
      <c r="J156" s="5" cm="1">
        <f t="array" ref="J156">SUM(_xlfn._xlws.FILTER($D$2:$D$773,_xlfn.MAP($E$2:$E$773,_xlfn.LAMBDA(_xlpm.x,_xlpm.x=$E156))))</f>
        <v>5.8842759071592015E-3</v>
      </c>
      <c r="K156" s="5">
        <f t="shared" si="31"/>
        <v>0.83333333333333337</v>
      </c>
      <c r="L156" s="5" cm="1">
        <f t="array" ref="L156">SUM(_xlfn._xlws.FILTER($D$2:$D$773,_xlfn.MAP($F$2:$F$773,_xlfn.LAMBDA(_xlpm.x,_xlpm.x=$F156))))</f>
        <v>6.5380843412880026E-3</v>
      </c>
      <c r="M156" s="5">
        <f t="shared" si="32"/>
        <v>0.74999999999999989</v>
      </c>
      <c r="N156" s="5">
        <f t="shared" si="33"/>
        <v>0.57233089445972551</v>
      </c>
      <c r="O156" s="5">
        <f t="shared" si="34"/>
        <v>0.78947368421052622</v>
      </c>
      <c r="P156" s="5">
        <f t="shared" si="35"/>
        <v>4.5757490560675233E-2</v>
      </c>
      <c r="Q156" s="5"/>
    </row>
    <row r="157" spans="1:17">
      <c r="A157" s="4" t="str">
        <f t="shared" si="24"/>
        <v>~co~ : [kɔ]</v>
      </c>
      <c r="B157" s="2">
        <v>23</v>
      </c>
      <c r="C157" s="4" t="s">
        <v>112</v>
      </c>
      <c r="D157" s="5">
        <f t="shared" si="25"/>
        <v>7.5187969924812026E-3</v>
      </c>
      <c r="E157" s="5" t="str">
        <f t="shared" si="26"/>
        <v>~co~</v>
      </c>
      <c r="F157" s="5" t="str">
        <f t="shared" si="27"/>
        <v>[kɔ]</v>
      </c>
      <c r="G157" s="6">
        <f t="shared" si="28"/>
        <v>2</v>
      </c>
      <c r="H157" s="6">
        <f t="shared" si="29"/>
        <v>2</v>
      </c>
      <c r="I157" s="6">
        <f t="shared" si="30"/>
        <v>2</v>
      </c>
      <c r="J157" s="5" cm="1">
        <f t="array" ref="J157">SUM(_xlfn._xlws.FILTER($D$2:$D$773,_xlfn.MAP($E$2:$E$773,_xlfn.LAMBDA(_xlpm.x,_xlpm.x=$E157))))</f>
        <v>7.5187969924812026E-3</v>
      </c>
      <c r="K157" s="5">
        <f t="shared" si="31"/>
        <v>1</v>
      </c>
      <c r="L157" s="5" cm="1">
        <f t="array" ref="L157">SUM(_xlfn._xlws.FILTER($D$2:$D$773,_xlfn.MAP($F$2:$F$773,_xlfn.LAMBDA(_xlpm.x,_xlpm.x=$F157))))</f>
        <v>8.4995096436744043E-3</v>
      </c>
      <c r="M157" s="5">
        <f t="shared" si="32"/>
        <v>0.88461538461538447</v>
      </c>
      <c r="N157" s="5">
        <f t="shared" si="33"/>
        <v>0.78009425587591208</v>
      </c>
      <c r="O157" s="5">
        <f t="shared" si="34"/>
        <v>0.93877551020408145</v>
      </c>
      <c r="P157" s="5">
        <f t="shared" si="35"/>
        <v>5.324551195322514E-2</v>
      </c>
      <c r="Q157" s="5"/>
    </row>
    <row r="158" spans="1:17">
      <c r="A158" s="4" t="str">
        <f t="shared" si="24"/>
        <v>~ce~ : [sə]</v>
      </c>
      <c r="B158" s="2">
        <v>18</v>
      </c>
      <c r="C158" s="4" t="s">
        <v>134</v>
      </c>
      <c r="D158" s="5">
        <f t="shared" si="25"/>
        <v>5.8842759071592024E-3</v>
      </c>
      <c r="E158" s="4" t="str">
        <f t="shared" si="26"/>
        <v>~ce~</v>
      </c>
      <c r="F158" s="4" t="str">
        <f t="shared" si="27"/>
        <v>[sə]</v>
      </c>
      <c r="G158" s="6">
        <f t="shared" si="28"/>
        <v>2</v>
      </c>
      <c r="H158" s="6">
        <f t="shared" si="29"/>
        <v>2</v>
      </c>
      <c r="I158" s="6">
        <f t="shared" si="30"/>
        <v>2</v>
      </c>
      <c r="J158" s="5" cm="1">
        <f t="array" ref="J158">SUM(_xlfn._xlws.FILTER($D$2:$D$773,_xlfn.MAP($E$2:$E$773,_xlfn.LAMBDA(_xlpm.x,_xlpm.x=$E158))))</f>
        <v>9.8071265119320031E-3</v>
      </c>
      <c r="K158" s="5">
        <f t="shared" si="31"/>
        <v>0.60000000000000009</v>
      </c>
      <c r="L158" s="5" cm="1">
        <f t="array" ref="L158">SUM(_xlfn._xlws.FILTER($D$2:$D$773,_xlfn.MAP($F$2:$F$773,_xlfn.LAMBDA(_xlpm.x,_xlpm.x=$F158))))</f>
        <v>1.1114743380189604E-2</v>
      </c>
      <c r="M158" s="5">
        <f t="shared" si="32"/>
        <v>0.52941176470588236</v>
      </c>
      <c r="N158" s="5">
        <f t="shared" si="33"/>
        <v>0.43306108981889679</v>
      </c>
      <c r="O158" s="5">
        <f t="shared" si="34"/>
        <v>0.56250000000000011</v>
      </c>
      <c r="P158" s="5">
        <f t="shared" si="35"/>
        <v>5.4357662322592759E-2</v>
      </c>
      <c r="Q158" s="5"/>
    </row>
    <row r="159" spans="1:17">
      <c r="A159" s="4" t="str">
        <f t="shared" si="24"/>
        <v>~pi~ : [pi]</v>
      </c>
      <c r="B159" s="2">
        <v>7</v>
      </c>
      <c r="C159" s="4" t="s">
        <v>81</v>
      </c>
      <c r="D159" s="5">
        <f t="shared" si="25"/>
        <v>2.2883295194508009E-3</v>
      </c>
      <c r="E159" s="5" t="str">
        <f t="shared" si="26"/>
        <v>~pi~</v>
      </c>
      <c r="F159" s="5" t="str">
        <f t="shared" si="27"/>
        <v>[pi]</v>
      </c>
      <c r="G159" s="6">
        <f t="shared" si="28"/>
        <v>2</v>
      </c>
      <c r="H159" s="6">
        <f t="shared" si="29"/>
        <v>2</v>
      </c>
      <c r="I159" s="6">
        <f t="shared" si="30"/>
        <v>2</v>
      </c>
      <c r="J159" s="5" cm="1">
        <f t="array" ref="J159">SUM(_xlfn._xlws.FILTER($D$2:$D$773,_xlfn.MAP($E$2:$E$773,_xlfn.LAMBDA(_xlpm.x,_xlpm.x=$E159))))</f>
        <v>2.2883295194508009E-3</v>
      </c>
      <c r="K159" s="5">
        <f t="shared" si="31"/>
        <v>1</v>
      </c>
      <c r="L159" s="5" cm="1">
        <f t="array" ref="L159">SUM(_xlfn._xlws.FILTER($D$2:$D$773,_xlfn.MAP($F$2:$F$773,_xlfn.LAMBDA(_xlpm.x,_xlpm.x=$F159))))</f>
        <v>2.6152337365152011E-3</v>
      </c>
      <c r="M159" s="5">
        <f t="shared" si="32"/>
        <v>0.875</v>
      </c>
      <c r="N159" s="5">
        <f t="shared" si="33"/>
        <v>0.50746672642095658</v>
      </c>
      <c r="O159" s="5">
        <f t="shared" si="34"/>
        <v>0.93333333333333335</v>
      </c>
      <c r="P159" s="5">
        <f t="shared" si="35"/>
        <v>5.7991946977686733E-2</v>
      </c>
      <c r="Q159" s="5"/>
    </row>
    <row r="160" spans="1:17">
      <c r="A160" s="4" t="str">
        <f t="shared" si="24"/>
        <v>~sé~ : [ze]</v>
      </c>
      <c r="B160" s="2">
        <v>2</v>
      </c>
      <c r="C160" s="4" t="s">
        <v>325</v>
      </c>
      <c r="D160" s="5">
        <f t="shared" si="25"/>
        <v>6.5380843412880026E-4</v>
      </c>
      <c r="E160" s="5" t="str">
        <f t="shared" si="26"/>
        <v>~sé~</v>
      </c>
      <c r="F160" s="5" t="str">
        <f t="shared" si="27"/>
        <v>[ze]</v>
      </c>
      <c r="G160" s="6">
        <f t="shared" si="28"/>
        <v>2</v>
      </c>
      <c r="H160" s="6">
        <f t="shared" si="29"/>
        <v>2</v>
      </c>
      <c r="I160" s="6">
        <f t="shared" si="30"/>
        <v>2</v>
      </c>
      <c r="J160" s="5" cm="1">
        <f t="array" ref="J160">SUM(_xlfn._xlws.FILTER($D$2:$D$773,_xlfn.MAP($E$2:$E$773,_xlfn.LAMBDA(_xlpm.x,_xlpm.x=$E160))))</f>
        <v>1.9614253023864008E-3</v>
      </c>
      <c r="K160" s="5">
        <f t="shared" si="31"/>
        <v>0.33333333333333331</v>
      </c>
      <c r="L160" s="5" cm="1">
        <f t="array" ref="L160">SUM(_xlfn._xlws.FILTER($D$2:$D$773,_xlfn.MAP($F$2:$F$773,_xlfn.LAMBDA(_xlpm.x,_xlpm.x=$F160))))</f>
        <v>2.2883295194508009E-3</v>
      </c>
      <c r="M160" s="5">
        <f t="shared" si="32"/>
        <v>0.2857142857142857</v>
      </c>
      <c r="N160" s="5">
        <f t="shared" si="33"/>
        <v>8.8386344147355841E-2</v>
      </c>
      <c r="O160" s="5">
        <f t="shared" si="34"/>
        <v>0.30769230769230765</v>
      </c>
      <c r="P160" s="5">
        <f t="shared" si="35"/>
        <v>6.6946789630613221E-2</v>
      </c>
      <c r="Q160" s="5"/>
    </row>
    <row r="161" spans="1:17">
      <c r="A161" s="4" t="str">
        <f t="shared" si="24"/>
        <v>~si~ : [si]</v>
      </c>
      <c r="B161" s="2">
        <v>12</v>
      </c>
      <c r="C161" s="4" t="s">
        <v>353</v>
      </c>
      <c r="D161" s="5">
        <f t="shared" si="25"/>
        <v>3.9228506047728016E-3</v>
      </c>
      <c r="E161" s="4" t="str">
        <f t="shared" si="26"/>
        <v>~si~</v>
      </c>
      <c r="F161" s="4" t="str">
        <f t="shared" si="27"/>
        <v>[si]</v>
      </c>
      <c r="G161" s="6">
        <f t="shared" si="28"/>
        <v>2</v>
      </c>
      <c r="H161" s="6">
        <f t="shared" si="29"/>
        <v>2</v>
      </c>
      <c r="I161" s="6">
        <f t="shared" si="30"/>
        <v>2</v>
      </c>
      <c r="J161" s="5" cm="1">
        <f t="array" ref="J161">SUM(_xlfn._xlws.FILTER($D$2:$D$773,_xlfn.MAP($E$2:$E$773,_xlfn.LAMBDA(_xlpm.x,_xlpm.x=$E161))))</f>
        <v>7.8457012095456032E-3</v>
      </c>
      <c r="K161" s="5">
        <f t="shared" si="31"/>
        <v>0.5</v>
      </c>
      <c r="L161" s="5" cm="1">
        <f t="array" ref="L161">SUM(_xlfn._xlws.FILTER($D$2:$D$773,_xlfn.MAP($F$2:$F$773,_xlfn.LAMBDA(_xlpm.x,_xlpm.x=$F161))))</f>
        <v>9.1533180778032037E-3</v>
      </c>
      <c r="M161" s="5">
        <f t="shared" si="32"/>
        <v>0.42857142857142855</v>
      </c>
      <c r="N161" s="5">
        <f t="shared" si="33"/>
        <v>0.30953571924447482</v>
      </c>
      <c r="O161" s="5">
        <f t="shared" si="34"/>
        <v>0.46153846153846151</v>
      </c>
      <c r="P161" s="5">
        <f t="shared" si="35"/>
        <v>6.6946789630613221E-2</v>
      </c>
      <c r="Q161" s="5"/>
    </row>
    <row r="162" spans="1:17">
      <c r="A162" s="4" t="str">
        <f t="shared" si="24"/>
        <v>~lu~ : [ly]</v>
      </c>
      <c r="B162" s="2">
        <v>6</v>
      </c>
      <c r="C162" s="4" t="s">
        <v>173</v>
      </c>
      <c r="D162" s="5">
        <f t="shared" si="25"/>
        <v>1.9614253023864008E-3</v>
      </c>
      <c r="E162" s="4" t="str">
        <f t="shared" si="26"/>
        <v>~lu~</v>
      </c>
      <c r="F162" s="4" t="str">
        <f t="shared" si="27"/>
        <v>[ly]</v>
      </c>
      <c r="G162" s="6">
        <f t="shared" si="28"/>
        <v>2</v>
      </c>
      <c r="H162" s="6">
        <f t="shared" si="29"/>
        <v>2</v>
      </c>
      <c r="I162" s="6">
        <f t="shared" si="30"/>
        <v>2</v>
      </c>
      <c r="J162" s="5" cm="1">
        <f t="array" ref="J162">SUM(_xlfn._xlws.FILTER($D$2:$D$773,_xlfn.MAP($E$2:$E$773,_xlfn.LAMBDA(_xlpm.x,_xlpm.x=$E162))))</f>
        <v>1.9614253023864008E-3</v>
      </c>
      <c r="K162" s="5">
        <f t="shared" si="31"/>
        <v>1</v>
      </c>
      <c r="L162" s="5" cm="1">
        <f t="array" ref="L162">SUM(_xlfn._xlws.FILTER($D$2:$D$773,_xlfn.MAP($F$2:$F$773,_xlfn.LAMBDA(_xlpm.x,_xlpm.x=$F162))))</f>
        <v>2.2883295194508009E-3</v>
      </c>
      <c r="M162" s="5">
        <f t="shared" si="32"/>
        <v>0.8571428571428571</v>
      </c>
      <c r="N162" s="5">
        <f t="shared" si="33"/>
        <v>0.46966127874670288</v>
      </c>
      <c r="O162" s="5">
        <f t="shared" si="34"/>
        <v>0.92307692307692302</v>
      </c>
      <c r="P162" s="5">
        <f t="shared" si="35"/>
        <v>6.6946789630613221E-2</v>
      </c>
      <c r="Q162" s="5"/>
    </row>
    <row r="163" spans="1:17">
      <c r="A163" s="4" t="str">
        <f t="shared" si="24"/>
        <v>~ba~ : [ba]</v>
      </c>
      <c r="B163" s="2">
        <v>11</v>
      </c>
      <c r="C163" s="4" t="s">
        <v>2</v>
      </c>
      <c r="D163" s="5">
        <f t="shared" si="25"/>
        <v>3.5959463877084014E-3</v>
      </c>
      <c r="E163" s="5" t="str">
        <f t="shared" si="26"/>
        <v>~ba~</v>
      </c>
      <c r="F163" s="5" t="str">
        <f t="shared" si="27"/>
        <v>[ba]</v>
      </c>
      <c r="G163" s="6">
        <f t="shared" si="28"/>
        <v>2</v>
      </c>
      <c r="H163" s="6">
        <f t="shared" si="29"/>
        <v>2</v>
      </c>
      <c r="I163" s="6">
        <f t="shared" si="30"/>
        <v>2</v>
      </c>
      <c r="J163" s="5" cm="1">
        <f t="array" ref="J163">SUM(_xlfn._xlws.FILTER($D$2:$D$773,_xlfn.MAP($E$2:$E$773,_xlfn.LAMBDA(_xlpm.x,_xlpm.x=$E163))))</f>
        <v>3.5959463877084014E-3</v>
      </c>
      <c r="K163" s="5">
        <f t="shared" si="31"/>
        <v>1</v>
      </c>
      <c r="L163" s="5" cm="1">
        <f t="array" ref="L163">SUM(_xlfn._xlws.FILTER($D$2:$D$773,_xlfn.MAP($F$2:$F$773,_xlfn.LAMBDA(_xlpm.x,_xlpm.x=$F163))))</f>
        <v>4.2497548218372021E-3</v>
      </c>
      <c r="M163" s="5">
        <f t="shared" si="32"/>
        <v>0.84615384615384603</v>
      </c>
      <c r="N163" s="5">
        <f t="shared" si="33"/>
        <v>0.59558753066700487</v>
      </c>
      <c r="O163" s="5">
        <f t="shared" si="34"/>
        <v>0.91666666666666663</v>
      </c>
      <c r="P163" s="5">
        <f t="shared" si="35"/>
        <v>7.2550667148611747E-2</v>
      </c>
      <c r="Q163" s="5"/>
    </row>
    <row r="164" spans="1:17">
      <c r="A164" s="4" t="str">
        <f t="shared" si="24"/>
        <v>~ou~ : [u]</v>
      </c>
      <c r="B164" s="2">
        <v>5</v>
      </c>
      <c r="C164" s="4" t="s">
        <v>180</v>
      </c>
      <c r="D164" s="5">
        <f t="shared" si="25"/>
        <v>1.6345210853220007E-3</v>
      </c>
      <c r="E164" s="4" t="str">
        <f t="shared" si="26"/>
        <v>~ou~</v>
      </c>
      <c r="F164" s="4" t="str">
        <f t="shared" si="27"/>
        <v>[u]</v>
      </c>
      <c r="G164" s="6">
        <f t="shared" si="28"/>
        <v>2</v>
      </c>
      <c r="H164" s="6">
        <f t="shared" si="29"/>
        <v>1</v>
      </c>
      <c r="I164" s="6">
        <f t="shared" si="30"/>
        <v>2</v>
      </c>
      <c r="J164" s="5" cm="1">
        <f t="array" ref="J164">SUM(_xlfn._xlws.FILTER($D$2:$D$773,_xlfn.MAP($E$2:$E$773,_xlfn.LAMBDA(_xlpm.x,_xlpm.x=$E164))))</f>
        <v>1.6345210853220007E-3</v>
      </c>
      <c r="K164" s="5">
        <f t="shared" si="31"/>
        <v>1</v>
      </c>
      <c r="L164" s="5" cm="1">
        <f t="array" ref="L164">SUM(_xlfn._xlws.FILTER($D$2:$D$773,_xlfn.MAP($F$2:$F$773,_xlfn.LAMBDA(_xlpm.x,_xlpm.x=$F164))))</f>
        <v>1.9614253023864008E-3</v>
      </c>
      <c r="M164" s="5">
        <f t="shared" si="32"/>
        <v>0.83333333333333337</v>
      </c>
      <c r="N164" s="5">
        <f t="shared" si="33"/>
        <v>0.33752045540428932</v>
      </c>
      <c r="O164" s="5">
        <f t="shared" si="34"/>
        <v>0.90909090909090906</v>
      </c>
      <c r="P164" s="5">
        <f t="shared" si="35"/>
        <v>7.9181246047624818E-2</v>
      </c>
      <c r="Q164" s="5"/>
    </row>
    <row r="165" spans="1:17">
      <c r="A165" s="4" t="str">
        <f t="shared" si="24"/>
        <v>~en~ : [ɑ̃]</v>
      </c>
      <c r="B165" s="2">
        <v>14</v>
      </c>
      <c r="C165" s="4" t="s">
        <v>118</v>
      </c>
      <c r="D165" s="5">
        <f t="shared" si="25"/>
        <v>4.5766590389016018E-3</v>
      </c>
      <c r="E165" s="5" t="str">
        <f t="shared" si="26"/>
        <v>~en~</v>
      </c>
      <c r="F165" s="5" t="str">
        <f t="shared" si="27"/>
        <v>[ɑ̃]</v>
      </c>
      <c r="G165" s="6">
        <f t="shared" si="28"/>
        <v>2</v>
      </c>
      <c r="H165" s="6">
        <f t="shared" si="29"/>
        <v>2</v>
      </c>
      <c r="I165" s="6">
        <f t="shared" si="30"/>
        <v>2</v>
      </c>
      <c r="J165" s="5" cm="1">
        <f t="array" ref="J165">SUM(_xlfn._xlws.FILTER($D$2:$D$773,_xlfn.MAP($E$2:$E$773,_xlfn.LAMBDA(_xlpm.x,_xlpm.x=$E165))))</f>
        <v>4.5766590389016018E-3</v>
      </c>
      <c r="K165" s="5">
        <f t="shared" si="31"/>
        <v>1</v>
      </c>
      <c r="L165" s="5" cm="1">
        <f t="array" ref="L165">SUM(_xlfn._xlws.FILTER($D$2:$D$773,_xlfn.MAP($F$2:$F$773,_xlfn.LAMBDA(_xlpm.x,_xlpm.x=$F165))))</f>
        <v>5.5573716900948027E-3</v>
      </c>
      <c r="M165" s="5">
        <f t="shared" si="32"/>
        <v>0.82352941176470584</v>
      </c>
      <c r="N165" s="5">
        <f t="shared" si="33"/>
        <v>0.63955386485105692</v>
      </c>
      <c r="O165" s="5">
        <f t="shared" si="34"/>
        <v>0.90322580645161288</v>
      </c>
      <c r="P165" s="5">
        <f t="shared" si="35"/>
        <v>8.4320885700035944E-2</v>
      </c>
      <c r="Q165" s="5"/>
    </row>
    <row r="166" spans="1:17">
      <c r="A166" s="4" t="str">
        <f t="shared" si="24"/>
        <v>~me~ : [mɑ̃]</v>
      </c>
      <c r="B166" s="2">
        <v>2</v>
      </c>
      <c r="C166" s="4" t="s">
        <v>388</v>
      </c>
      <c r="D166" s="5">
        <f t="shared" si="25"/>
        <v>6.5380843412880026E-4</v>
      </c>
      <c r="E166" s="5" t="str">
        <f t="shared" si="26"/>
        <v>~me~</v>
      </c>
      <c r="F166" s="5" t="str">
        <f t="shared" si="27"/>
        <v>[mɑ̃]</v>
      </c>
      <c r="G166" s="6">
        <f t="shared" si="28"/>
        <v>2</v>
      </c>
      <c r="H166" s="6">
        <f t="shared" si="29"/>
        <v>3</v>
      </c>
      <c r="I166" s="6">
        <f t="shared" si="30"/>
        <v>3</v>
      </c>
      <c r="J166" s="5" cm="1">
        <f t="array" ref="J166">SUM(_xlfn._xlws.FILTER($D$2:$D$773,_xlfn.MAP($E$2:$E$773,_xlfn.LAMBDA(_xlpm.x,_xlpm.x=$E166))))</f>
        <v>5.8842759071592015E-3</v>
      </c>
      <c r="K166" s="5">
        <f t="shared" si="31"/>
        <v>0.11111111111111113</v>
      </c>
      <c r="L166" s="5" cm="1">
        <f t="array" ref="L166">SUM(_xlfn._xlws.FILTER($D$2:$D$773,_xlfn.MAP($F$2:$F$773,_xlfn.LAMBDA(_xlpm.x,_xlpm.x=$F166))))</f>
        <v>7.1918927754168029E-3</v>
      </c>
      <c r="M166" s="5">
        <f t="shared" si="32"/>
        <v>9.0909090909090912E-2</v>
      </c>
      <c r="N166" s="5">
        <f t="shared" si="33"/>
        <v>3.334934454802093E-2</v>
      </c>
      <c r="O166" s="5">
        <f t="shared" si="34"/>
        <v>0.10000000000000002</v>
      </c>
      <c r="P166" s="5">
        <f t="shared" si="35"/>
        <v>8.71501757189002E-2</v>
      </c>
      <c r="Q166" s="5"/>
    </row>
    <row r="167" spans="1:17">
      <c r="A167" s="4" t="str">
        <f t="shared" si="24"/>
        <v>~fo~ : [fɔ]</v>
      </c>
      <c r="B167" s="2">
        <v>4</v>
      </c>
      <c r="C167" s="4" t="s">
        <v>11</v>
      </c>
      <c r="D167" s="5">
        <f t="shared" si="25"/>
        <v>1.3076168682576005E-3</v>
      </c>
      <c r="E167" s="4" t="str">
        <f t="shared" si="26"/>
        <v>~fo~</v>
      </c>
      <c r="F167" s="4" t="str">
        <f t="shared" si="27"/>
        <v>[fɔ]</v>
      </c>
      <c r="G167" s="6">
        <f t="shared" si="28"/>
        <v>2</v>
      </c>
      <c r="H167" s="6">
        <f t="shared" si="29"/>
        <v>2</v>
      </c>
      <c r="I167" s="6">
        <f t="shared" si="30"/>
        <v>2</v>
      </c>
      <c r="J167" s="5" cm="1">
        <f t="array" ref="J167">SUM(_xlfn._xlws.FILTER($D$2:$D$773,_xlfn.MAP($E$2:$E$773,_xlfn.LAMBDA(_xlpm.x,_xlpm.x=$E167))))</f>
        <v>1.3076168682576005E-3</v>
      </c>
      <c r="K167" s="5">
        <f t="shared" si="31"/>
        <v>1</v>
      </c>
      <c r="L167" s="5" cm="1">
        <f t="array" ref="L167">SUM(_xlfn._xlws.FILTER($D$2:$D$773,_xlfn.MAP($F$2:$F$773,_xlfn.LAMBDA(_xlpm.x,_xlpm.x=$F167))))</f>
        <v>1.6345210853220007E-3</v>
      </c>
      <c r="M167" s="5">
        <f t="shared" si="32"/>
        <v>0.8</v>
      </c>
      <c r="N167" s="5">
        <f t="shared" si="33"/>
        <v>0.37406388866582169</v>
      </c>
      <c r="O167" s="5">
        <f t="shared" si="34"/>
        <v>0.88888888888888895</v>
      </c>
      <c r="P167" s="5">
        <f t="shared" si="35"/>
        <v>9.691001300805642E-2</v>
      </c>
      <c r="Q167" s="5"/>
    </row>
    <row r="168" spans="1:17">
      <c r="A168" s="4" t="str">
        <f t="shared" si="24"/>
        <v>~ri~ : [ʁi]</v>
      </c>
      <c r="B168" s="2">
        <v>12</v>
      </c>
      <c r="C168" s="4" t="s">
        <v>46</v>
      </c>
      <c r="D168" s="5">
        <f t="shared" si="25"/>
        <v>3.9228506047728016E-3</v>
      </c>
      <c r="E168" s="5" t="str">
        <f t="shared" si="26"/>
        <v>~ri~</v>
      </c>
      <c r="F168" s="5" t="str">
        <f t="shared" si="27"/>
        <v>[ʁi]</v>
      </c>
      <c r="G168" s="6">
        <f t="shared" si="28"/>
        <v>2</v>
      </c>
      <c r="H168" s="6">
        <f t="shared" si="29"/>
        <v>2</v>
      </c>
      <c r="I168" s="6">
        <f t="shared" si="30"/>
        <v>2</v>
      </c>
      <c r="J168" s="5" cm="1">
        <f t="array" ref="J168">SUM(_xlfn._xlws.FILTER($D$2:$D$773,_xlfn.MAP($E$2:$E$773,_xlfn.LAMBDA(_xlpm.x,_xlpm.x=$E168))))</f>
        <v>3.9228506047728016E-3</v>
      </c>
      <c r="K168" s="5">
        <f t="shared" si="31"/>
        <v>1</v>
      </c>
      <c r="L168" s="5" cm="1">
        <f t="array" ref="L168">SUM(_xlfn._xlws.FILTER($D$2:$D$773,_xlfn.MAP($F$2:$F$773,_xlfn.LAMBDA(_xlpm.x,_xlpm.x=$F168))))</f>
        <v>4.9035632559660015E-3</v>
      </c>
      <c r="M168" s="5">
        <f t="shared" si="32"/>
        <v>0.8</v>
      </c>
      <c r="N168" s="5">
        <f t="shared" si="33"/>
        <v>0.5961428666930626</v>
      </c>
      <c r="O168" s="5">
        <f t="shared" si="34"/>
        <v>0.88888888888888895</v>
      </c>
      <c r="P168" s="5">
        <f t="shared" si="35"/>
        <v>9.691001300805642E-2</v>
      </c>
      <c r="Q168" s="5"/>
    </row>
    <row r="169" spans="1:17">
      <c r="A169" s="4" t="str">
        <f t="shared" si="24"/>
        <v>~in~ : [ɛ̃]</v>
      </c>
      <c r="B169" s="2">
        <v>12</v>
      </c>
      <c r="C169" s="4" t="s">
        <v>129</v>
      </c>
      <c r="D169" s="5">
        <f t="shared" si="25"/>
        <v>3.9228506047728016E-3</v>
      </c>
      <c r="E169" s="5" t="str">
        <f t="shared" si="26"/>
        <v>~in~</v>
      </c>
      <c r="F169" s="5" t="str">
        <f t="shared" si="27"/>
        <v>[ɛ̃]</v>
      </c>
      <c r="G169" s="6">
        <f t="shared" si="28"/>
        <v>2</v>
      </c>
      <c r="H169" s="6">
        <f t="shared" si="29"/>
        <v>2</v>
      </c>
      <c r="I169" s="6">
        <f t="shared" si="30"/>
        <v>2</v>
      </c>
      <c r="J169" s="5" cm="1">
        <f t="array" ref="J169">SUM(_xlfn._xlws.FILTER($D$2:$D$773,_xlfn.MAP($E$2:$E$773,_xlfn.LAMBDA(_xlpm.x,_xlpm.x=$E169))))</f>
        <v>3.9228506047728016E-3</v>
      </c>
      <c r="K169" s="5">
        <f t="shared" si="31"/>
        <v>1</v>
      </c>
      <c r="L169" s="5" cm="1">
        <f t="array" ref="L169">SUM(_xlfn._xlws.FILTER($D$2:$D$773,_xlfn.MAP($F$2:$F$773,_xlfn.LAMBDA(_xlpm.x,_xlpm.x=$F169))))</f>
        <v>4.9035632559660015E-3</v>
      </c>
      <c r="M169" s="5">
        <f t="shared" si="32"/>
        <v>0.8</v>
      </c>
      <c r="N169" s="5">
        <f t="shared" si="33"/>
        <v>0.5961428666930626</v>
      </c>
      <c r="O169" s="5">
        <f t="shared" si="34"/>
        <v>0.88888888888888895</v>
      </c>
      <c r="P169" s="5">
        <f t="shared" si="35"/>
        <v>9.691001300805642E-2</v>
      </c>
      <c r="Q169" s="5"/>
    </row>
    <row r="170" spans="1:17">
      <c r="A170" s="4" t="str">
        <f t="shared" si="24"/>
        <v>~ta~ : [ta]</v>
      </c>
      <c r="B170" s="2">
        <v>12</v>
      </c>
      <c r="C170" s="4" t="s">
        <v>67</v>
      </c>
      <c r="D170" s="5">
        <f t="shared" si="25"/>
        <v>3.9228506047728016E-3</v>
      </c>
      <c r="E170" s="4" t="str">
        <f t="shared" si="26"/>
        <v>~ta~</v>
      </c>
      <c r="F170" s="4" t="str">
        <f t="shared" si="27"/>
        <v>[ta]</v>
      </c>
      <c r="G170" s="6">
        <f t="shared" si="28"/>
        <v>2</v>
      </c>
      <c r="H170" s="6">
        <f t="shared" si="29"/>
        <v>2</v>
      </c>
      <c r="I170" s="6">
        <f t="shared" si="30"/>
        <v>2</v>
      </c>
      <c r="J170" s="5" cm="1">
        <f t="array" ref="J170">SUM(_xlfn._xlws.FILTER($D$2:$D$773,_xlfn.MAP($E$2:$E$773,_xlfn.LAMBDA(_xlpm.x,_xlpm.x=$E170))))</f>
        <v>3.9228506047728016E-3</v>
      </c>
      <c r="K170" s="5">
        <f t="shared" si="31"/>
        <v>1</v>
      </c>
      <c r="L170" s="5" cm="1">
        <f t="array" ref="L170">SUM(_xlfn._xlws.FILTER($D$2:$D$773,_xlfn.MAP($F$2:$F$773,_xlfn.LAMBDA(_xlpm.x,_xlpm.x=$F170))))</f>
        <v>4.9035632559660015E-3</v>
      </c>
      <c r="M170" s="5">
        <f t="shared" si="32"/>
        <v>0.8</v>
      </c>
      <c r="N170" s="5">
        <f t="shared" si="33"/>
        <v>0.5961428666930626</v>
      </c>
      <c r="O170" s="5">
        <f t="shared" si="34"/>
        <v>0.88888888888888895</v>
      </c>
      <c r="P170" s="5">
        <f t="shared" si="35"/>
        <v>9.691001300805642E-2</v>
      </c>
      <c r="Q170" s="5"/>
    </row>
    <row r="171" spans="1:17">
      <c r="A171" s="4" t="str">
        <f t="shared" si="24"/>
        <v>~cu~ : [ky]</v>
      </c>
      <c r="B171" s="2">
        <v>7</v>
      </c>
      <c r="C171" s="4" t="s">
        <v>145</v>
      </c>
      <c r="D171" s="5">
        <f t="shared" si="25"/>
        <v>2.2883295194508009E-3</v>
      </c>
      <c r="E171" s="4" t="str">
        <f t="shared" si="26"/>
        <v>~cu~</v>
      </c>
      <c r="F171" s="4" t="str">
        <f t="shared" si="27"/>
        <v>[ky]</v>
      </c>
      <c r="G171" s="6">
        <f t="shared" si="28"/>
        <v>2</v>
      </c>
      <c r="H171" s="6">
        <f t="shared" si="29"/>
        <v>2</v>
      </c>
      <c r="I171" s="6">
        <f t="shared" si="30"/>
        <v>2</v>
      </c>
      <c r="J171" s="5" cm="1">
        <f t="array" ref="J171">SUM(_xlfn._xlws.FILTER($D$2:$D$773,_xlfn.MAP($E$2:$E$773,_xlfn.LAMBDA(_xlpm.x,_xlpm.x=$E171))))</f>
        <v>2.2883295194508009E-3</v>
      </c>
      <c r="K171" s="5">
        <f t="shared" si="31"/>
        <v>1</v>
      </c>
      <c r="L171" s="5" cm="1">
        <f t="array" ref="L171">SUM(_xlfn._xlws.FILTER($D$2:$D$773,_xlfn.MAP($F$2:$F$773,_xlfn.LAMBDA(_xlpm.x,_xlpm.x=$F171))))</f>
        <v>2.9421379535796012E-3</v>
      </c>
      <c r="M171" s="5">
        <f t="shared" si="32"/>
        <v>0.77777777777777779</v>
      </c>
      <c r="N171" s="5">
        <f t="shared" si="33"/>
        <v>0.47575005601964682</v>
      </c>
      <c r="O171" s="5">
        <f t="shared" si="34"/>
        <v>0.87500000000000011</v>
      </c>
      <c r="P171" s="5">
        <f t="shared" si="35"/>
        <v>0.109144469425068</v>
      </c>
      <c r="Q171" s="5"/>
    </row>
    <row r="172" spans="1:17">
      <c r="A172" s="4" t="str">
        <f t="shared" si="24"/>
        <v>~dé~ : [de]</v>
      </c>
      <c r="B172" s="2">
        <v>13</v>
      </c>
      <c r="C172" s="4" t="s">
        <v>131</v>
      </c>
      <c r="D172" s="5">
        <f t="shared" si="25"/>
        <v>4.2497548218372013E-3</v>
      </c>
      <c r="E172" s="4" t="str">
        <f t="shared" si="26"/>
        <v>~dé~</v>
      </c>
      <c r="F172" s="4" t="str">
        <f t="shared" si="27"/>
        <v>[de]</v>
      </c>
      <c r="G172" s="6">
        <f t="shared" si="28"/>
        <v>2</v>
      </c>
      <c r="H172" s="6">
        <f t="shared" si="29"/>
        <v>2</v>
      </c>
      <c r="I172" s="6">
        <f t="shared" si="30"/>
        <v>2</v>
      </c>
      <c r="J172" s="5" cm="1">
        <f t="array" ref="J172">SUM(_xlfn._xlws.FILTER($D$2:$D$773,_xlfn.MAP($E$2:$E$773,_xlfn.LAMBDA(_xlpm.x,_xlpm.x=$E172))))</f>
        <v>4.2497548218372013E-3</v>
      </c>
      <c r="K172" s="5">
        <f t="shared" si="31"/>
        <v>1</v>
      </c>
      <c r="L172" s="5" cm="1">
        <f t="array" ref="L172">SUM(_xlfn._xlws.FILTER($D$2:$D$773,_xlfn.MAP($F$2:$F$773,_xlfn.LAMBDA(_xlpm.x,_xlpm.x=$F172))))</f>
        <v>5.5573716900948018E-3</v>
      </c>
      <c r="M172" s="5">
        <f t="shared" si="32"/>
        <v>0.76470588235294112</v>
      </c>
      <c r="N172" s="5">
        <f t="shared" si="33"/>
        <v>0.5980327905250179</v>
      </c>
      <c r="O172" s="5">
        <f t="shared" si="34"/>
        <v>0.86666666666666659</v>
      </c>
      <c r="P172" s="5">
        <f t="shared" si="35"/>
        <v>0.11650556907143717</v>
      </c>
      <c r="Q172" s="5"/>
    </row>
    <row r="173" spans="1:17">
      <c r="A173" s="4" t="str">
        <f t="shared" si="24"/>
        <v>~fa~ : [fa]</v>
      </c>
      <c r="B173" s="2">
        <v>6</v>
      </c>
      <c r="C173" s="4" t="s">
        <v>9</v>
      </c>
      <c r="D173" s="5">
        <f t="shared" si="25"/>
        <v>1.9614253023864008E-3</v>
      </c>
      <c r="E173" s="5" t="str">
        <f t="shared" si="26"/>
        <v>~fa~</v>
      </c>
      <c r="F173" s="5" t="str">
        <f t="shared" si="27"/>
        <v>[fa]</v>
      </c>
      <c r="G173" s="6">
        <f t="shared" si="28"/>
        <v>2</v>
      </c>
      <c r="H173" s="6">
        <f t="shared" si="29"/>
        <v>2</v>
      </c>
      <c r="I173" s="6">
        <f t="shared" si="30"/>
        <v>2</v>
      </c>
      <c r="J173" s="5" cm="1">
        <f t="array" ref="J173">SUM(_xlfn._xlws.FILTER($D$2:$D$773,_xlfn.MAP($E$2:$E$773,_xlfn.LAMBDA(_xlpm.x,_xlpm.x=$E173))))</f>
        <v>1.9614253023864008E-3</v>
      </c>
      <c r="K173" s="5">
        <f t="shared" si="31"/>
        <v>1</v>
      </c>
      <c r="L173" s="5" cm="1">
        <f t="array" ref="L173">SUM(_xlfn._xlws.FILTER($D$2:$D$773,_xlfn.MAP($F$2:$F$773,_xlfn.LAMBDA(_xlpm.x,_xlpm.x=$F173))))</f>
        <v>2.6152337365152011E-3</v>
      </c>
      <c r="M173" s="5">
        <f t="shared" si="32"/>
        <v>0.75</v>
      </c>
      <c r="N173" s="5">
        <f t="shared" si="33"/>
        <v>0.43611404455050984</v>
      </c>
      <c r="O173" s="5">
        <f t="shared" si="34"/>
        <v>0.8571428571428571</v>
      </c>
      <c r="P173" s="5">
        <f t="shared" si="35"/>
        <v>0.12493873660829993</v>
      </c>
      <c r="Q173" s="5"/>
    </row>
    <row r="174" spans="1:17">
      <c r="A174" s="4" t="str">
        <f t="shared" si="24"/>
        <v>~ré~ : [ʁe]</v>
      </c>
      <c r="B174" s="2">
        <v>17</v>
      </c>
      <c r="C174" s="4" t="s">
        <v>673</v>
      </c>
      <c r="D174" s="5">
        <f t="shared" si="25"/>
        <v>5.5573716900948018E-3</v>
      </c>
      <c r="E174" s="4" t="str">
        <f t="shared" si="26"/>
        <v>~ré~</v>
      </c>
      <c r="F174" s="4" t="str">
        <f t="shared" si="27"/>
        <v>[ʁe]</v>
      </c>
      <c r="G174" s="6">
        <f t="shared" si="28"/>
        <v>2</v>
      </c>
      <c r="H174" s="6">
        <f t="shared" si="29"/>
        <v>2</v>
      </c>
      <c r="I174" s="6">
        <f t="shared" si="30"/>
        <v>2</v>
      </c>
      <c r="J174" s="5" cm="1">
        <f t="array" ref="J174">SUM(_xlfn._xlws.FILTER($D$2:$D$773,_xlfn.MAP($E$2:$E$773,_xlfn.LAMBDA(_xlpm.x,_xlpm.x=$E174))))</f>
        <v>5.5573716900948018E-3</v>
      </c>
      <c r="K174" s="5">
        <f t="shared" si="31"/>
        <v>1</v>
      </c>
      <c r="L174" s="5" cm="1">
        <f t="array" ref="L174">SUM(_xlfn._xlws.FILTER($D$2:$D$773,_xlfn.MAP($F$2:$F$773,_xlfn.LAMBDA(_xlpm.x,_xlpm.x=$F174))))</f>
        <v>7.5187969924812026E-3</v>
      </c>
      <c r="M174" s="5">
        <f t="shared" si="32"/>
        <v>0.73913043478260865</v>
      </c>
      <c r="N174" s="5">
        <f t="shared" si="33"/>
        <v>0.64238695050621708</v>
      </c>
      <c r="O174" s="5">
        <f t="shared" si="34"/>
        <v>0.85</v>
      </c>
      <c r="P174" s="5">
        <f t="shared" si="35"/>
        <v>0.13127891463931898</v>
      </c>
      <c r="Q174" s="5"/>
    </row>
    <row r="175" spans="1:17">
      <c r="A175" s="4" t="str">
        <f t="shared" si="24"/>
        <v>~fe~ : [fɛ]</v>
      </c>
      <c r="B175" s="2">
        <v>2</v>
      </c>
      <c r="C175" s="4" t="s">
        <v>10</v>
      </c>
      <c r="D175" s="5">
        <f t="shared" si="25"/>
        <v>6.5380843412880026E-4</v>
      </c>
      <c r="E175" s="5" t="str">
        <f t="shared" si="26"/>
        <v>~fe~</v>
      </c>
      <c r="F175" s="5" t="str">
        <f t="shared" si="27"/>
        <v>[fɛ]</v>
      </c>
      <c r="G175" s="6">
        <f t="shared" si="28"/>
        <v>2</v>
      </c>
      <c r="H175" s="6">
        <f t="shared" si="29"/>
        <v>2</v>
      </c>
      <c r="I175" s="6">
        <f t="shared" si="30"/>
        <v>2</v>
      </c>
      <c r="J175" s="5" cm="1">
        <f t="array" ref="J175">SUM(_xlfn._xlws.FILTER($D$2:$D$773,_xlfn.MAP($E$2:$E$773,_xlfn.LAMBDA(_xlpm.x,_xlpm.x=$E175))))</f>
        <v>1.6345210853220007E-3</v>
      </c>
      <c r="K175" s="5">
        <f t="shared" si="31"/>
        <v>0.4</v>
      </c>
      <c r="L175" s="5" cm="1">
        <f t="array" ref="L175">SUM(_xlfn._xlws.FILTER($D$2:$D$773,_xlfn.MAP($F$2:$F$773,_xlfn.LAMBDA(_xlpm.x,_xlpm.x=$F175))))</f>
        <v>2.2883295194508009E-3</v>
      </c>
      <c r="M175" s="5">
        <f t="shared" si="32"/>
        <v>0.2857142857142857</v>
      </c>
      <c r="N175" s="5">
        <f t="shared" si="33"/>
        <v>9.5751872826302167E-2</v>
      </c>
      <c r="O175" s="5">
        <f t="shared" si="34"/>
        <v>0.33333333333333331</v>
      </c>
      <c r="P175" s="5">
        <f t="shared" si="35"/>
        <v>0.14612803567823807</v>
      </c>
      <c r="Q175" s="5"/>
    </row>
    <row r="176" spans="1:17">
      <c r="A176" s="4" t="str">
        <f t="shared" si="24"/>
        <v>~fi~ : [fi]</v>
      </c>
      <c r="B176" s="2">
        <v>9</v>
      </c>
      <c r="C176" s="4" t="s">
        <v>73</v>
      </c>
      <c r="D176" s="5">
        <f t="shared" si="25"/>
        <v>2.9421379535796012E-3</v>
      </c>
      <c r="E176" s="4" t="str">
        <f t="shared" si="26"/>
        <v>~fi~</v>
      </c>
      <c r="F176" s="4" t="str">
        <f t="shared" si="27"/>
        <v>[fi]</v>
      </c>
      <c r="G176" s="6">
        <f t="shared" si="28"/>
        <v>2</v>
      </c>
      <c r="H176" s="6">
        <f t="shared" si="29"/>
        <v>2</v>
      </c>
      <c r="I176" s="6">
        <f t="shared" si="30"/>
        <v>2</v>
      </c>
      <c r="J176" s="5" cm="1">
        <f t="array" ref="J176">SUM(_xlfn._xlws.FILTER($D$2:$D$773,_xlfn.MAP($E$2:$E$773,_xlfn.LAMBDA(_xlpm.x,_xlpm.x=$E176))))</f>
        <v>2.9421379535796012E-3</v>
      </c>
      <c r="K176" s="5">
        <f t="shared" si="31"/>
        <v>1</v>
      </c>
      <c r="L176" s="5" cm="1">
        <f t="array" ref="L176">SUM(_xlfn._xlws.FILTER($D$2:$D$773,_xlfn.MAP($F$2:$F$773,_xlfn.LAMBDA(_xlpm.x,_xlpm.x=$F176))))</f>
        <v>4.2497548218372021E-3</v>
      </c>
      <c r="M176" s="5">
        <f t="shared" si="32"/>
        <v>0.69230769230769229</v>
      </c>
      <c r="N176" s="5">
        <f t="shared" si="33"/>
        <v>0.49259453835924194</v>
      </c>
      <c r="O176" s="5">
        <f t="shared" si="34"/>
        <v>0.81818181818181812</v>
      </c>
      <c r="P176" s="5">
        <f t="shared" si="35"/>
        <v>0.15970084286751188</v>
      </c>
      <c r="Q176" s="5"/>
    </row>
    <row r="177" spans="1:17">
      <c r="A177" s="4" t="str">
        <f t="shared" si="24"/>
        <v>~st~ : [stə]</v>
      </c>
      <c r="B177" s="2">
        <v>1</v>
      </c>
      <c r="C177" s="4" t="s">
        <v>765</v>
      </c>
      <c r="D177" s="5">
        <f t="shared" si="25"/>
        <v>3.2690421706440013E-4</v>
      </c>
      <c r="E177" s="4" t="str">
        <f t="shared" si="26"/>
        <v>~st~</v>
      </c>
      <c r="F177" s="4" t="str">
        <f t="shared" si="27"/>
        <v>[stə]</v>
      </c>
      <c r="G177" s="6">
        <f t="shared" si="28"/>
        <v>2</v>
      </c>
      <c r="H177" s="6">
        <f t="shared" si="29"/>
        <v>3</v>
      </c>
      <c r="I177" s="6">
        <f t="shared" si="30"/>
        <v>3</v>
      </c>
      <c r="J177" s="5" cm="1">
        <f t="array" ref="J177">SUM(_xlfn._xlws.FILTER($D$2:$D$773,_xlfn.MAP($E$2:$E$773,_xlfn.LAMBDA(_xlpm.x,_xlpm.x=$E177))))</f>
        <v>1.3076168682576005E-3</v>
      </c>
      <c r="K177" s="5">
        <f t="shared" si="31"/>
        <v>0.25</v>
      </c>
      <c r="L177" s="5" cm="1">
        <f t="array" ref="L177">SUM(_xlfn._xlws.FILTER($D$2:$D$773,_xlfn.MAP($F$2:$F$773,_xlfn.LAMBDA(_xlpm.x,_xlpm.x=$F177))))</f>
        <v>1.9614253023864008E-3</v>
      </c>
      <c r="M177" s="5">
        <f t="shared" si="32"/>
        <v>0.16666666666666666</v>
      </c>
      <c r="N177" s="5">
        <f t="shared" si="33"/>
        <v>4.2082187474904942E-2</v>
      </c>
      <c r="O177" s="5">
        <f t="shared" si="34"/>
        <v>0.2</v>
      </c>
      <c r="P177" s="5">
        <f t="shared" si="35"/>
        <v>0.17609125905568124</v>
      </c>
      <c r="Q177" s="5"/>
    </row>
    <row r="178" spans="1:17">
      <c r="A178" s="4" t="str">
        <f t="shared" si="24"/>
        <v>~to~ : [tɔ]</v>
      </c>
      <c r="B178" s="2">
        <v>1</v>
      </c>
      <c r="C178" s="4" t="s">
        <v>749</v>
      </c>
      <c r="D178" s="5">
        <f t="shared" si="25"/>
        <v>3.2690421706440013E-4</v>
      </c>
      <c r="E178" s="5" t="str">
        <f t="shared" si="26"/>
        <v>~to~</v>
      </c>
      <c r="F178" s="5" t="str">
        <f t="shared" si="27"/>
        <v>[tɔ]</v>
      </c>
      <c r="G178" s="6">
        <f t="shared" si="28"/>
        <v>2</v>
      </c>
      <c r="H178" s="6">
        <f t="shared" si="29"/>
        <v>2</v>
      </c>
      <c r="I178" s="6">
        <f t="shared" si="30"/>
        <v>2</v>
      </c>
      <c r="J178" s="5" cm="1">
        <f t="array" ref="J178">SUM(_xlfn._xlws.FILTER($D$2:$D$773,_xlfn.MAP($E$2:$E$773,_xlfn.LAMBDA(_xlpm.x,_xlpm.x=$E178))))</f>
        <v>6.5380843412880026E-4</v>
      </c>
      <c r="K178" s="5">
        <f t="shared" si="31"/>
        <v>0.5</v>
      </c>
      <c r="L178" s="5" cm="1">
        <f t="array" ref="L178">SUM(_xlfn._xlws.FILTER($D$2:$D$773,_xlfn.MAP($F$2:$F$773,_xlfn.LAMBDA(_xlpm.x,_xlpm.x=$F178))))</f>
        <v>9.8071265119320039E-4</v>
      </c>
      <c r="M178" s="5">
        <f t="shared" si="32"/>
        <v>0.33333333333333331</v>
      </c>
      <c r="N178" s="5">
        <f t="shared" si="33"/>
        <v>7.2495246631565244E-2</v>
      </c>
      <c r="O178" s="5">
        <f t="shared" si="34"/>
        <v>0.4</v>
      </c>
      <c r="P178" s="5">
        <f t="shared" si="35"/>
        <v>0.17609125905568124</v>
      </c>
      <c r="Q178" s="5"/>
    </row>
    <row r="179" spans="1:17">
      <c r="A179" s="4" t="str">
        <f t="shared" si="24"/>
        <v>~ro~ : [ʁɔ]</v>
      </c>
      <c r="B179" s="2">
        <v>2</v>
      </c>
      <c r="C179" s="4" t="s">
        <v>691</v>
      </c>
      <c r="D179" s="5">
        <f t="shared" si="25"/>
        <v>6.5380843412880026E-4</v>
      </c>
      <c r="E179" s="5" t="str">
        <f t="shared" si="26"/>
        <v>~ro~</v>
      </c>
      <c r="F179" s="5" t="str">
        <f t="shared" si="27"/>
        <v>[ʁɔ]</v>
      </c>
      <c r="G179" s="6">
        <f t="shared" si="28"/>
        <v>2</v>
      </c>
      <c r="H179" s="6">
        <f t="shared" si="29"/>
        <v>2</v>
      </c>
      <c r="I179" s="6">
        <f t="shared" si="30"/>
        <v>2</v>
      </c>
      <c r="J179" s="5" cm="1">
        <f t="array" ref="J179">SUM(_xlfn._xlws.FILTER($D$2:$D$773,_xlfn.MAP($E$2:$E$773,_xlfn.LAMBDA(_xlpm.x,_xlpm.x=$E179))))</f>
        <v>6.5380843412880026E-4</v>
      </c>
      <c r="K179" s="5">
        <f t="shared" si="31"/>
        <v>1</v>
      </c>
      <c r="L179" s="5" cm="1">
        <f t="array" ref="L179">SUM(_xlfn._xlws.FILTER($D$2:$D$773,_xlfn.MAP($F$2:$F$773,_xlfn.LAMBDA(_xlpm.x,_xlpm.x=$F179))))</f>
        <v>9.8071265119320039E-4</v>
      </c>
      <c r="M179" s="5">
        <f t="shared" si="32"/>
        <v>0.66666666666666663</v>
      </c>
      <c r="N179" s="5">
        <f t="shared" si="33"/>
        <v>0.22980449478312523</v>
      </c>
      <c r="O179" s="5">
        <f t="shared" si="34"/>
        <v>0.8</v>
      </c>
      <c r="P179" s="5">
        <f t="shared" si="35"/>
        <v>0.17609125905568124</v>
      </c>
      <c r="Q179" s="5"/>
    </row>
    <row r="180" spans="1:17">
      <c r="A180" s="4" t="str">
        <f t="shared" si="24"/>
        <v>~bé~ : [be]</v>
      </c>
      <c r="B180" s="2">
        <v>2</v>
      </c>
      <c r="C180" s="4" t="s">
        <v>443</v>
      </c>
      <c r="D180" s="5">
        <f t="shared" si="25"/>
        <v>6.5380843412880026E-4</v>
      </c>
      <c r="E180" s="5" t="str">
        <f t="shared" si="26"/>
        <v>~bé~</v>
      </c>
      <c r="F180" s="5" t="str">
        <f t="shared" si="27"/>
        <v>[be]</v>
      </c>
      <c r="G180" s="6">
        <f t="shared" si="28"/>
        <v>2</v>
      </c>
      <c r="H180" s="6">
        <f t="shared" si="29"/>
        <v>2</v>
      </c>
      <c r="I180" s="6">
        <f t="shared" si="30"/>
        <v>2</v>
      </c>
      <c r="J180" s="5" cm="1">
        <f t="array" ref="J180">SUM(_xlfn._xlws.FILTER($D$2:$D$773,_xlfn.MAP($E$2:$E$773,_xlfn.LAMBDA(_xlpm.x,_xlpm.x=$E180))))</f>
        <v>6.5380843412880026E-4</v>
      </c>
      <c r="K180" s="5">
        <f t="shared" si="31"/>
        <v>1</v>
      </c>
      <c r="L180" s="5" cm="1">
        <f t="array" ref="L180">SUM(_xlfn._xlws.FILTER($D$2:$D$773,_xlfn.MAP($F$2:$F$773,_xlfn.LAMBDA(_xlpm.x,_xlpm.x=$F180))))</f>
        <v>9.8071265119320039E-4</v>
      </c>
      <c r="M180" s="5">
        <f t="shared" si="32"/>
        <v>0.66666666666666663</v>
      </c>
      <c r="N180" s="5">
        <f t="shared" si="33"/>
        <v>0.22980449478312523</v>
      </c>
      <c r="O180" s="5">
        <f t="shared" si="34"/>
        <v>0.8</v>
      </c>
      <c r="P180" s="5">
        <f t="shared" si="35"/>
        <v>0.17609125905568124</v>
      </c>
      <c r="Q180" s="5"/>
    </row>
    <row r="181" spans="1:17">
      <c r="A181" s="4" t="str">
        <f t="shared" si="24"/>
        <v>~pé~ : [pe]</v>
      </c>
      <c r="B181" s="2">
        <v>8</v>
      </c>
      <c r="C181" s="4" t="s">
        <v>185</v>
      </c>
      <c r="D181" s="5">
        <f t="shared" si="25"/>
        <v>2.6152337365152011E-3</v>
      </c>
      <c r="E181" s="4" t="str">
        <f t="shared" si="26"/>
        <v>~pé~</v>
      </c>
      <c r="F181" s="4" t="str">
        <f t="shared" si="27"/>
        <v>[pe]</v>
      </c>
      <c r="G181" s="6">
        <f t="shared" si="28"/>
        <v>2</v>
      </c>
      <c r="H181" s="6">
        <f t="shared" si="29"/>
        <v>2</v>
      </c>
      <c r="I181" s="6">
        <f t="shared" si="30"/>
        <v>2</v>
      </c>
      <c r="J181" s="5" cm="1">
        <f t="array" ref="J181">SUM(_xlfn._xlws.FILTER($D$2:$D$773,_xlfn.MAP($E$2:$E$773,_xlfn.LAMBDA(_xlpm.x,_xlpm.x=$E181))))</f>
        <v>2.6152337365152011E-3</v>
      </c>
      <c r="K181" s="5">
        <f t="shared" si="31"/>
        <v>1</v>
      </c>
      <c r="L181" s="5" cm="1">
        <f t="array" ref="L181">SUM(_xlfn._xlws.FILTER($D$2:$D$773,_xlfn.MAP($F$2:$F$773,_xlfn.LAMBDA(_xlpm.x,_xlpm.x=$F181))))</f>
        <v>3.9228506047728016E-3</v>
      </c>
      <c r="M181" s="5">
        <f t="shared" si="32"/>
        <v>0.66666666666666663</v>
      </c>
      <c r="N181" s="5">
        <f t="shared" si="33"/>
        <v>0.45960898956625046</v>
      </c>
      <c r="O181" s="5">
        <f t="shared" si="34"/>
        <v>0.8</v>
      </c>
      <c r="P181" s="5">
        <f t="shared" si="35"/>
        <v>0.17609125905568124</v>
      </c>
      <c r="Q181" s="5"/>
    </row>
    <row r="182" spans="1:17">
      <c r="A182" s="4" t="str">
        <f t="shared" si="24"/>
        <v>~fe~ : [fa]</v>
      </c>
      <c r="B182" s="2">
        <v>2</v>
      </c>
      <c r="C182" s="4" t="s">
        <v>227</v>
      </c>
      <c r="D182" s="5">
        <f t="shared" si="25"/>
        <v>6.5380843412880026E-4</v>
      </c>
      <c r="E182" s="4" t="str">
        <f t="shared" si="26"/>
        <v>~fe~</v>
      </c>
      <c r="F182" s="4" t="str">
        <f t="shared" si="27"/>
        <v>[fa]</v>
      </c>
      <c r="G182" s="6">
        <f t="shared" si="28"/>
        <v>2</v>
      </c>
      <c r="H182" s="6">
        <f t="shared" si="29"/>
        <v>2</v>
      </c>
      <c r="I182" s="6">
        <f t="shared" si="30"/>
        <v>2</v>
      </c>
      <c r="J182" s="5" cm="1">
        <f t="array" ref="J182">SUM(_xlfn._xlws.FILTER($D$2:$D$773,_xlfn.MAP($E$2:$E$773,_xlfn.LAMBDA(_xlpm.x,_xlpm.x=$E182))))</f>
        <v>1.6345210853220007E-3</v>
      </c>
      <c r="K182" s="5">
        <f t="shared" si="31"/>
        <v>0.4</v>
      </c>
      <c r="L182" s="5" cm="1">
        <f t="array" ref="L182">SUM(_xlfn._xlws.FILTER($D$2:$D$773,_xlfn.MAP($F$2:$F$773,_xlfn.LAMBDA(_xlpm.x,_xlpm.x=$F182))))</f>
        <v>2.6152337365152011E-3</v>
      </c>
      <c r="M182" s="5">
        <f t="shared" si="32"/>
        <v>0.25</v>
      </c>
      <c r="N182" s="5">
        <f t="shared" si="33"/>
        <v>8.8386344147355855E-2</v>
      </c>
      <c r="O182" s="5">
        <f t="shared" si="34"/>
        <v>0.30769230769230771</v>
      </c>
      <c r="P182" s="5">
        <f t="shared" si="35"/>
        <v>0.20411998265592479</v>
      </c>
      <c r="Q182" s="5"/>
    </row>
    <row r="183" spans="1:17">
      <c r="A183" s="4" t="str">
        <f t="shared" si="24"/>
        <v>~le~ : [lə]</v>
      </c>
      <c r="B183" s="2">
        <v>16</v>
      </c>
      <c r="C183" s="4" t="s">
        <v>130</v>
      </c>
      <c r="D183" s="5">
        <f t="shared" si="25"/>
        <v>5.2304674730304021E-3</v>
      </c>
      <c r="E183" s="4" t="str">
        <f t="shared" si="26"/>
        <v>~le~</v>
      </c>
      <c r="F183" s="4" t="str">
        <f t="shared" si="27"/>
        <v>[lə]</v>
      </c>
      <c r="G183" s="6">
        <f t="shared" si="28"/>
        <v>2</v>
      </c>
      <c r="H183" s="6">
        <f t="shared" si="29"/>
        <v>2</v>
      </c>
      <c r="I183" s="6">
        <f t="shared" si="30"/>
        <v>2</v>
      </c>
      <c r="J183" s="5" cm="1">
        <f t="array" ref="J183">SUM(_xlfn._xlws.FILTER($D$2:$D$773,_xlfn.MAP($E$2:$E$773,_xlfn.LAMBDA(_xlpm.x,_xlpm.x=$E183))))</f>
        <v>1.0134030728996404E-2</v>
      </c>
      <c r="K183" s="5">
        <f t="shared" si="31"/>
        <v>0.5161290322580645</v>
      </c>
      <c r="L183" s="5" cm="1">
        <f t="array" ref="L183">SUM(_xlfn._xlws.FILTER($D$2:$D$773,_xlfn.MAP($F$2:$F$773,_xlfn.LAMBDA(_xlpm.x,_xlpm.x=$F183))))</f>
        <v>1.6345210853220004E-2</v>
      </c>
      <c r="M183" s="5">
        <f t="shared" si="32"/>
        <v>0.32000000000000006</v>
      </c>
      <c r="N183" s="5">
        <f t="shared" si="33"/>
        <v>0.29266333508523629</v>
      </c>
      <c r="O183" s="5">
        <f t="shared" si="34"/>
        <v>0.39506172839506176</v>
      </c>
      <c r="P183" s="5">
        <f t="shared" si="35"/>
        <v>0.20760831050174605</v>
      </c>
      <c r="Q183" s="5"/>
    </row>
    <row r="184" spans="1:17">
      <c r="A184" s="4" t="str">
        <f t="shared" si="24"/>
        <v>~il~ : [jə]</v>
      </c>
      <c r="B184" s="2">
        <v>7</v>
      </c>
      <c r="C184" s="4" t="s">
        <v>677</v>
      </c>
      <c r="D184" s="5">
        <f t="shared" si="25"/>
        <v>2.2883295194508009E-3</v>
      </c>
      <c r="E184" s="4" t="str">
        <f t="shared" si="26"/>
        <v>~il~</v>
      </c>
      <c r="F184" s="4" t="str">
        <f t="shared" si="27"/>
        <v>[jə]</v>
      </c>
      <c r="G184" s="6">
        <f t="shared" si="28"/>
        <v>2</v>
      </c>
      <c r="H184" s="6">
        <f t="shared" si="29"/>
        <v>2</v>
      </c>
      <c r="I184" s="6">
        <f t="shared" si="30"/>
        <v>2</v>
      </c>
      <c r="J184" s="5" cm="1">
        <f t="array" ref="J184">SUM(_xlfn._xlws.FILTER($D$2:$D$773,_xlfn.MAP($E$2:$E$773,_xlfn.LAMBDA(_xlpm.x,_xlpm.x=$E184))))</f>
        <v>2.2883295194508009E-3</v>
      </c>
      <c r="K184" s="5">
        <f t="shared" si="31"/>
        <v>1</v>
      </c>
      <c r="L184" s="5" cm="1">
        <f t="array" ref="L184">SUM(_xlfn._xlws.FILTER($D$2:$D$773,_xlfn.MAP($F$2:$F$773,_xlfn.LAMBDA(_xlpm.x,_xlpm.x=$F184))))</f>
        <v>4.2497548218372021E-3</v>
      </c>
      <c r="M184" s="5">
        <f t="shared" si="32"/>
        <v>0.53846153846153844</v>
      </c>
      <c r="N184" s="5">
        <f t="shared" si="33"/>
        <v>0.38060004481571746</v>
      </c>
      <c r="O184" s="5">
        <f t="shared" si="34"/>
        <v>0.70000000000000007</v>
      </c>
      <c r="P184" s="5">
        <f t="shared" si="35"/>
        <v>0.26884531229257996</v>
      </c>
      <c r="Q184" s="5"/>
    </row>
    <row r="185" spans="1:17">
      <c r="A185" s="4" t="str">
        <f t="shared" si="24"/>
        <v>~té~ : [te]</v>
      </c>
      <c r="B185" s="2">
        <v>16</v>
      </c>
      <c r="C185" s="4" t="s">
        <v>147</v>
      </c>
      <c r="D185" s="5">
        <f t="shared" si="25"/>
        <v>5.2304674730304021E-3</v>
      </c>
      <c r="E185" s="4" t="str">
        <f t="shared" si="26"/>
        <v>~té~</v>
      </c>
      <c r="F185" s="4" t="str">
        <f t="shared" si="27"/>
        <v>[te]</v>
      </c>
      <c r="G185" s="6">
        <f t="shared" si="28"/>
        <v>2</v>
      </c>
      <c r="H185" s="6">
        <f t="shared" si="29"/>
        <v>2</v>
      </c>
      <c r="I185" s="6">
        <f t="shared" si="30"/>
        <v>2</v>
      </c>
      <c r="J185" s="5" cm="1">
        <f t="array" ref="J185">SUM(_xlfn._xlws.FILTER($D$2:$D$773,_xlfn.MAP($E$2:$E$773,_xlfn.LAMBDA(_xlpm.x,_xlpm.x=$E185))))</f>
        <v>5.2304674730304021E-3</v>
      </c>
      <c r="K185" s="5">
        <f t="shared" si="31"/>
        <v>1</v>
      </c>
      <c r="L185" s="5" cm="1">
        <f t="array" ref="L185">SUM(_xlfn._xlws.FILTER($D$2:$D$773,_xlfn.MAP($F$2:$F$773,_xlfn.LAMBDA(_xlpm.x,_xlpm.x=$F185))))</f>
        <v>1.0134030728996404E-2</v>
      </c>
      <c r="M185" s="5">
        <f t="shared" si="32"/>
        <v>0.5161290322580645</v>
      </c>
      <c r="N185" s="5">
        <f t="shared" si="33"/>
        <v>0.50437723706179016</v>
      </c>
      <c r="O185" s="5">
        <f t="shared" si="34"/>
        <v>0.68085106382978722</v>
      </c>
      <c r="P185" s="5">
        <f t="shared" si="35"/>
        <v>0.2872417111783479</v>
      </c>
      <c r="Q185" s="5"/>
    </row>
    <row r="186" spans="1:17">
      <c r="A186" s="4" t="str">
        <f t="shared" si="24"/>
        <v>~vé~ : [ve]</v>
      </c>
      <c r="B186" s="2">
        <v>4</v>
      </c>
      <c r="C186" s="4" t="s">
        <v>681</v>
      </c>
      <c r="D186" s="5">
        <f t="shared" si="25"/>
        <v>1.3076168682576005E-3</v>
      </c>
      <c r="E186" s="4" t="str">
        <f t="shared" si="26"/>
        <v>~vé~</v>
      </c>
      <c r="F186" s="4" t="str">
        <f t="shared" si="27"/>
        <v>[ve]</v>
      </c>
      <c r="G186" s="6">
        <f t="shared" si="28"/>
        <v>2</v>
      </c>
      <c r="H186" s="6">
        <f t="shared" si="29"/>
        <v>2</v>
      </c>
      <c r="I186" s="6">
        <f t="shared" si="30"/>
        <v>2</v>
      </c>
      <c r="J186" s="5" cm="1">
        <f t="array" ref="J186">SUM(_xlfn._xlws.FILTER($D$2:$D$773,_xlfn.MAP($E$2:$E$773,_xlfn.LAMBDA(_xlpm.x,_xlpm.x=$E186))))</f>
        <v>1.6345210853220007E-3</v>
      </c>
      <c r="K186" s="5">
        <f t="shared" si="31"/>
        <v>0.8</v>
      </c>
      <c r="L186" s="5" cm="1">
        <f t="array" ref="L186">SUM(_xlfn._xlws.FILTER($D$2:$D$773,_xlfn.MAP($F$2:$F$773,_xlfn.LAMBDA(_xlpm.x,_xlpm.x=$F186))))</f>
        <v>3.2690421706440013E-3</v>
      </c>
      <c r="M186" s="5">
        <f t="shared" si="32"/>
        <v>0.4</v>
      </c>
      <c r="N186" s="5">
        <f t="shared" si="33"/>
        <v>0.224438333199493</v>
      </c>
      <c r="O186" s="5">
        <f t="shared" si="34"/>
        <v>0.53333333333333333</v>
      </c>
      <c r="P186" s="5">
        <f t="shared" si="35"/>
        <v>0.3010299956639812</v>
      </c>
      <c r="Q186" s="5"/>
    </row>
    <row r="187" spans="1:17">
      <c r="A187" s="4" t="str">
        <f t="shared" si="24"/>
        <v>~xy~ : [ksi]</v>
      </c>
      <c r="B187" s="2">
        <v>1</v>
      </c>
      <c r="C187" s="4" t="s">
        <v>407</v>
      </c>
      <c r="D187" s="5">
        <f t="shared" si="25"/>
        <v>3.2690421706440013E-4</v>
      </c>
      <c r="E187" s="5" t="str">
        <f t="shared" si="26"/>
        <v>~xy~</v>
      </c>
      <c r="F187" s="5" t="str">
        <f t="shared" si="27"/>
        <v>[ksi]</v>
      </c>
      <c r="G187" s="6">
        <f t="shared" si="28"/>
        <v>2</v>
      </c>
      <c r="H187" s="6">
        <f t="shared" si="29"/>
        <v>3</v>
      </c>
      <c r="I187" s="6">
        <f t="shared" si="30"/>
        <v>3</v>
      </c>
      <c r="J187" s="5" cm="1">
        <f t="array" ref="J187">SUM(_xlfn._xlws.FILTER($D$2:$D$773,_xlfn.MAP($E$2:$E$773,_xlfn.LAMBDA(_xlpm.x,_xlpm.x=$E187))))</f>
        <v>3.2690421706440013E-4</v>
      </c>
      <c r="K187" s="5">
        <f t="shared" si="31"/>
        <v>1</v>
      </c>
      <c r="L187" s="5" cm="1">
        <f t="array" ref="L187">SUM(_xlfn._xlws.FILTER($D$2:$D$773,_xlfn.MAP($F$2:$F$773,_xlfn.LAMBDA(_xlpm.x,_xlpm.x=$F187))))</f>
        <v>6.5380843412880026E-4</v>
      </c>
      <c r="M187" s="5">
        <f t="shared" si="32"/>
        <v>0.5</v>
      </c>
      <c r="N187" s="5">
        <f t="shared" si="33"/>
        <v>0.14027395824968311</v>
      </c>
      <c r="O187" s="5">
        <f t="shared" si="34"/>
        <v>0.66666666666666663</v>
      </c>
      <c r="P187" s="5">
        <f t="shared" si="35"/>
        <v>0.3010299956639812</v>
      </c>
      <c r="Q187" s="5"/>
    </row>
    <row r="188" spans="1:17">
      <c r="A188" s="4" t="str">
        <f t="shared" si="24"/>
        <v>~au~ : [o]</v>
      </c>
      <c r="B188" s="2">
        <v>5</v>
      </c>
      <c r="C188" s="4" t="s">
        <v>166</v>
      </c>
      <c r="D188" s="5">
        <f t="shared" si="25"/>
        <v>1.6345210853220007E-3</v>
      </c>
      <c r="E188" s="5" t="str">
        <f t="shared" si="26"/>
        <v>~au~</v>
      </c>
      <c r="F188" s="5" t="str">
        <f t="shared" si="27"/>
        <v>[o]</v>
      </c>
      <c r="G188" s="6">
        <f t="shared" si="28"/>
        <v>2</v>
      </c>
      <c r="H188" s="6">
        <f t="shared" si="29"/>
        <v>1</v>
      </c>
      <c r="I188" s="6">
        <f t="shared" si="30"/>
        <v>2</v>
      </c>
      <c r="J188" s="5" cm="1">
        <f t="array" ref="J188">SUM(_xlfn._xlws.FILTER($D$2:$D$773,_xlfn.MAP($E$2:$E$773,_xlfn.LAMBDA(_xlpm.x,_xlpm.x=$E188))))</f>
        <v>1.6345210853220007E-3</v>
      </c>
      <c r="K188" s="5">
        <f t="shared" si="31"/>
        <v>1</v>
      </c>
      <c r="L188" s="5" cm="1">
        <f t="array" ref="L188">SUM(_xlfn._xlws.FILTER($D$2:$D$773,_xlfn.MAP($F$2:$F$773,_xlfn.LAMBDA(_xlpm.x,_xlpm.x=$F188))))</f>
        <v>3.2690421706440013E-3</v>
      </c>
      <c r="M188" s="5">
        <f t="shared" si="32"/>
        <v>0.5</v>
      </c>
      <c r="N188" s="5">
        <f t="shared" si="33"/>
        <v>0.24751500062981216</v>
      </c>
      <c r="O188" s="5">
        <f t="shared" si="34"/>
        <v>0.66666666666666663</v>
      </c>
      <c r="P188" s="5">
        <f t="shared" si="35"/>
        <v>0.3010299956639812</v>
      </c>
      <c r="Q188" s="5"/>
    </row>
    <row r="189" spans="1:17">
      <c r="A189" s="4" t="str">
        <f t="shared" si="24"/>
        <v>~la~ : [la]</v>
      </c>
      <c r="B189" s="2">
        <v>4</v>
      </c>
      <c r="C189" s="4" t="s">
        <v>15</v>
      </c>
      <c r="D189" s="5">
        <f t="shared" si="25"/>
        <v>1.3076168682576005E-3</v>
      </c>
      <c r="E189" s="4" t="str">
        <f t="shared" si="26"/>
        <v>~la~</v>
      </c>
      <c r="F189" s="4" t="str">
        <f t="shared" si="27"/>
        <v>[la]</v>
      </c>
      <c r="G189" s="6">
        <f t="shared" si="28"/>
        <v>2</v>
      </c>
      <c r="H189" s="6">
        <f t="shared" si="29"/>
        <v>2</v>
      </c>
      <c r="I189" s="6">
        <f t="shared" si="30"/>
        <v>2</v>
      </c>
      <c r="J189" s="5" cm="1">
        <f t="array" ref="J189">SUM(_xlfn._xlws.FILTER($D$2:$D$773,_xlfn.MAP($E$2:$E$773,_xlfn.LAMBDA(_xlpm.x,_xlpm.x=$E189))))</f>
        <v>1.3076168682576005E-3</v>
      </c>
      <c r="K189" s="5">
        <f t="shared" si="31"/>
        <v>1</v>
      </c>
      <c r="L189" s="5" cm="1">
        <f t="array" ref="L189">SUM(_xlfn._xlws.FILTER($D$2:$D$773,_xlfn.MAP($F$2:$F$773,_xlfn.LAMBDA(_xlpm.x,_xlpm.x=$F189))))</f>
        <v>2.9421379535796012E-3</v>
      </c>
      <c r="M189" s="5">
        <f t="shared" si="32"/>
        <v>0.44444444444444442</v>
      </c>
      <c r="N189" s="5">
        <f t="shared" si="33"/>
        <v>0.2589673075378765</v>
      </c>
      <c r="O189" s="5">
        <f t="shared" si="34"/>
        <v>0.61538461538461531</v>
      </c>
      <c r="P189" s="5">
        <f t="shared" si="35"/>
        <v>0.35218251811136247</v>
      </c>
      <c r="Q189" s="5"/>
    </row>
    <row r="190" spans="1:17">
      <c r="A190" s="4" t="str">
        <f t="shared" si="24"/>
        <v>~re~ : [ʁ]</v>
      </c>
      <c r="B190" s="2">
        <v>44</v>
      </c>
      <c r="C190" s="4" t="s">
        <v>110</v>
      </c>
      <c r="D190" s="5">
        <f t="shared" si="25"/>
        <v>1.4383785550833606E-2</v>
      </c>
      <c r="E190" s="5" t="str">
        <f t="shared" si="26"/>
        <v>~re~</v>
      </c>
      <c r="F190" s="5" t="str">
        <f t="shared" si="27"/>
        <v>[ʁ]</v>
      </c>
      <c r="G190" s="6">
        <f t="shared" si="28"/>
        <v>2</v>
      </c>
      <c r="H190" s="6">
        <f t="shared" si="29"/>
        <v>1</v>
      </c>
      <c r="I190" s="6">
        <f t="shared" si="30"/>
        <v>2</v>
      </c>
      <c r="J190" s="5" cm="1">
        <f t="array" ref="J190">SUM(_xlfn._xlws.FILTER($D$2:$D$773,_xlfn.MAP($E$2:$E$773,_xlfn.LAMBDA(_xlpm.x,_xlpm.x=$E190))))</f>
        <v>2.2883295194508012E-2</v>
      </c>
      <c r="K190" s="5">
        <f t="shared" si="31"/>
        <v>0.62857142857142845</v>
      </c>
      <c r="L190" s="5" cm="1">
        <f t="array" ref="L190">SUM(_xlfn._xlws.FILTER($D$2:$D$773,_xlfn.MAP($F$2:$F$773,_xlfn.LAMBDA(_xlpm.x,_xlpm.x=$F190))))</f>
        <v>6.0150375939849621E-2</v>
      </c>
      <c r="M190" s="5">
        <f t="shared" si="32"/>
        <v>0.2391304347826087</v>
      </c>
      <c r="N190" s="5">
        <f t="shared" si="33"/>
        <v>0.27327909032435055</v>
      </c>
      <c r="O190" s="5">
        <f t="shared" si="34"/>
        <v>0.34645669291338577</v>
      </c>
      <c r="P190" s="5">
        <f t="shared" si="35"/>
        <v>0.41971978299527957</v>
      </c>
      <c r="Q190" s="5"/>
    </row>
    <row r="191" spans="1:17">
      <c r="A191" s="4" t="str">
        <f t="shared" si="24"/>
        <v>~tô~ : [to]</v>
      </c>
      <c r="B191" s="2">
        <v>3</v>
      </c>
      <c r="C191" s="4" t="s">
        <v>339</v>
      </c>
      <c r="D191" s="5">
        <f t="shared" si="25"/>
        <v>9.8071265119320039E-4</v>
      </c>
      <c r="E191" s="4" t="str">
        <f t="shared" si="26"/>
        <v>~tô~</v>
      </c>
      <c r="F191" s="4" t="str">
        <f t="shared" si="27"/>
        <v>[to]</v>
      </c>
      <c r="G191" s="6">
        <f t="shared" si="28"/>
        <v>2</v>
      </c>
      <c r="H191" s="6">
        <f t="shared" si="29"/>
        <v>2</v>
      </c>
      <c r="I191" s="6">
        <f t="shared" si="30"/>
        <v>2</v>
      </c>
      <c r="J191" s="5" cm="1">
        <f t="array" ref="J191">SUM(_xlfn._xlws.FILTER($D$2:$D$773,_xlfn.MAP($E$2:$E$773,_xlfn.LAMBDA(_xlpm.x,_xlpm.x=$E191))))</f>
        <v>9.8071265119320039E-4</v>
      </c>
      <c r="K191" s="5">
        <f t="shared" si="31"/>
        <v>1</v>
      </c>
      <c r="L191" s="5" cm="1">
        <f t="array" ref="L191">SUM(_xlfn._xlws.FILTER($D$2:$D$773,_xlfn.MAP($F$2:$F$773,_xlfn.LAMBDA(_xlpm.x,_xlpm.x=$F191))))</f>
        <v>2.6152337365152011E-3</v>
      </c>
      <c r="M191" s="5">
        <f t="shared" si="32"/>
        <v>0.375</v>
      </c>
      <c r="N191" s="5">
        <f t="shared" si="33"/>
        <v>0.19771430899517789</v>
      </c>
      <c r="O191" s="5">
        <f t="shared" si="34"/>
        <v>0.54545454545454541</v>
      </c>
      <c r="P191" s="5">
        <f t="shared" si="35"/>
        <v>0.4259687322722811</v>
      </c>
      <c r="Q191" s="5"/>
    </row>
    <row r="192" spans="1:17">
      <c r="A192" s="4" t="str">
        <f t="shared" si="24"/>
        <v>~ls~ : [l]</v>
      </c>
      <c r="B192" s="2">
        <v>3</v>
      </c>
      <c r="C192" s="4" t="s">
        <v>187</v>
      </c>
      <c r="D192" s="5">
        <f t="shared" si="25"/>
        <v>9.8071265119320039E-4</v>
      </c>
      <c r="E192" s="5" t="str">
        <f t="shared" si="26"/>
        <v>~ls~</v>
      </c>
      <c r="F192" s="5" t="str">
        <f t="shared" si="27"/>
        <v>[l]</v>
      </c>
      <c r="G192" s="6">
        <f t="shared" si="28"/>
        <v>2</v>
      </c>
      <c r="H192" s="6">
        <f t="shared" si="29"/>
        <v>1</v>
      </c>
      <c r="I192" s="6">
        <f t="shared" si="30"/>
        <v>2</v>
      </c>
      <c r="J192" s="5" cm="1">
        <f t="array" ref="J192">SUM(_xlfn._xlws.FILTER($D$2:$D$773,_xlfn.MAP($E$2:$E$773,_xlfn.LAMBDA(_xlpm.x,_xlpm.x=$E192))))</f>
        <v>1.6345210853220007E-3</v>
      </c>
      <c r="K192" s="5">
        <f t="shared" si="31"/>
        <v>0.6</v>
      </c>
      <c r="L192" s="5" cm="1">
        <f t="array" ref="L192">SUM(_xlfn._xlws.FILTER($D$2:$D$773,_xlfn.MAP($F$2:$F$773,_xlfn.LAMBDA(_xlpm.x,_xlpm.x=$F192))))</f>
        <v>4.9035632559660033E-3</v>
      </c>
      <c r="M192" s="5">
        <f t="shared" si="32"/>
        <v>0.19999999999999996</v>
      </c>
      <c r="N192" s="5">
        <f t="shared" si="33"/>
        <v>8.617668554367193E-2</v>
      </c>
      <c r="O192" s="5">
        <f t="shared" si="34"/>
        <v>0.29999999999999993</v>
      </c>
      <c r="P192" s="5">
        <f t="shared" si="35"/>
        <v>0.47712125471966249</v>
      </c>
      <c r="Q192" s="5"/>
    </row>
    <row r="193" spans="1:17">
      <c r="A193" s="4" t="str">
        <f t="shared" si="24"/>
        <v>~né~ : [ne]</v>
      </c>
      <c r="B193" s="2">
        <v>5</v>
      </c>
      <c r="C193" s="4" t="s">
        <v>168</v>
      </c>
      <c r="D193" s="5">
        <f t="shared" si="25"/>
        <v>1.6345210853220007E-3</v>
      </c>
      <c r="E193" s="5" t="str">
        <f t="shared" si="26"/>
        <v>~né~</v>
      </c>
      <c r="F193" s="5" t="str">
        <f t="shared" si="27"/>
        <v>[ne]</v>
      </c>
      <c r="G193" s="6">
        <f t="shared" si="28"/>
        <v>2</v>
      </c>
      <c r="H193" s="6">
        <f t="shared" si="29"/>
        <v>2</v>
      </c>
      <c r="I193" s="6">
        <f t="shared" si="30"/>
        <v>2</v>
      </c>
      <c r="J193" s="5" cm="1">
        <f t="array" ref="J193">SUM(_xlfn._xlws.FILTER($D$2:$D$773,_xlfn.MAP($E$2:$E$773,_xlfn.LAMBDA(_xlpm.x,_xlpm.x=$E193))))</f>
        <v>1.6345210853220007E-3</v>
      </c>
      <c r="K193" s="5">
        <f t="shared" si="31"/>
        <v>1</v>
      </c>
      <c r="L193" s="5" cm="1">
        <f t="array" ref="L193">SUM(_xlfn._xlws.FILTER($D$2:$D$773,_xlfn.MAP($F$2:$F$773,_xlfn.LAMBDA(_xlpm.x,_xlpm.x=$F193))))</f>
        <v>4.9035632559660024E-3</v>
      </c>
      <c r="M193" s="5">
        <f t="shared" si="32"/>
        <v>0.33333333333333331</v>
      </c>
      <c r="N193" s="5">
        <f t="shared" si="33"/>
        <v>0.2342468675289098</v>
      </c>
      <c r="O193" s="5">
        <f t="shared" si="34"/>
        <v>0.5</v>
      </c>
      <c r="P193" s="5">
        <f t="shared" si="35"/>
        <v>0.47712125471966244</v>
      </c>
      <c r="Q193" s="5"/>
    </row>
    <row r="194" spans="1:17">
      <c r="A194" s="4" t="str">
        <f t="shared" ref="A194:A257" si="36">_xlfn.LET(_xlpm.sep," : ",CONCATENATE(E194,_xlpm.sep,F194))</f>
        <v>~gè~ : [ʒɛ]</v>
      </c>
      <c r="B194" s="2">
        <v>1</v>
      </c>
      <c r="C194" s="4" t="s">
        <v>284</v>
      </c>
      <c r="D194" s="5">
        <f t="shared" ref="D194:D257" si="37">B194/freq.sum.r1a</f>
        <v>3.2690421706440013E-4</v>
      </c>
      <c r="E194" s="4" t="str">
        <f t="shared" ref="E194:E257" si="38">_xlfn.LET(_xlpm.sep,":",_xlpm.w,$C194,_xlfn.CONCAT("~",RIGHT(_xlpm.w,LEN(_xlpm.w)-FIND(_xlpm.sep,_xlpm.w)),"~"))</f>
        <v>~gè~</v>
      </c>
      <c r="F194" s="4" t="str">
        <f t="shared" ref="F194:F257" si="39">_xlfn.LET(_xlpm.sep,":",_xlpm.w,$C194,_xlfn.CONCAT("[",LEFT(_xlpm.w,FIND(_xlpm.sep,_xlpm.w)-1),"]"))</f>
        <v>[ʒɛ]</v>
      </c>
      <c r="G194" s="6">
        <f t="shared" ref="G194:G257" si="40">_xlfn.LET(_xlpm.w,E194,LEN(_xlpm.w)-2)</f>
        <v>2</v>
      </c>
      <c r="H194" s="6">
        <f t="shared" ref="H194:H257" si="41">_xlfn.LET(_xlpm.w,F194,LEN(_xlpm.w)-2)</f>
        <v>2</v>
      </c>
      <c r="I194" s="6">
        <f t="shared" ref="I194:I257" si="42">_xlfn.LET(_xlpm.a,H194,_xlpm.b,G194,MAX(_xlpm.a,_xlpm.b))</f>
        <v>2</v>
      </c>
      <c r="J194" s="5" cm="1">
        <f t="array" ref="J194">SUM(_xlfn._xlws.FILTER($D$2:$D$773,_xlfn.MAP($E$2:$E$773,_xlfn.LAMBDA(_xlpm.x,_xlpm.x=$E194))))</f>
        <v>3.2690421706440013E-4</v>
      </c>
      <c r="K194" s="5">
        <f t="shared" ref="K194:K257" si="43">$D194/J194</f>
        <v>1</v>
      </c>
      <c r="L194" s="5" cm="1">
        <f t="array" ref="L194">SUM(_xlfn._xlws.FILTER($D$2:$D$773,_xlfn.MAP($F$2:$F$773,_xlfn.LAMBDA(_xlpm.x,_xlpm.x=$F194))))</f>
        <v>9.8071265119320039E-4</v>
      </c>
      <c r="M194" s="5">
        <f t="shared" ref="M194:M257" si="44">$D194/L194</f>
        <v>0.33333333333333331</v>
      </c>
      <c r="N194" s="5">
        <f t="shared" ref="N194:N257" si="45">_xlfn.LET(_xlpm.freq,B194,_xlpm.size,H194+1,_xlpm.F,O194,LOG(1+_xlpm.freq)*LOG(1+_xlpm.size)*_xlpm.F)</f>
        <v>9.0619058289456544E-2</v>
      </c>
      <c r="O194" s="5">
        <f t="shared" ref="O194:O257" si="46">_xlfn.LET(_xlpm.a,M194,_xlpm.b,K194,2*_xlpm.a*_xlpm.b/(_xlpm.a+_xlpm.b))</f>
        <v>0.5</v>
      </c>
      <c r="P194" s="5">
        <f t="shared" ref="P194:P257" si="47">_xlfn.LET(_xlpm.p,K194,_xlpm.q,M194,LOG(_xlpm.p/_xlpm.q))</f>
        <v>0.47712125471966244</v>
      </c>
      <c r="Q194" s="5"/>
    </row>
    <row r="195" spans="1:17">
      <c r="A195" s="4" t="str">
        <f t="shared" si="36"/>
        <v>~zo~ : [zo]</v>
      </c>
      <c r="B195" s="2">
        <v>1</v>
      </c>
      <c r="C195" s="4" t="s">
        <v>501</v>
      </c>
      <c r="D195" s="5">
        <f t="shared" si="37"/>
        <v>3.2690421706440013E-4</v>
      </c>
      <c r="E195" s="4" t="str">
        <f t="shared" si="38"/>
        <v>~zo~</v>
      </c>
      <c r="F195" s="4" t="str">
        <f t="shared" si="39"/>
        <v>[zo]</v>
      </c>
      <c r="G195" s="6">
        <f t="shared" si="40"/>
        <v>2</v>
      </c>
      <c r="H195" s="6">
        <f t="shared" si="41"/>
        <v>2</v>
      </c>
      <c r="I195" s="6">
        <f t="shared" si="42"/>
        <v>2</v>
      </c>
      <c r="J195" s="5" cm="1">
        <f t="array" ref="J195">SUM(_xlfn._xlws.FILTER($D$2:$D$773,_xlfn.MAP($E$2:$E$773,_xlfn.LAMBDA(_xlpm.x,_xlpm.x=$E195))))</f>
        <v>3.2690421706440013E-4</v>
      </c>
      <c r="K195" s="5">
        <f t="shared" si="43"/>
        <v>1</v>
      </c>
      <c r="L195" s="5" cm="1">
        <f t="array" ref="L195">SUM(_xlfn._xlws.FILTER($D$2:$D$773,_xlfn.MAP($F$2:$F$773,_xlfn.LAMBDA(_xlpm.x,_xlpm.x=$F195))))</f>
        <v>9.8071265119320039E-4</v>
      </c>
      <c r="M195" s="5">
        <f t="shared" si="44"/>
        <v>0.33333333333333331</v>
      </c>
      <c r="N195" s="5">
        <f t="shared" si="45"/>
        <v>9.0619058289456544E-2</v>
      </c>
      <c r="O195" s="5">
        <f t="shared" si="46"/>
        <v>0.5</v>
      </c>
      <c r="P195" s="5">
        <f t="shared" si="47"/>
        <v>0.47712125471966244</v>
      </c>
      <c r="Q195" s="5"/>
    </row>
    <row r="196" spans="1:17">
      <c r="A196" s="4" t="str">
        <f t="shared" si="36"/>
        <v>~fs~ : [f]</v>
      </c>
      <c r="B196" s="2">
        <v>2</v>
      </c>
      <c r="C196" s="4" t="s">
        <v>429</v>
      </c>
      <c r="D196" s="5">
        <f t="shared" si="37"/>
        <v>6.5380843412880026E-4</v>
      </c>
      <c r="E196" s="4" t="str">
        <f t="shared" si="38"/>
        <v>~fs~</v>
      </c>
      <c r="F196" s="4" t="str">
        <f t="shared" si="39"/>
        <v>[f]</v>
      </c>
      <c r="G196" s="6">
        <f t="shared" si="40"/>
        <v>2</v>
      </c>
      <c r="H196" s="6">
        <f t="shared" si="41"/>
        <v>1</v>
      </c>
      <c r="I196" s="6">
        <f t="shared" si="42"/>
        <v>2</v>
      </c>
      <c r="J196" s="5" cm="1">
        <f t="array" ref="J196">SUM(_xlfn._xlws.FILTER($D$2:$D$773,_xlfn.MAP($E$2:$E$773,_xlfn.LAMBDA(_xlpm.x,_xlpm.x=$E196))))</f>
        <v>6.5380843412880026E-4</v>
      </c>
      <c r="K196" s="5">
        <f t="shared" si="43"/>
        <v>1</v>
      </c>
      <c r="L196" s="5" cm="1">
        <f t="array" ref="L196">SUM(_xlfn._xlws.FILTER($D$2:$D$773,_xlfn.MAP($F$2:$F$773,_xlfn.LAMBDA(_xlpm.x,_xlpm.x=$F196))))</f>
        <v>1.9614253023864008E-3</v>
      </c>
      <c r="M196" s="5">
        <f t="shared" si="44"/>
        <v>0.33333333333333331</v>
      </c>
      <c r="N196" s="5">
        <f t="shared" si="45"/>
        <v>0.1138223458526325</v>
      </c>
      <c r="O196" s="5">
        <f t="shared" si="46"/>
        <v>0.5</v>
      </c>
      <c r="P196" s="5">
        <f t="shared" si="47"/>
        <v>0.47712125471966244</v>
      </c>
      <c r="Q196" s="5"/>
    </row>
    <row r="197" spans="1:17">
      <c r="A197" s="4" t="str">
        <f t="shared" si="36"/>
        <v>~ye~ : [je]</v>
      </c>
      <c r="B197" s="2">
        <v>2</v>
      </c>
      <c r="C197" s="4" t="s">
        <v>410</v>
      </c>
      <c r="D197" s="5">
        <f t="shared" si="37"/>
        <v>6.5380843412880026E-4</v>
      </c>
      <c r="E197" s="5" t="str">
        <f t="shared" si="38"/>
        <v>~ye~</v>
      </c>
      <c r="F197" s="5" t="str">
        <f t="shared" si="39"/>
        <v>[je]</v>
      </c>
      <c r="G197" s="6">
        <f t="shared" si="40"/>
        <v>2</v>
      </c>
      <c r="H197" s="6">
        <f t="shared" si="41"/>
        <v>2</v>
      </c>
      <c r="I197" s="6">
        <f t="shared" si="42"/>
        <v>2</v>
      </c>
      <c r="J197" s="5" cm="1">
        <f t="array" ref="J197">SUM(_xlfn._xlws.FILTER($D$2:$D$773,_xlfn.MAP($E$2:$E$773,_xlfn.LAMBDA(_xlpm.x,_xlpm.x=$E197))))</f>
        <v>6.5380843412880026E-4</v>
      </c>
      <c r="K197" s="5">
        <f t="shared" si="43"/>
        <v>1</v>
      </c>
      <c r="L197" s="5" cm="1">
        <f t="array" ref="L197">SUM(_xlfn._xlws.FILTER($D$2:$D$773,_xlfn.MAP($F$2:$F$773,_xlfn.LAMBDA(_xlpm.x,_xlpm.x=$F197))))</f>
        <v>1.9614253023864008E-3</v>
      </c>
      <c r="M197" s="5">
        <f t="shared" si="44"/>
        <v>0.33333333333333331</v>
      </c>
      <c r="N197" s="5">
        <f t="shared" si="45"/>
        <v>0.14362780923945326</v>
      </c>
      <c r="O197" s="5">
        <f t="shared" si="46"/>
        <v>0.5</v>
      </c>
      <c r="P197" s="5">
        <f t="shared" si="47"/>
        <v>0.47712125471966244</v>
      </c>
      <c r="Q197" s="5"/>
    </row>
    <row r="198" spans="1:17">
      <c r="A198" s="4" t="str">
        <f t="shared" si="36"/>
        <v>~hi~ : [i]</v>
      </c>
      <c r="B198" s="2">
        <v>4</v>
      </c>
      <c r="C198" s="4" t="s">
        <v>226</v>
      </c>
      <c r="D198" s="5">
        <f t="shared" si="37"/>
        <v>1.3076168682576005E-3</v>
      </c>
      <c r="E198" s="4" t="str">
        <f t="shared" si="38"/>
        <v>~hi~</v>
      </c>
      <c r="F198" s="4" t="str">
        <f t="shared" si="39"/>
        <v>[i]</v>
      </c>
      <c r="G198" s="6">
        <f t="shared" si="40"/>
        <v>2</v>
      </c>
      <c r="H198" s="6">
        <f t="shared" si="41"/>
        <v>1</v>
      </c>
      <c r="I198" s="6">
        <f t="shared" si="42"/>
        <v>2</v>
      </c>
      <c r="J198" s="5" cm="1">
        <f t="array" ref="J198">SUM(_xlfn._xlws.FILTER($D$2:$D$773,_xlfn.MAP($E$2:$E$773,_xlfn.LAMBDA(_xlpm.x,_xlpm.x=$E198))))</f>
        <v>1.3076168682576005E-3</v>
      </c>
      <c r="K198" s="5">
        <f t="shared" si="43"/>
        <v>1</v>
      </c>
      <c r="L198" s="5" cm="1">
        <f t="array" ref="L198">SUM(_xlfn._xlws.FILTER($D$2:$D$773,_xlfn.MAP($F$2:$F$773,_xlfn.LAMBDA(_xlpm.x,_xlpm.x=$F198))))</f>
        <v>3.9228506047728016E-3</v>
      </c>
      <c r="M198" s="5">
        <f t="shared" si="44"/>
        <v>0.33333333333333331</v>
      </c>
      <c r="N198" s="5">
        <f t="shared" si="45"/>
        <v>0.1667467227401046</v>
      </c>
      <c r="O198" s="5">
        <f t="shared" si="46"/>
        <v>0.5</v>
      </c>
      <c r="P198" s="5">
        <f t="shared" si="47"/>
        <v>0.47712125471966244</v>
      </c>
      <c r="Q198" s="5"/>
    </row>
    <row r="199" spans="1:17">
      <c r="A199" s="4" t="str">
        <f t="shared" si="36"/>
        <v>~lé~ : [le]</v>
      </c>
      <c r="B199" s="2">
        <v>3</v>
      </c>
      <c r="C199" s="4" t="s">
        <v>189</v>
      </c>
      <c r="D199" s="5">
        <f t="shared" si="37"/>
        <v>9.8071265119320039E-4</v>
      </c>
      <c r="E199" s="5" t="str">
        <f t="shared" si="38"/>
        <v>~lé~</v>
      </c>
      <c r="F199" s="5" t="str">
        <f t="shared" si="39"/>
        <v>[le]</v>
      </c>
      <c r="G199" s="6">
        <f t="shared" si="40"/>
        <v>2</v>
      </c>
      <c r="H199" s="6">
        <f t="shared" si="41"/>
        <v>2</v>
      </c>
      <c r="I199" s="6">
        <f t="shared" si="42"/>
        <v>2</v>
      </c>
      <c r="J199" s="5" cm="1">
        <f t="array" ref="J199">SUM(_xlfn._xlws.FILTER($D$2:$D$773,_xlfn.MAP($E$2:$E$773,_xlfn.LAMBDA(_xlpm.x,_xlpm.x=$E199))))</f>
        <v>9.8071265119320039E-4</v>
      </c>
      <c r="K199" s="5">
        <f t="shared" si="43"/>
        <v>1</v>
      </c>
      <c r="L199" s="5" cm="1">
        <f t="array" ref="L199">SUM(_xlfn._xlws.FILTER($D$2:$D$773,_xlfn.MAP($F$2:$F$773,_xlfn.LAMBDA(_xlpm.x,_xlpm.x=$F199))))</f>
        <v>2.9421379535796012E-3</v>
      </c>
      <c r="M199" s="5">
        <f t="shared" si="44"/>
        <v>0.33333333333333331</v>
      </c>
      <c r="N199" s="5">
        <f t="shared" si="45"/>
        <v>0.18123811657891309</v>
      </c>
      <c r="O199" s="5">
        <f t="shared" si="46"/>
        <v>0.5</v>
      </c>
      <c r="P199" s="5">
        <f t="shared" si="47"/>
        <v>0.47712125471966244</v>
      </c>
      <c r="Q199" s="5"/>
    </row>
    <row r="200" spans="1:17">
      <c r="A200" s="4" t="str">
        <f t="shared" si="36"/>
        <v>~ci~ : [si]</v>
      </c>
      <c r="B200" s="2">
        <v>9</v>
      </c>
      <c r="C200" s="4" t="s">
        <v>164</v>
      </c>
      <c r="D200" s="5">
        <f t="shared" si="37"/>
        <v>2.9421379535796012E-3</v>
      </c>
      <c r="E200" s="5" t="str">
        <f t="shared" si="38"/>
        <v>~ci~</v>
      </c>
      <c r="F200" s="5" t="str">
        <f t="shared" si="39"/>
        <v>[si]</v>
      </c>
      <c r="G200" s="6">
        <f t="shared" si="40"/>
        <v>2</v>
      </c>
      <c r="H200" s="6">
        <f t="shared" si="41"/>
        <v>2</v>
      </c>
      <c r="I200" s="6">
        <f t="shared" si="42"/>
        <v>2</v>
      </c>
      <c r="J200" s="5" cm="1">
        <f t="array" ref="J200">SUM(_xlfn._xlws.FILTER($D$2:$D$773,_xlfn.MAP($E$2:$E$773,_xlfn.LAMBDA(_xlpm.x,_xlpm.x=$E200))))</f>
        <v>2.9421379535796012E-3</v>
      </c>
      <c r="K200" s="5">
        <f t="shared" si="43"/>
        <v>1</v>
      </c>
      <c r="L200" s="5" cm="1">
        <f t="array" ref="L200">SUM(_xlfn._xlws.FILTER($D$2:$D$773,_xlfn.MAP($F$2:$F$773,_xlfn.LAMBDA(_xlpm.x,_xlpm.x=$F200))))</f>
        <v>9.1533180778032037E-3</v>
      </c>
      <c r="M200" s="5">
        <f t="shared" si="44"/>
        <v>0.32142857142857145</v>
      </c>
      <c r="N200" s="5">
        <f t="shared" si="45"/>
        <v>0.29289404983522499</v>
      </c>
      <c r="O200" s="5">
        <f t="shared" si="46"/>
        <v>0.48648648648648651</v>
      </c>
      <c r="P200" s="5">
        <f t="shared" si="47"/>
        <v>0.49291552190289428</v>
      </c>
      <c r="Q200" s="5"/>
    </row>
    <row r="201" spans="1:17">
      <c r="A201" s="4" t="str">
        <f t="shared" si="36"/>
        <v>~vé~ : [vɛ]</v>
      </c>
      <c r="B201" s="2">
        <v>1</v>
      </c>
      <c r="C201" s="4" t="s">
        <v>330</v>
      </c>
      <c r="D201" s="5">
        <f t="shared" si="37"/>
        <v>3.2690421706440013E-4</v>
      </c>
      <c r="E201" s="4" t="str">
        <f t="shared" si="38"/>
        <v>~vé~</v>
      </c>
      <c r="F201" s="4" t="str">
        <f t="shared" si="39"/>
        <v>[vɛ]</v>
      </c>
      <c r="G201" s="6">
        <f t="shared" si="40"/>
        <v>2</v>
      </c>
      <c r="H201" s="6">
        <f t="shared" si="41"/>
        <v>2</v>
      </c>
      <c r="I201" s="6">
        <f t="shared" si="42"/>
        <v>2</v>
      </c>
      <c r="J201" s="5" cm="1">
        <f t="array" ref="J201">SUM(_xlfn._xlws.FILTER($D$2:$D$773,_xlfn.MAP($E$2:$E$773,_xlfn.LAMBDA(_xlpm.x,_xlpm.x=$E201))))</f>
        <v>1.6345210853220007E-3</v>
      </c>
      <c r="K201" s="5">
        <f t="shared" si="43"/>
        <v>0.2</v>
      </c>
      <c r="L201" s="5" cm="1">
        <f t="array" ref="L201">SUM(_xlfn._xlws.FILTER($D$2:$D$773,_xlfn.MAP($F$2:$F$773,_xlfn.LAMBDA(_xlpm.x,_xlpm.x=$F201))))</f>
        <v>5.5573716900948018E-3</v>
      </c>
      <c r="M201" s="5">
        <f t="shared" si="44"/>
        <v>5.8823529411764712E-2</v>
      </c>
      <c r="N201" s="5">
        <f t="shared" si="45"/>
        <v>1.6476192416264825E-2</v>
      </c>
      <c r="O201" s="5">
        <f t="shared" si="46"/>
        <v>9.0909090909090912E-2</v>
      </c>
      <c r="P201" s="5">
        <f t="shared" si="47"/>
        <v>0.53147891704225514</v>
      </c>
      <c r="Q201" s="5"/>
    </row>
    <row r="202" spans="1:17">
      <c r="A202" s="4" t="str">
        <f t="shared" si="36"/>
        <v>~sé~ : [se]</v>
      </c>
      <c r="B202" s="2">
        <v>4</v>
      </c>
      <c r="C202" s="4" t="s">
        <v>685</v>
      </c>
      <c r="D202" s="5">
        <f t="shared" si="37"/>
        <v>1.3076168682576005E-3</v>
      </c>
      <c r="E202" s="5" t="str">
        <f t="shared" si="38"/>
        <v>~sé~</v>
      </c>
      <c r="F202" s="5" t="str">
        <f t="shared" si="39"/>
        <v>[se]</v>
      </c>
      <c r="G202" s="6">
        <f t="shared" si="40"/>
        <v>2</v>
      </c>
      <c r="H202" s="6">
        <f t="shared" si="41"/>
        <v>2</v>
      </c>
      <c r="I202" s="6">
        <f t="shared" si="42"/>
        <v>2</v>
      </c>
      <c r="J202" s="5" cm="1">
        <f t="array" ref="J202">SUM(_xlfn._xlws.FILTER($D$2:$D$773,_xlfn.MAP($E$2:$E$773,_xlfn.LAMBDA(_xlpm.x,_xlpm.x=$E202))))</f>
        <v>1.9614253023864008E-3</v>
      </c>
      <c r="K202" s="5">
        <f t="shared" si="43"/>
        <v>0.66666666666666663</v>
      </c>
      <c r="L202" s="5" cm="1">
        <f t="array" ref="L202">SUM(_xlfn._xlws.FILTER($D$2:$D$773,_xlfn.MAP($F$2:$F$773,_xlfn.LAMBDA(_xlpm.x,_xlpm.x=$F202))))</f>
        <v>6.8649885583524032E-3</v>
      </c>
      <c r="M202" s="5">
        <f t="shared" si="44"/>
        <v>0.19047619047619047</v>
      </c>
      <c r="N202" s="5">
        <f t="shared" si="45"/>
        <v>0.12468796288860721</v>
      </c>
      <c r="O202" s="5">
        <f t="shared" si="46"/>
        <v>0.29629629629629628</v>
      </c>
      <c r="P202" s="5">
        <f t="shared" si="47"/>
        <v>0.54406804435027567</v>
      </c>
      <c r="Q202" s="5"/>
    </row>
    <row r="203" spans="1:17">
      <c r="A203" s="4" t="str">
        <f t="shared" si="36"/>
        <v>~œu~ : [œ]</v>
      </c>
      <c r="B203" s="2">
        <v>2</v>
      </c>
      <c r="C203" s="4" t="s">
        <v>280</v>
      </c>
      <c r="D203" s="5">
        <f t="shared" si="37"/>
        <v>6.5380843412880026E-4</v>
      </c>
      <c r="E203" s="5" t="str">
        <f t="shared" si="38"/>
        <v>~œu~</v>
      </c>
      <c r="F203" s="5" t="str">
        <f t="shared" si="39"/>
        <v>[œ]</v>
      </c>
      <c r="G203" s="6">
        <f t="shared" si="40"/>
        <v>2</v>
      </c>
      <c r="H203" s="6">
        <f t="shared" si="41"/>
        <v>1</v>
      </c>
      <c r="I203" s="6">
        <f t="shared" si="42"/>
        <v>2</v>
      </c>
      <c r="J203" s="5" cm="1">
        <f t="array" ref="J203">SUM(_xlfn._xlws.FILTER($D$2:$D$773,_xlfn.MAP($E$2:$E$773,_xlfn.LAMBDA(_xlpm.x,_xlpm.x=$E203))))</f>
        <v>6.5380843412880026E-4</v>
      </c>
      <c r="K203" s="5">
        <f t="shared" si="43"/>
        <v>1</v>
      </c>
      <c r="L203" s="5" cm="1">
        <f t="array" ref="L203">SUM(_xlfn._xlws.FILTER($D$2:$D$773,_xlfn.MAP($F$2:$F$773,_xlfn.LAMBDA(_xlpm.x,_xlpm.x=$F203))))</f>
        <v>2.2883295194508009E-3</v>
      </c>
      <c r="M203" s="5">
        <f t="shared" si="44"/>
        <v>0.2857142857142857</v>
      </c>
      <c r="N203" s="5">
        <f t="shared" si="45"/>
        <v>0.10117541853567334</v>
      </c>
      <c r="O203" s="5">
        <f t="shared" si="46"/>
        <v>0.44444444444444448</v>
      </c>
      <c r="P203" s="5">
        <f t="shared" si="47"/>
        <v>0.54406804435027567</v>
      </c>
      <c r="Q203" s="5"/>
    </row>
    <row r="204" spans="1:17">
      <c r="A204" s="4" t="str">
        <f t="shared" si="36"/>
        <v>~to~ : [to]</v>
      </c>
      <c r="B204" s="2">
        <v>1</v>
      </c>
      <c r="C204" s="4" t="s">
        <v>86</v>
      </c>
      <c r="D204" s="5">
        <f t="shared" si="37"/>
        <v>3.2690421706440013E-4</v>
      </c>
      <c r="E204" s="4" t="str">
        <f t="shared" si="38"/>
        <v>~to~</v>
      </c>
      <c r="F204" s="4" t="str">
        <f t="shared" si="39"/>
        <v>[to]</v>
      </c>
      <c r="G204" s="6">
        <f t="shared" si="40"/>
        <v>2</v>
      </c>
      <c r="H204" s="6">
        <f t="shared" si="41"/>
        <v>2</v>
      </c>
      <c r="I204" s="6">
        <f t="shared" si="42"/>
        <v>2</v>
      </c>
      <c r="J204" s="5" cm="1">
        <f t="array" ref="J204">SUM(_xlfn._xlws.FILTER($D$2:$D$773,_xlfn.MAP($E$2:$E$773,_xlfn.LAMBDA(_xlpm.x,_xlpm.x=$E204))))</f>
        <v>6.5380843412880026E-4</v>
      </c>
      <c r="K204" s="5">
        <f t="shared" si="43"/>
        <v>0.5</v>
      </c>
      <c r="L204" s="5" cm="1">
        <f t="array" ref="L204">SUM(_xlfn._xlws.FILTER($D$2:$D$773,_xlfn.MAP($F$2:$F$773,_xlfn.LAMBDA(_xlpm.x,_xlpm.x=$F204))))</f>
        <v>2.6152337365152011E-3</v>
      </c>
      <c r="M204" s="5">
        <f t="shared" si="44"/>
        <v>0.125</v>
      </c>
      <c r="N204" s="5">
        <f t="shared" si="45"/>
        <v>3.6247623315782622E-2</v>
      </c>
      <c r="O204" s="5">
        <f t="shared" si="46"/>
        <v>0.2</v>
      </c>
      <c r="P204" s="5">
        <f t="shared" si="47"/>
        <v>0.6020599913279624</v>
      </c>
      <c r="Q204" s="5"/>
    </row>
    <row r="205" spans="1:17">
      <c r="A205" s="4" t="str">
        <f t="shared" si="36"/>
        <v>~ai~ : [ɛ]</v>
      </c>
      <c r="B205" s="2">
        <v>5</v>
      </c>
      <c r="C205" s="4" t="s">
        <v>161</v>
      </c>
      <c r="D205" s="5">
        <f t="shared" si="37"/>
        <v>1.6345210853220007E-3</v>
      </c>
      <c r="E205" s="4" t="str">
        <f t="shared" si="38"/>
        <v>~ai~</v>
      </c>
      <c r="F205" s="4" t="str">
        <f t="shared" si="39"/>
        <v>[ɛ]</v>
      </c>
      <c r="G205" s="6">
        <f t="shared" si="40"/>
        <v>2</v>
      </c>
      <c r="H205" s="6">
        <f t="shared" si="41"/>
        <v>1</v>
      </c>
      <c r="I205" s="6">
        <f t="shared" si="42"/>
        <v>2</v>
      </c>
      <c r="J205" s="5" cm="1">
        <f t="array" ref="J205">SUM(_xlfn._xlws.FILTER($D$2:$D$773,_xlfn.MAP($E$2:$E$773,_xlfn.LAMBDA(_xlpm.x,_xlpm.x=$E205))))</f>
        <v>1.9614253023864008E-3</v>
      </c>
      <c r="K205" s="5">
        <f t="shared" si="43"/>
        <v>0.83333333333333337</v>
      </c>
      <c r="L205" s="5" cm="1">
        <f t="array" ref="L205">SUM(_xlfn._xlws.FILTER($D$2:$D$773,_xlfn.MAP($F$2:$F$773,_xlfn.LAMBDA(_xlpm.x,_xlpm.x=$F205))))</f>
        <v>7.8457012095456049E-3</v>
      </c>
      <c r="M205" s="5">
        <f t="shared" si="44"/>
        <v>0.20833333333333329</v>
      </c>
      <c r="N205" s="5">
        <f t="shared" si="45"/>
        <v>0.12375750031490605</v>
      </c>
      <c r="O205" s="5">
        <f t="shared" si="46"/>
        <v>0.33333333333333326</v>
      </c>
      <c r="P205" s="5">
        <f t="shared" si="47"/>
        <v>0.60205999132796251</v>
      </c>
      <c r="Q205" s="5"/>
    </row>
    <row r="206" spans="1:17">
      <c r="A206" s="4" t="str">
        <f t="shared" si="36"/>
        <v>~dè~ : [dɛ]</v>
      </c>
      <c r="B206" s="2">
        <v>1</v>
      </c>
      <c r="C206" s="4" t="s">
        <v>431</v>
      </c>
      <c r="D206" s="5">
        <f t="shared" si="37"/>
        <v>3.2690421706440013E-4</v>
      </c>
      <c r="E206" s="5" t="str">
        <f t="shared" si="38"/>
        <v>~dè~</v>
      </c>
      <c r="F206" s="5" t="str">
        <f t="shared" si="39"/>
        <v>[dɛ]</v>
      </c>
      <c r="G206" s="6">
        <f t="shared" si="40"/>
        <v>2</v>
      </c>
      <c r="H206" s="6">
        <f t="shared" si="41"/>
        <v>2</v>
      </c>
      <c r="I206" s="6">
        <f t="shared" si="42"/>
        <v>2</v>
      </c>
      <c r="J206" s="5" cm="1">
        <f t="array" ref="J206">SUM(_xlfn._xlws.FILTER($D$2:$D$773,_xlfn.MAP($E$2:$E$773,_xlfn.LAMBDA(_xlpm.x,_xlpm.x=$E206))))</f>
        <v>3.2690421706440013E-4</v>
      </c>
      <c r="K206" s="5">
        <f t="shared" si="43"/>
        <v>1</v>
      </c>
      <c r="L206" s="5" cm="1">
        <f t="array" ref="L206">SUM(_xlfn._xlws.FILTER($D$2:$D$773,_xlfn.MAP($F$2:$F$773,_xlfn.LAMBDA(_xlpm.x,_xlpm.x=$F206))))</f>
        <v>1.3076168682576005E-3</v>
      </c>
      <c r="M206" s="5">
        <f t="shared" si="44"/>
        <v>0.25</v>
      </c>
      <c r="N206" s="5">
        <f t="shared" si="45"/>
        <v>7.2495246631565244E-2</v>
      </c>
      <c r="O206" s="5">
        <f t="shared" si="46"/>
        <v>0.4</v>
      </c>
      <c r="P206" s="5">
        <f t="shared" si="47"/>
        <v>0.6020599913279624</v>
      </c>
      <c r="Q206" s="5"/>
    </row>
    <row r="207" spans="1:17">
      <c r="A207" s="4" t="str">
        <f t="shared" si="36"/>
        <v>~an~ : [ɑ̃]</v>
      </c>
      <c r="B207" s="2">
        <v>2</v>
      </c>
      <c r="C207" s="4" t="s">
        <v>315</v>
      </c>
      <c r="D207" s="5">
        <f t="shared" si="37"/>
        <v>6.5380843412880026E-4</v>
      </c>
      <c r="E207" s="4" t="str">
        <f t="shared" si="38"/>
        <v>~an~</v>
      </c>
      <c r="F207" s="4" t="str">
        <f t="shared" si="39"/>
        <v>[ɑ̃]</v>
      </c>
      <c r="G207" s="6">
        <f t="shared" si="40"/>
        <v>2</v>
      </c>
      <c r="H207" s="6">
        <f t="shared" si="41"/>
        <v>2</v>
      </c>
      <c r="I207" s="6">
        <f t="shared" si="42"/>
        <v>2</v>
      </c>
      <c r="J207" s="5" cm="1">
        <f t="array" ref="J207">SUM(_xlfn._xlws.FILTER($D$2:$D$773,_xlfn.MAP($E$2:$E$773,_xlfn.LAMBDA(_xlpm.x,_xlpm.x=$E207))))</f>
        <v>1.3076168682576005E-3</v>
      </c>
      <c r="K207" s="5">
        <f t="shared" si="43"/>
        <v>0.5</v>
      </c>
      <c r="L207" s="5" cm="1">
        <f t="array" ref="L207">SUM(_xlfn._xlws.FILTER($D$2:$D$773,_xlfn.MAP($F$2:$F$773,_xlfn.LAMBDA(_xlpm.x,_xlpm.x=$F207))))</f>
        <v>5.5573716900948027E-3</v>
      </c>
      <c r="M207" s="5">
        <f t="shared" si="44"/>
        <v>0.1176470588235294</v>
      </c>
      <c r="N207" s="5">
        <f t="shared" si="45"/>
        <v>5.4715355900744091E-2</v>
      </c>
      <c r="O207" s="5">
        <f t="shared" si="46"/>
        <v>0.19047619047619044</v>
      </c>
      <c r="P207" s="5">
        <f t="shared" si="47"/>
        <v>0.6283889300503116</v>
      </c>
      <c r="Q207" s="5"/>
    </row>
    <row r="208" spans="1:17">
      <c r="A208" s="4" t="str">
        <f t="shared" si="36"/>
        <v>~gé~ : [ʒe]</v>
      </c>
      <c r="B208" s="2">
        <v>2</v>
      </c>
      <c r="C208" s="4" t="s">
        <v>311</v>
      </c>
      <c r="D208" s="5">
        <f t="shared" si="37"/>
        <v>6.5380843412880026E-4</v>
      </c>
      <c r="E208" s="5" t="str">
        <f t="shared" si="38"/>
        <v>~gé~</v>
      </c>
      <c r="F208" s="5" t="str">
        <f t="shared" si="39"/>
        <v>[ʒe]</v>
      </c>
      <c r="G208" s="6">
        <f t="shared" si="40"/>
        <v>2</v>
      </c>
      <c r="H208" s="6">
        <f t="shared" si="41"/>
        <v>2</v>
      </c>
      <c r="I208" s="6">
        <f t="shared" si="42"/>
        <v>2</v>
      </c>
      <c r="J208" s="5" cm="1">
        <f t="array" ref="J208">SUM(_xlfn._xlws.FILTER($D$2:$D$773,_xlfn.MAP($E$2:$E$773,_xlfn.LAMBDA(_xlpm.x,_xlpm.x=$E208))))</f>
        <v>6.5380843412880026E-4</v>
      </c>
      <c r="K208" s="5">
        <f t="shared" si="43"/>
        <v>1</v>
      </c>
      <c r="L208" s="5" cm="1">
        <f t="array" ref="L208">SUM(_xlfn._xlws.FILTER($D$2:$D$773,_xlfn.MAP($F$2:$F$773,_xlfn.LAMBDA(_xlpm.x,_xlpm.x=$F208))))</f>
        <v>2.9421379535796012E-3</v>
      </c>
      <c r="M208" s="5">
        <f t="shared" si="44"/>
        <v>0.22222222222222221</v>
      </c>
      <c r="N208" s="5">
        <f t="shared" si="45"/>
        <v>0.10445658853778418</v>
      </c>
      <c r="O208" s="5">
        <f t="shared" si="46"/>
        <v>0.36363636363636359</v>
      </c>
      <c r="P208" s="5">
        <f t="shared" si="47"/>
        <v>0.65321251377534373</v>
      </c>
      <c r="Q208" s="5"/>
    </row>
    <row r="209" spans="1:17">
      <c r="A209" s="4" t="str">
        <f t="shared" si="36"/>
        <v>~nè~ : [nɛ]</v>
      </c>
      <c r="B209" s="2">
        <v>2</v>
      </c>
      <c r="C209" s="4" t="s">
        <v>220</v>
      </c>
      <c r="D209" s="5">
        <f t="shared" si="37"/>
        <v>6.5380843412880026E-4</v>
      </c>
      <c r="E209" s="4" t="str">
        <f t="shared" si="38"/>
        <v>~nè~</v>
      </c>
      <c r="F209" s="4" t="str">
        <f t="shared" si="39"/>
        <v>[nɛ]</v>
      </c>
      <c r="G209" s="6">
        <f t="shared" si="40"/>
        <v>2</v>
      </c>
      <c r="H209" s="6">
        <f t="shared" si="41"/>
        <v>2</v>
      </c>
      <c r="I209" s="6">
        <f t="shared" si="42"/>
        <v>2</v>
      </c>
      <c r="J209" s="5" cm="1">
        <f t="array" ref="J209">SUM(_xlfn._xlws.FILTER($D$2:$D$773,_xlfn.MAP($E$2:$E$773,_xlfn.LAMBDA(_xlpm.x,_xlpm.x=$E209))))</f>
        <v>6.5380843412880026E-4</v>
      </c>
      <c r="K209" s="5">
        <f t="shared" si="43"/>
        <v>1</v>
      </c>
      <c r="L209" s="5" cm="1">
        <f t="array" ref="L209">SUM(_xlfn._xlws.FILTER($D$2:$D$773,_xlfn.MAP($F$2:$F$773,_xlfn.LAMBDA(_xlpm.x,_xlpm.x=$F209))))</f>
        <v>2.9421379535796012E-3</v>
      </c>
      <c r="M209" s="5">
        <f t="shared" si="44"/>
        <v>0.22222222222222221</v>
      </c>
      <c r="N209" s="5">
        <f t="shared" si="45"/>
        <v>0.10445658853778418</v>
      </c>
      <c r="O209" s="5">
        <f t="shared" si="46"/>
        <v>0.36363636363636359</v>
      </c>
      <c r="P209" s="5">
        <f t="shared" si="47"/>
        <v>0.65321251377534373</v>
      </c>
      <c r="Q209" s="5"/>
    </row>
    <row r="210" spans="1:17">
      <c r="A210" s="4" t="str">
        <f t="shared" si="36"/>
        <v>~ho~ : [ɔ]</v>
      </c>
      <c r="B210" s="2">
        <v>6</v>
      </c>
      <c r="C210" s="4" t="s">
        <v>143</v>
      </c>
      <c r="D210" s="5">
        <f t="shared" si="37"/>
        <v>1.9614253023864008E-3</v>
      </c>
      <c r="E210" s="4" t="str">
        <f t="shared" si="38"/>
        <v>~ho~</v>
      </c>
      <c r="F210" s="4" t="str">
        <f t="shared" si="39"/>
        <v>[ɔ]</v>
      </c>
      <c r="G210" s="6">
        <f t="shared" si="40"/>
        <v>2</v>
      </c>
      <c r="H210" s="6">
        <f t="shared" si="41"/>
        <v>1</v>
      </c>
      <c r="I210" s="6">
        <f t="shared" si="42"/>
        <v>2</v>
      </c>
      <c r="J210" s="5" cm="1">
        <f t="array" ref="J210">SUM(_xlfn._xlws.FILTER($D$2:$D$773,_xlfn.MAP($E$2:$E$773,_xlfn.LAMBDA(_xlpm.x,_xlpm.x=$E210))))</f>
        <v>1.9614253023864008E-3</v>
      </c>
      <c r="K210" s="5">
        <f t="shared" si="43"/>
        <v>1</v>
      </c>
      <c r="L210" s="5" cm="1">
        <f t="array" ref="L210">SUM(_xlfn._xlws.FILTER($D$2:$D$773,_xlfn.MAP($F$2:$F$773,_xlfn.LAMBDA(_xlpm.x,_xlpm.x=$F210))))</f>
        <v>8.8264138607388031E-3</v>
      </c>
      <c r="M210" s="5">
        <f t="shared" si="44"/>
        <v>0.22222222222222224</v>
      </c>
      <c r="N210" s="5">
        <f t="shared" si="45"/>
        <v>0.14662335898644716</v>
      </c>
      <c r="O210" s="5">
        <f t="shared" si="46"/>
        <v>0.36363636363636365</v>
      </c>
      <c r="P210" s="5">
        <f t="shared" si="47"/>
        <v>0.65321251377534373</v>
      </c>
      <c r="Q210" s="5"/>
    </row>
    <row r="211" spans="1:17">
      <c r="A211" s="4" t="str">
        <f t="shared" si="36"/>
        <v>~rê~ : [ʁɛ]</v>
      </c>
      <c r="B211" s="2">
        <v>4</v>
      </c>
      <c r="C211" s="4" t="s">
        <v>233</v>
      </c>
      <c r="D211" s="5">
        <f t="shared" si="37"/>
        <v>1.3076168682576005E-3</v>
      </c>
      <c r="E211" s="5" t="str">
        <f t="shared" si="38"/>
        <v>~rê~</v>
      </c>
      <c r="F211" s="5" t="str">
        <f t="shared" si="39"/>
        <v>[ʁɛ]</v>
      </c>
      <c r="G211" s="6">
        <f t="shared" si="40"/>
        <v>2</v>
      </c>
      <c r="H211" s="6">
        <f t="shared" si="41"/>
        <v>2</v>
      </c>
      <c r="I211" s="6">
        <f t="shared" si="42"/>
        <v>2</v>
      </c>
      <c r="J211" s="5" cm="1">
        <f t="array" ref="J211">SUM(_xlfn._xlws.FILTER($D$2:$D$773,_xlfn.MAP($E$2:$E$773,_xlfn.LAMBDA(_xlpm.x,_xlpm.x=$E211))))</f>
        <v>1.3076168682576005E-3</v>
      </c>
      <c r="K211" s="5">
        <f t="shared" si="43"/>
        <v>1</v>
      </c>
      <c r="L211" s="5" cm="1">
        <f t="array" ref="L211">SUM(_xlfn._xlws.FILTER($D$2:$D$773,_xlfn.MAP($F$2:$F$773,_xlfn.LAMBDA(_xlpm.x,_xlpm.x=$F211))))</f>
        <v>6.2111801242236038E-3</v>
      </c>
      <c r="M211" s="5">
        <f t="shared" si="44"/>
        <v>0.21052631578947364</v>
      </c>
      <c r="N211" s="5">
        <f t="shared" si="45"/>
        <v>0.1463728259996693</v>
      </c>
      <c r="O211" s="5">
        <f t="shared" si="46"/>
        <v>0.34782608695652167</v>
      </c>
      <c r="P211" s="5">
        <f t="shared" si="47"/>
        <v>0.67669360962486669</v>
      </c>
      <c r="Q211" s="5"/>
    </row>
    <row r="212" spans="1:17">
      <c r="A212" s="4" t="str">
        <f t="shared" si="36"/>
        <v>~ai~ : [e]</v>
      </c>
      <c r="B212" s="2">
        <v>1</v>
      </c>
      <c r="C212" s="4" t="s">
        <v>647</v>
      </c>
      <c r="D212" s="5">
        <f t="shared" si="37"/>
        <v>3.2690421706440013E-4</v>
      </c>
      <c r="E212" s="5" t="str">
        <f t="shared" si="38"/>
        <v>~ai~</v>
      </c>
      <c r="F212" s="5" t="str">
        <f t="shared" si="39"/>
        <v>[e]</v>
      </c>
      <c r="G212" s="6">
        <f t="shared" si="40"/>
        <v>2</v>
      </c>
      <c r="H212" s="6">
        <f t="shared" si="41"/>
        <v>1</v>
      </c>
      <c r="I212" s="6">
        <f t="shared" si="42"/>
        <v>2</v>
      </c>
      <c r="J212" s="5" cm="1">
        <f t="array" ref="J212">SUM(_xlfn._xlws.FILTER($D$2:$D$773,_xlfn.MAP($E$2:$E$773,_xlfn.LAMBDA(_xlpm.x,_xlpm.x=$E212))))</f>
        <v>1.9614253023864008E-3</v>
      </c>
      <c r="K212" s="5">
        <f t="shared" si="43"/>
        <v>0.16666666666666666</v>
      </c>
      <c r="L212" s="5" cm="1">
        <f t="array" ref="L212">SUM(_xlfn._xlws.FILTER($D$2:$D$773,_xlfn.MAP($F$2:$F$773,_xlfn.LAMBDA(_xlpm.x,_xlpm.x=$F212))))</f>
        <v>1.0787839163125205E-2</v>
      </c>
      <c r="M212" s="5">
        <f t="shared" si="44"/>
        <v>3.03030303030303E-2</v>
      </c>
      <c r="N212" s="5">
        <f t="shared" si="45"/>
        <v>7.3655286789463207E-3</v>
      </c>
      <c r="O212" s="5">
        <f t="shared" si="46"/>
        <v>5.128205128205128E-2</v>
      </c>
      <c r="P212" s="5">
        <f t="shared" si="47"/>
        <v>0.74036268949424389</v>
      </c>
      <c r="Q212" s="5"/>
    </row>
    <row r="213" spans="1:17">
      <c r="A213" s="4" t="str">
        <f t="shared" si="36"/>
        <v>~où~ : [u]</v>
      </c>
      <c r="B213" s="2">
        <v>1</v>
      </c>
      <c r="C213" s="4" t="s">
        <v>514</v>
      </c>
      <c r="D213" s="5">
        <f t="shared" si="37"/>
        <v>3.2690421706440013E-4</v>
      </c>
      <c r="E213" s="4" t="str">
        <f t="shared" si="38"/>
        <v>~où~</v>
      </c>
      <c r="F213" s="4" t="str">
        <f t="shared" si="39"/>
        <v>[u]</v>
      </c>
      <c r="G213" s="6">
        <f t="shared" si="40"/>
        <v>2</v>
      </c>
      <c r="H213" s="6">
        <f t="shared" si="41"/>
        <v>1</v>
      </c>
      <c r="I213" s="6">
        <f t="shared" si="42"/>
        <v>2</v>
      </c>
      <c r="J213" s="5" cm="1">
        <f t="array" ref="J213">SUM(_xlfn._xlws.FILTER($D$2:$D$773,_xlfn.MAP($E$2:$E$773,_xlfn.LAMBDA(_xlpm.x,_xlpm.x=$E213))))</f>
        <v>3.2690421706440013E-4</v>
      </c>
      <c r="K213" s="5">
        <f t="shared" si="43"/>
        <v>1</v>
      </c>
      <c r="L213" s="5" cm="1">
        <f t="array" ref="L213">SUM(_xlfn._xlws.FILTER($D$2:$D$773,_xlfn.MAP($F$2:$F$773,_xlfn.LAMBDA(_xlpm.x,_xlpm.x=$F213))))</f>
        <v>1.9614253023864008E-3</v>
      </c>
      <c r="M213" s="5">
        <f t="shared" si="44"/>
        <v>0.16666666666666666</v>
      </c>
      <c r="N213" s="5">
        <f t="shared" si="45"/>
        <v>4.103651692555807E-2</v>
      </c>
      <c r="O213" s="5">
        <f t="shared" si="46"/>
        <v>0.2857142857142857</v>
      </c>
      <c r="P213" s="5">
        <f t="shared" si="47"/>
        <v>0.77815125038364363</v>
      </c>
      <c r="Q213" s="5"/>
    </row>
    <row r="214" spans="1:17">
      <c r="A214" s="4" t="str">
        <f t="shared" si="36"/>
        <v>~lè~ : [lɛ]</v>
      </c>
      <c r="B214" s="2">
        <v>2</v>
      </c>
      <c r="C214" s="4" t="s">
        <v>391</v>
      </c>
      <c r="D214" s="5">
        <f t="shared" si="37"/>
        <v>6.5380843412880026E-4</v>
      </c>
      <c r="E214" s="5" t="str">
        <f t="shared" si="38"/>
        <v>~lè~</v>
      </c>
      <c r="F214" s="5" t="str">
        <f t="shared" si="39"/>
        <v>[lɛ]</v>
      </c>
      <c r="G214" s="6">
        <f t="shared" si="40"/>
        <v>2</v>
      </c>
      <c r="H214" s="6">
        <f t="shared" si="41"/>
        <v>2</v>
      </c>
      <c r="I214" s="6">
        <f t="shared" si="42"/>
        <v>2</v>
      </c>
      <c r="J214" s="5" cm="1">
        <f t="array" ref="J214">SUM(_xlfn._xlws.FILTER($D$2:$D$773,_xlfn.MAP($E$2:$E$773,_xlfn.LAMBDA(_xlpm.x,_xlpm.x=$E214))))</f>
        <v>6.5380843412880026E-4</v>
      </c>
      <c r="K214" s="5">
        <f t="shared" si="43"/>
        <v>1</v>
      </c>
      <c r="L214" s="5" cm="1">
        <f t="array" ref="L214">SUM(_xlfn._xlws.FILTER($D$2:$D$773,_xlfn.MAP($F$2:$F$773,_xlfn.LAMBDA(_xlpm.x,_xlpm.x=$F214))))</f>
        <v>4.2497548218372021E-3</v>
      </c>
      <c r="M214" s="5">
        <f t="shared" si="44"/>
        <v>0.15384615384615383</v>
      </c>
      <c r="N214" s="5">
        <f t="shared" si="45"/>
        <v>7.6601498261041734E-2</v>
      </c>
      <c r="O214" s="5">
        <f t="shared" si="46"/>
        <v>0.26666666666666666</v>
      </c>
      <c r="P214" s="5">
        <f t="shared" si="47"/>
        <v>0.81291335664285558</v>
      </c>
      <c r="Q214" s="5"/>
    </row>
    <row r="215" spans="1:17">
      <c r="A215" s="4" t="str">
        <f t="shared" si="36"/>
        <v>~bâ~ : [ba]</v>
      </c>
      <c r="B215" s="2">
        <v>2</v>
      </c>
      <c r="C215" s="4" t="s">
        <v>444</v>
      </c>
      <c r="D215" s="5">
        <f t="shared" si="37"/>
        <v>6.5380843412880026E-4</v>
      </c>
      <c r="E215" s="5" t="str">
        <f t="shared" si="38"/>
        <v>~bâ~</v>
      </c>
      <c r="F215" s="5" t="str">
        <f t="shared" si="39"/>
        <v>[ba]</v>
      </c>
      <c r="G215" s="6">
        <f t="shared" si="40"/>
        <v>2</v>
      </c>
      <c r="H215" s="6">
        <f t="shared" si="41"/>
        <v>2</v>
      </c>
      <c r="I215" s="6">
        <f t="shared" si="42"/>
        <v>2</v>
      </c>
      <c r="J215" s="5" cm="1">
        <f t="array" ref="J215">SUM(_xlfn._xlws.FILTER($D$2:$D$773,_xlfn.MAP($E$2:$E$773,_xlfn.LAMBDA(_xlpm.x,_xlpm.x=$E215))))</f>
        <v>6.5380843412880026E-4</v>
      </c>
      <c r="K215" s="5">
        <f t="shared" si="43"/>
        <v>1</v>
      </c>
      <c r="L215" s="5" cm="1">
        <f t="array" ref="L215">SUM(_xlfn._xlws.FILTER($D$2:$D$773,_xlfn.MAP($F$2:$F$773,_xlfn.LAMBDA(_xlpm.x,_xlpm.x=$F215))))</f>
        <v>4.2497548218372021E-3</v>
      </c>
      <c r="M215" s="5">
        <f t="shared" si="44"/>
        <v>0.15384615384615383</v>
      </c>
      <c r="N215" s="5">
        <f t="shared" si="45"/>
        <v>7.6601498261041734E-2</v>
      </c>
      <c r="O215" s="5">
        <f t="shared" si="46"/>
        <v>0.26666666666666666</v>
      </c>
      <c r="P215" s="5">
        <f t="shared" si="47"/>
        <v>0.81291335664285558</v>
      </c>
      <c r="Q215" s="5"/>
    </row>
    <row r="216" spans="1:17">
      <c r="A216" s="4" t="str">
        <f t="shared" si="36"/>
        <v>~pt~ : [t]</v>
      </c>
      <c r="B216" s="2">
        <v>1</v>
      </c>
      <c r="C216" s="4" t="s">
        <v>755</v>
      </c>
      <c r="D216" s="5">
        <f t="shared" si="37"/>
        <v>3.2690421706440013E-4</v>
      </c>
      <c r="E216" s="4" t="str">
        <f t="shared" si="38"/>
        <v>~pt~</v>
      </c>
      <c r="F216" s="4" t="str">
        <f t="shared" si="39"/>
        <v>[t]</v>
      </c>
      <c r="G216" s="6">
        <f t="shared" si="40"/>
        <v>2</v>
      </c>
      <c r="H216" s="6">
        <f t="shared" si="41"/>
        <v>1</v>
      </c>
      <c r="I216" s="6">
        <f t="shared" si="42"/>
        <v>2</v>
      </c>
      <c r="J216" s="5" cm="1">
        <f t="array" ref="J216">SUM(_xlfn._xlws.FILTER($D$2:$D$773,_xlfn.MAP($E$2:$E$773,_xlfn.LAMBDA(_xlpm.x,_xlpm.x=$E216))))</f>
        <v>3.2690421706440013E-4</v>
      </c>
      <c r="K216" s="5">
        <f t="shared" si="43"/>
        <v>1</v>
      </c>
      <c r="L216" s="5" cm="1">
        <f t="array" ref="L216">SUM(_xlfn._xlws.FILTER($D$2:$D$773,_xlfn.MAP($F$2:$F$773,_xlfn.LAMBDA(_xlpm.x,_xlpm.x=$F216))))</f>
        <v>2.2883295194508009E-3</v>
      </c>
      <c r="M216" s="5">
        <f t="shared" si="44"/>
        <v>0.14285714285714285</v>
      </c>
      <c r="N216" s="5">
        <f t="shared" si="45"/>
        <v>3.5906952309863314E-2</v>
      </c>
      <c r="O216" s="5">
        <f t="shared" si="46"/>
        <v>0.25</v>
      </c>
      <c r="P216" s="5">
        <f t="shared" si="47"/>
        <v>0.84509804001425681</v>
      </c>
      <c r="Q216" s="5"/>
    </row>
    <row r="217" spans="1:17">
      <c r="A217" s="4" t="str">
        <f t="shared" si="36"/>
        <v>~pè~ : [pɛ]</v>
      </c>
      <c r="B217" s="2">
        <v>2</v>
      </c>
      <c r="C217" s="4" t="s">
        <v>361</v>
      </c>
      <c r="D217" s="5">
        <f t="shared" si="37"/>
        <v>6.5380843412880026E-4</v>
      </c>
      <c r="E217" s="4" t="str">
        <f t="shared" si="38"/>
        <v>~pè~</v>
      </c>
      <c r="F217" s="4" t="str">
        <f t="shared" si="39"/>
        <v>[pɛ]</v>
      </c>
      <c r="G217" s="6">
        <f t="shared" si="40"/>
        <v>2</v>
      </c>
      <c r="H217" s="6">
        <f t="shared" si="41"/>
        <v>2</v>
      </c>
      <c r="I217" s="6">
        <f t="shared" si="42"/>
        <v>2</v>
      </c>
      <c r="J217" s="5" cm="1">
        <f t="array" ref="J217">SUM(_xlfn._xlws.FILTER($D$2:$D$773,_xlfn.MAP($E$2:$E$773,_xlfn.LAMBDA(_xlpm.x,_xlpm.x=$E217))))</f>
        <v>6.5380843412880026E-4</v>
      </c>
      <c r="K217" s="5">
        <f t="shared" si="43"/>
        <v>1</v>
      </c>
      <c r="L217" s="5" cm="1">
        <f t="array" ref="L217">SUM(_xlfn._xlws.FILTER($D$2:$D$773,_xlfn.MAP($F$2:$F$773,_xlfn.LAMBDA(_xlpm.x,_xlpm.x=$F217))))</f>
        <v>4.5766590389016018E-3</v>
      </c>
      <c r="M217" s="5">
        <f t="shared" si="44"/>
        <v>0.14285714285714285</v>
      </c>
      <c r="N217" s="5">
        <f t="shared" si="45"/>
        <v>7.1813904619726629E-2</v>
      </c>
      <c r="O217" s="5">
        <f t="shared" si="46"/>
        <v>0.25</v>
      </c>
      <c r="P217" s="5">
        <f t="shared" si="47"/>
        <v>0.84509804001425681</v>
      </c>
      <c r="Q217" s="5"/>
    </row>
    <row r="218" spans="1:17">
      <c r="A218" s="4" t="str">
        <f t="shared" si="36"/>
        <v>~cé~ : [se]</v>
      </c>
      <c r="B218" s="2">
        <v>3</v>
      </c>
      <c r="C218" s="4" t="s">
        <v>251</v>
      </c>
      <c r="D218" s="5">
        <f t="shared" si="37"/>
        <v>9.8071265119320039E-4</v>
      </c>
      <c r="E218" s="5" t="str">
        <f t="shared" si="38"/>
        <v>~cé~</v>
      </c>
      <c r="F218" s="5" t="str">
        <f t="shared" si="39"/>
        <v>[se]</v>
      </c>
      <c r="G218" s="6">
        <f t="shared" si="40"/>
        <v>2</v>
      </c>
      <c r="H218" s="6">
        <f t="shared" si="41"/>
        <v>2</v>
      </c>
      <c r="I218" s="6">
        <f t="shared" si="42"/>
        <v>2</v>
      </c>
      <c r="J218" s="5" cm="1">
        <f t="array" ref="J218">SUM(_xlfn._xlws.FILTER($D$2:$D$773,_xlfn.MAP($E$2:$E$773,_xlfn.LAMBDA(_xlpm.x,_xlpm.x=$E218))))</f>
        <v>9.8071265119320039E-4</v>
      </c>
      <c r="K218" s="5">
        <f t="shared" si="43"/>
        <v>1</v>
      </c>
      <c r="L218" s="5" cm="1">
        <f t="array" ref="L218">SUM(_xlfn._xlws.FILTER($D$2:$D$773,_xlfn.MAP($F$2:$F$773,_xlfn.LAMBDA(_xlpm.x,_xlpm.x=$F218))))</f>
        <v>6.8649885583524032E-3</v>
      </c>
      <c r="M218" s="5">
        <f t="shared" si="44"/>
        <v>0.14285714285714285</v>
      </c>
      <c r="N218" s="5">
        <f t="shared" si="45"/>
        <v>9.0619058289456544E-2</v>
      </c>
      <c r="O218" s="5">
        <f t="shared" si="46"/>
        <v>0.25</v>
      </c>
      <c r="P218" s="5">
        <f t="shared" si="47"/>
        <v>0.84509804001425681</v>
      </c>
      <c r="Q218" s="5"/>
    </row>
    <row r="219" spans="1:17">
      <c r="A219" s="4" t="str">
        <f t="shared" si="36"/>
        <v>~rs~ : [ʁ]</v>
      </c>
      <c r="B219" s="2">
        <v>23</v>
      </c>
      <c r="C219" s="4" t="s">
        <v>120</v>
      </c>
      <c r="D219" s="5">
        <f t="shared" si="37"/>
        <v>7.5187969924812026E-3</v>
      </c>
      <c r="E219" s="4" t="str">
        <f t="shared" si="38"/>
        <v>~rs~</v>
      </c>
      <c r="F219" s="4" t="str">
        <f t="shared" si="39"/>
        <v>[ʁ]</v>
      </c>
      <c r="G219" s="6">
        <f t="shared" si="40"/>
        <v>2</v>
      </c>
      <c r="H219" s="6">
        <f t="shared" si="41"/>
        <v>1</v>
      </c>
      <c r="I219" s="6">
        <f t="shared" si="42"/>
        <v>2</v>
      </c>
      <c r="J219" s="5" cm="1">
        <f t="array" ref="J219">SUM(_xlfn._xlws.FILTER($D$2:$D$773,_xlfn.MAP($E$2:$E$773,_xlfn.LAMBDA(_xlpm.x,_xlpm.x=$E219))))</f>
        <v>8.1726054266100037E-3</v>
      </c>
      <c r="K219" s="5">
        <f t="shared" si="43"/>
        <v>0.91999999999999993</v>
      </c>
      <c r="L219" s="5" cm="1">
        <f t="array" ref="L219">SUM(_xlfn._xlws.FILTER($D$2:$D$773,_xlfn.MAP($F$2:$F$773,_xlfn.LAMBDA(_xlpm.x,_xlpm.x=$F219))))</f>
        <v>6.0150375939849621E-2</v>
      </c>
      <c r="M219" s="5">
        <f t="shared" si="44"/>
        <v>0.125</v>
      </c>
      <c r="N219" s="5">
        <f t="shared" si="45"/>
        <v>0.14493920331811835</v>
      </c>
      <c r="O219" s="5">
        <f t="shared" si="46"/>
        <v>0.22009569377990432</v>
      </c>
      <c r="P219" s="5">
        <f t="shared" si="47"/>
        <v>0.86687781433749878</v>
      </c>
      <c r="Q219" s="5"/>
    </row>
    <row r="220" spans="1:17">
      <c r="A220" s="4" t="str">
        <f t="shared" si="36"/>
        <v>~im~ : [ɛ̃]</v>
      </c>
      <c r="B220" s="2">
        <v>2</v>
      </c>
      <c r="C220" s="4" t="s">
        <v>307</v>
      </c>
      <c r="D220" s="5">
        <f t="shared" si="37"/>
        <v>6.5380843412880026E-4</v>
      </c>
      <c r="E220" s="4" t="str">
        <f t="shared" si="38"/>
        <v>~im~</v>
      </c>
      <c r="F220" s="4" t="str">
        <f t="shared" si="39"/>
        <v>[ɛ̃]</v>
      </c>
      <c r="G220" s="6">
        <f t="shared" si="40"/>
        <v>2</v>
      </c>
      <c r="H220" s="6">
        <f t="shared" si="41"/>
        <v>2</v>
      </c>
      <c r="I220" s="6">
        <f t="shared" si="42"/>
        <v>2</v>
      </c>
      <c r="J220" s="5" cm="1">
        <f t="array" ref="J220">SUM(_xlfn._xlws.FILTER($D$2:$D$773,_xlfn.MAP($E$2:$E$773,_xlfn.LAMBDA(_xlpm.x,_xlpm.x=$E220))))</f>
        <v>6.5380843412880026E-4</v>
      </c>
      <c r="K220" s="5">
        <f t="shared" si="43"/>
        <v>1</v>
      </c>
      <c r="L220" s="5" cm="1">
        <f t="array" ref="L220">SUM(_xlfn._xlws.FILTER($D$2:$D$773,_xlfn.MAP($F$2:$F$773,_xlfn.LAMBDA(_xlpm.x,_xlpm.x=$F220))))</f>
        <v>4.9035632559660015E-3</v>
      </c>
      <c r="M220" s="5">
        <f t="shared" si="44"/>
        <v>0.13333333333333333</v>
      </c>
      <c r="N220" s="5">
        <f t="shared" si="45"/>
        <v>6.7589557289154473E-2</v>
      </c>
      <c r="O220" s="5">
        <f t="shared" si="46"/>
        <v>0.23529411764705882</v>
      </c>
      <c r="P220" s="5">
        <f t="shared" si="47"/>
        <v>0.87506126339170009</v>
      </c>
      <c r="Q220" s="5"/>
    </row>
    <row r="221" spans="1:17">
      <c r="A221" s="4" t="str">
        <f t="shared" si="36"/>
        <v>~hu~ : [y]</v>
      </c>
      <c r="B221" s="2">
        <v>1</v>
      </c>
      <c r="C221" s="4" t="s">
        <v>503</v>
      </c>
      <c r="D221" s="5">
        <f t="shared" si="37"/>
        <v>3.2690421706440013E-4</v>
      </c>
      <c r="E221" s="4" t="str">
        <f t="shared" si="38"/>
        <v>~hu~</v>
      </c>
      <c r="F221" s="4" t="str">
        <f t="shared" si="39"/>
        <v>[y]</v>
      </c>
      <c r="G221" s="6">
        <f t="shared" si="40"/>
        <v>2</v>
      </c>
      <c r="H221" s="6">
        <f t="shared" si="41"/>
        <v>1</v>
      </c>
      <c r="I221" s="6">
        <f t="shared" si="42"/>
        <v>2</v>
      </c>
      <c r="J221" s="5" cm="1">
        <f t="array" ref="J221">SUM(_xlfn._xlws.FILTER($D$2:$D$773,_xlfn.MAP($E$2:$E$773,_xlfn.LAMBDA(_xlpm.x,_xlpm.x=$E221))))</f>
        <v>3.2690421706440013E-4</v>
      </c>
      <c r="K221" s="5">
        <f t="shared" si="43"/>
        <v>1</v>
      </c>
      <c r="L221" s="5" cm="1">
        <f t="array" ref="L221">SUM(_xlfn._xlws.FILTER($D$2:$D$773,_xlfn.MAP($F$2:$F$773,_xlfn.LAMBDA(_xlpm.x,_xlpm.x=$F221))))</f>
        <v>2.9421379535796012E-3</v>
      </c>
      <c r="M221" s="5">
        <f t="shared" si="44"/>
        <v>0.1111111111111111</v>
      </c>
      <c r="N221" s="5">
        <f t="shared" si="45"/>
        <v>2.872556184789065E-2</v>
      </c>
      <c r="O221" s="5">
        <f t="shared" si="46"/>
        <v>0.19999999999999998</v>
      </c>
      <c r="P221" s="5">
        <f t="shared" si="47"/>
        <v>0.95424250943932487</v>
      </c>
      <c r="Q221" s="5"/>
    </row>
    <row r="222" spans="1:17">
      <c r="A222" s="4" t="str">
        <f t="shared" si="36"/>
        <v>~eu~ : [y]</v>
      </c>
      <c r="B222" s="2">
        <v>1</v>
      </c>
      <c r="C222" s="4" t="s">
        <v>504</v>
      </c>
      <c r="D222" s="5">
        <f t="shared" si="37"/>
        <v>3.2690421706440013E-4</v>
      </c>
      <c r="E222" s="4" t="str">
        <f t="shared" si="38"/>
        <v>~eu~</v>
      </c>
      <c r="F222" s="4" t="str">
        <f t="shared" si="39"/>
        <v>[y]</v>
      </c>
      <c r="G222" s="6">
        <f t="shared" si="40"/>
        <v>2</v>
      </c>
      <c r="H222" s="6">
        <f t="shared" si="41"/>
        <v>1</v>
      </c>
      <c r="I222" s="6">
        <f t="shared" si="42"/>
        <v>2</v>
      </c>
      <c r="J222" s="5" cm="1">
        <f t="array" ref="J222">SUM(_xlfn._xlws.FILTER($D$2:$D$773,_xlfn.MAP($E$2:$E$773,_xlfn.LAMBDA(_xlpm.x,_xlpm.x=$E222))))</f>
        <v>3.2690421706440013E-4</v>
      </c>
      <c r="K222" s="5">
        <f t="shared" si="43"/>
        <v>1</v>
      </c>
      <c r="L222" s="5" cm="1">
        <f t="array" ref="L222">SUM(_xlfn._xlws.FILTER($D$2:$D$773,_xlfn.MAP($F$2:$F$773,_xlfn.LAMBDA(_xlpm.x,_xlpm.x=$F222))))</f>
        <v>2.9421379535796012E-3</v>
      </c>
      <c r="M222" s="5">
        <f t="shared" si="44"/>
        <v>0.1111111111111111</v>
      </c>
      <c r="N222" s="5">
        <f t="shared" si="45"/>
        <v>2.872556184789065E-2</v>
      </c>
      <c r="O222" s="5">
        <f t="shared" si="46"/>
        <v>0.19999999999999998</v>
      </c>
      <c r="P222" s="5">
        <f t="shared" si="47"/>
        <v>0.95424250943932487</v>
      </c>
      <c r="Q222" s="5"/>
    </row>
    <row r="223" spans="1:17">
      <c r="A223" s="4" t="str">
        <f t="shared" si="36"/>
        <v>~nê~ : [nɛ]</v>
      </c>
      <c r="B223" s="2">
        <v>1</v>
      </c>
      <c r="C223" s="4" t="s">
        <v>577</v>
      </c>
      <c r="D223" s="5">
        <f t="shared" si="37"/>
        <v>3.2690421706440013E-4</v>
      </c>
      <c r="E223" s="5" t="str">
        <f t="shared" si="38"/>
        <v>~nê~</v>
      </c>
      <c r="F223" s="5" t="str">
        <f t="shared" si="39"/>
        <v>[nɛ]</v>
      </c>
      <c r="G223" s="6">
        <f t="shared" si="40"/>
        <v>2</v>
      </c>
      <c r="H223" s="6">
        <f t="shared" si="41"/>
        <v>2</v>
      </c>
      <c r="I223" s="6">
        <f t="shared" si="42"/>
        <v>2</v>
      </c>
      <c r="J223" s="5" cm="1">
        <f t="array" ref="J223">SUM(_xlfn._xlws.FILTER($D$2:$D$773,_xlfn.MAP($E$2:$E$773,_xlfn.LAMBDA(_xlpm.x,_xlpm.x=$E223))))</f>
        <v>3.2690421706440013E-4</v>
      </c>
      <c r="K223" s="5">
        <f t="shared" si="43"/>
        <v>1</v>
      </c>
      <c r="L223" s="5" cm="1">
        <f t="array" ref="L223">SUM(_xlfn._xlws.FILTER($D$2:$D$773,_xlfn.MAP($F$2:$F$773,_xlfn.LAMBDA(_xlpm.x,_xlpm.x=$F223))))</f>
        <v>2.9421379535796012E-3</v>
      </c>
      <c r="M223" s="5">
        <f t="shared" si="44"/>
        <v>0.1111111111111111</v>
      </c>
      <c r="N223" s="5">
        <f t="shared" si="45"/>
        <v>3.6247623315782615E-2</v>
      </c>
      <c r="O223" s="5">
        <f t="shared" si="46"/>
        <v>0.19999999999999998</v>
      </c>
      <c r="P223" s="5">
        <f t="shared" si="47"/>
        <v>0.95424250943932487</v>
      </c>
      <c r="Q223" s="5"/>
    </row>
    <row r="224" spans="1:17">
      <c r="A224" s="4" t="str">
        <f t="shared" si="36"/>
        <v>~là~ : [la]</v>
      </c>
      <c r="B224" s="2">
        <v>1</v>
      </c>
      <c r="C224" s="4" t="s">
        <v>605</v>
      </c>
      <c r="D224" s="5">
        <f t="shared" si="37"/>
        <v>3.2690421706440013E-4</v>
      </c>
      <c r="E224" s="4" t="str">
        <f t="shared" si="38"/>
        <v>~là~</v>
      </c>
      <c r="F224" s="4" t="str">
        <f t="shared" si="39"/>
        <v>[la]</v>
      </c>
      <c r="G224" s="6">
        <f t="shared" si="40"/>
        <v>2</v>
      </c>
      <c r="H224" s="6">
        <f t="shared" si="41"/>
        <v>2</v>
      </c>
      <c r="I224" s="6">
        <f t="shared" si="42"/>
        <v>2</v>
      </c>
      <c r="J224" s="5" cm="1">
        <f t="array" ref="J224">SUM(_xlfn._xlws.FILTER($D$2:$D$773,_xlfn.MAP($E$2:$E$773,_xlfn.LAMBDA(_xlpm.x,_xlpm.x=$E224))))</f>
        <v>3.2690421706440013E-4</v>
      </c>
      <c r="K224" s="5">
        <f t="shared" si="43"/>
        <v>1</v>
      </c>
      <c r="L224" s="5" cm="1">
        <f t="array" ref="L224">SUM(_xlfn._xlws.FILTER($D$2:$D$773,_xlfn.MAP($F$2:$F$773,_xlfn.LAMBDA(_xlpm.x,_xlpm.x=$F224))))</f>
        <v>2.9421379535796012E-3</v>
      </c>
      <c r="M224" s="5">
        <f t="shared" si="44"/>
        <v>0.1111111111111111</v>
      </c>
      <c r="N224" s="5">
        <f t="shared" si="45"/>
        <v>3.6247623315782615E-2</v>
      </c>
      <c r="O224" s="5">
        <f t="shared" si="46"/>
        <v>0.19999999999999998</v>
      </c>
      <c r="P224" s="5">
        <f t="shared" si="47"/>
        <v>0.95424250943932487</v>
      </c>
      <c r="Q224" s="5"/>
    </row>
    <row r="225" spans="1:17">
      <c r="A225" s="4" t="str">
        <f t="shared" si="36"/>
        <v>~sy~ : [si]</v>
      </c>
      <c r="B225" s="2">
        <v>3</v>
      </c>
      <c r="C225" s="4" t="s">
        <v>687</v>
      </c>
      <c r="D225" s="5">
        <f t="shared" si="37"/>
        <v>9.8071265119320039E-4</v>
      </c>
      <c r="E225" s="5" t="str">
        <f t="shared" si="38"/>
        <v>~sy~</v>
      </c>
      <c r="F225" s="5" t="str">
        <f t="shared" si="39"/>
        <v>[si]</v>
      </c>
      <c r="G225" s="6">
        <f t="shared" si="40"/>
        <v>2</v>
      </c>
      <c r="H225" s="6">
        <f t="shared" si="41"/>
        <v>2</v>
      </c>
      <c r="I225" s="6">
        <f t="shared" si="42"/>
        <v>2</v>
      </c>
      <c r="J225" s="5" cm="1">
        <f t="array" ref="J225">SUM(_xlfn._xlws.FILTER($D$2:$D$773,_xlfn.MAP($E$2:$E$773,_xlfn.LAMBDA(_xlpm.x,_xlpm.x=$E225))))</f>
        <v>9.8071265119320039E-4</v>
      </c>
      <c r="K225" s="5">
        <f t="shared" si="43"/>
        <v>1</v>
      </c>
      <c r="L225" s="5" cm="1">
        <f t="array" ref="L225">SUM(_xlfn._xlws.FILTER($D$2:$D$773,_xlfn.MAP($F$2:$F$773,_xlfn.LAMBDA(_xlpm.x,_xlpm.x=$F225))))</f>
        <v>9.1533180778032037E-3</v>
      </c>
      <c r="M225" s="5">
        <f t="shared" si="44"/>
        <v>0.10714285714285714</v>
      </c>
      <c r="N225" s="5">
        <f t="shared" si="45"/>
        <v>7.0156690288611503E-2</v>
      </c>
      <c r="O225" s="5">
        <f t="shared" si="46"/>
        <v>0.19354838709677416</v>
      </c>
      <c r="P225" s="5">
        <f t="shared" si="47"/>
        <v>0.97003677662255683</v>
      </c>
      <c r="Q225" s="5"/>
    </row>
    <row r="226" spans="1:17">
      <c r="A226" s="4" t="str">
        <f t="shared" si="36"/>
        <v>~rè~ : [ʁɛ]</v>
      </c>
      <c r="B226" s="2">
        <v>1</v>
      </c>
      <c r="C226" s="4" t="s">
        <v>726</v>
      </c>
      <c r="D226" s="5">
        <f t="shared" si="37"/>
        <v>3.2690421706440013E-4</v>
      </c>
      <c r="E226" s="4" t="str">
        <f t="shared" si="38"/>
        <v>~rè~</v>
      </c>
      <c r="F226" s="4" t="str">
        <f t="shared" si="39"/>
        <v>[ʁɛ]</v>
      </c>
      <c r="G226" s="6">
        <f t="shared" si="40"/>
        <v>2</v>
      </c>
      <c r="H226" s="6">
        <f t="shared" si="41"/>
        <v>2</v>
      </c>
      <c r="I226" s="6">
        <f t="shared" si="42"/>
        <v>2</v>
      </c>
      <c r="J226" s="5" cm="1">
        <f t="array" ref="J226">SUM(_xlfn._xlws.FILTER($D$2:$D$773,_xlfn.MAP($E$2:$E$773,_xlfn.LAMBDA(_xlpm.x,_xlpm.x=$E226))))</f>
        <v>6.5380843412880026E-4</v>
      </c>
      <c r="K226" s="5">
        <f t="shared" si="43"/>
        <v>0.5</v>
      </c>
      <c r="L226" s="5" cm="1">
        <f t="array" ref="L226">SUM(_xlfn._xlws.FILTER($D$2:$D$773,_xlfn.MAP($F$2:$F$773,_xlfn.LAMBDA(_xlpm.x,_xlpm.x=$F226))))</f>
        <v>6.2111801242236038E-3</v>
      </c>
      <c r="M226" s="5">
        <f t="shared" si="44"/>
        <v>5.2631578947368411E-2</v>
      </c>
      <c r="N226" s="5">
        <f t="shared" si="45"/>
        <v>1.726077300751553E-2</v>
      </c>
      <c r="O226" s="5">
        <f t="shared" si="46"/>
        <v>9.5238095238095233E-2</v>
      </c>
      <c r="P226" s="5">
        <f t="shared" si="47"/>
        <v>0.97772360528884783</v>
      </c>
      <c r="Q226" s="5"/>
    </row>
    <row r="227" spans="1:17">
      <c r="A227" s="4" t="str">
        <f t="shared" si="36"/>
        <v>~mè~ : [mɛ]</v>
      </c>
      <c r="B227" s="2">
        <v>2</v>
      </c>
      <c r="C227" s="4" t="s">
        <v>387</v>
      </c>
      <c r="D227" s="5">
        <f t="shared" si="37"/>
        <v>6.5380843412880026E-4</v>
      </c>
      <c r="E227" s="5" t="str">
        <f t="shared" si="38"/>
        <v>~mè~</v>
      </c>
      <c r="F227" s="5" t="str">
        <f t="shared" si="39"/>
        <v>[mɛ]</v>
      </c>
      <c r="G227" s="6">
        <f t="shared" si="40"/>
        <v>2</v>
      </c>
      <c r="H227" s="6">
        <f t="shared" si="41"/>
        <v>2</v>
      </c>
      <c r="I227" s="6">
        <f t="shared" si="42"/>
        <v>2</v>
      </c>
      <c r="J227" s="5" cm="1">
        <f t="array" ref="J227">SUM(_xlfn._xlws.FILTER($D$2:$D$773,_xlfn.MAP($E$2:$E$773,_xlfn.LAMBDA(_xlpm.x,_xlpm.x=$E227))))</f>
        <v>6.5380843412880026E-4</v>
      </c>
      <c r="K227" s="5">
        <f t="shared" si="43"/>
        <v>1</v>
      </c>
      <c r="L227" s="5" cm="1">
        <f t="array" ref="L227">SUM(_xlfn._xlws.FILTER($D$2:$D$773,_xlfn.MAP($F$2:$F$773,_xlfn.LAMBDA(_xlpm.x,_xlpm.x=$F227))))</f>
        <v>6.2111801242236029E-3</v>
      </c>
      <c r="M227" s="5">
        <f t="shared" si="44"/>
        <v>0.10526315789473684</v>
      </c>
      <c r="N227" s="5">
        <f t="shared" si="45"/>
        <v>5.4715355900744105E-2</v>
      </c>
      <c r="O227" s="5">
        <f t="shared" si="46"/>
        <v>0.19047619047619049</v>
      </c>
      <c r="P227" s="5">
        <f t="shared" si="47"/>
        <v>0.97772360528884772</v>
      </c>
      <c r="Q227" s="5"/>
    </row>
    <row r="228" spans="1:17">
      <c r="A228" s="4" t="str">
        <f t="shared" si="36"/>
        <v>~vê~ : [ve]</v>
      </c>
      <c r="B228" s="2">
        <v>1</v>
      </c>
      <c r="C228" s="4" t="s">
        <v>746</v>
      </c>
      <c r="D228" s="5">
        <f t="shared" si="37"/>
        <v>3.2690421706440013E-4</v>
      </c>
      <c r="E228" s="4" t="str">
        <f t="shared" si="38"/>
        <v>~vê~</v>
      </c>
      <c r="F228" s="4" t="str">
        <f t="shared" si="39"/>
        <v>[ve]</v>
      </c>
      <c r="G228" s="6">
        <f t="shared" si="40"/>
        <v>2</v>
      </c>
      <c r="H228" s="6">
        <f t="shared" si="41"/>
        <v>2</v>
      </c>
      <c r="I228" s="6">
        <f t="shared" si="42"/>
        <v>2</v>
      </c>
      <c r="J228" s="5" cm="1">
        <f t="array" ref="J228">SUM(_xlfn._xlws.FILTER($D$2:$D$773,_xlfn.MAP($E$2:$E$773,_xlfn.LAMBDA(_xlpm.x,_xlpm.x=$E228))))</f>
        <v>3.2690421706440013E-4</v>
      </c>
      <c r="K228" s="5">
        <f t="shared" si="43"/>
        <v>1</v>
      </c>
      <c r="L228" s="5" cm="1">
        <f t="array" ref="L228">SUM(_xlfn._xlws.FILTER($D$2:$D$773,_xlfn.MAP($F$2:$F$773,_xlfn.LAMBDA(_xlpm.x,_xlpm.x=$F228))))</f>
        <v>3.2690421706440013E-3</v>
      </c>
      <c r="M228" s="5">
        <f t="shared" si="44"/>
        <v>0.1</v>
      </c>
      <c r="N228" s="5">
        <f t="shared" si="45"/>
        <v>3.2952384832529651E-2</v>
      </c>
      <c r="O228" s="5">
        <f t="shared" si="46"/>
        <v>0.18181818181818182</v>
      </c>
      <c r="P228" s="5">
        <f t="shared" si="47"/>
        <v>1</v>
      </c>
      <c r="Q228" s="5"/>
    </row>
    <row r="229" spans="1:17">
      <c r="A229" s="4" t="str">
        <f t="shared" si="36"/>
        <v>~tê~ : [tɛ]</v>
      </c>
      <c r="B229" s="2">
        <v>1</v>
      </c>
      <c r="C229" s="4" t="s">
        <v>750</v>
      </c>
      <c r="D229" s="5">
        <f t="shared" si="37"/>
        <v>3.2690421706440013E-4</v>
      </c>
      <c r="E229" s="5" t="str">
        <f t="shared" si="38"/>
        <v>~tê~</v>
      </c>
      <c r="F229" s="5" t="str">
        <f t="shared" si="39"/>
        <v>[tɛ]</v>
      </c>
      <c r="G229" s="6">
        <f t="shared" si="40"/>
        <v>2</v>
      </c>
      <c r="H229" s="6">
        <f t="shared" si="41"/>
        <v>2</v>
      </c>
      <c r="I229" s="6">
        <f t="shared" si="42"/>
        <v>2</v>
      </c>
      <c r="J229" s="5" cm="1">
        <f t="array" ref="J229">SUM(_xlfn._xlws.FILTER($D$2:$D$773,_xlfn.MAP($E$2:$E$773,_xlfn.LAMBDA(_xlpm.x,_xlpm.x=$E229))))</f>
        <v>3.2690421706440013E-4</v>
      </c>
      <c r="K229" s="5">
        <f t="shared" si="43"/>
        <v>1</v>
      </c>
      <c r="L229" s="5" cm="1">
        <f t="array" ref="L229">SUM(_xlfn._xlws.FILTER($D$2:$D$773,_xlfn.MAP($F$2:$F$773,_xlfn.LAMBDA(_xlpm.x,_xlpm.x=$F229))))</f>
        <v>3.9228506047728016E-3</v>
      </c>
      <c r="M229" s="5">
        <f t="shared" si="44"/>
        <v>8.3333333333333329E-2</v>
      </c>
      <c r="N229" s="5">
        <f t="shared" si="45"/>
        <v>2.788278716598663E-2</v>
      </c>
      <c r="O229" s="5">
        <f t="shared" si="46"/>
        <v>0.15384615384615385</v>
      </c>
      <c r="P229" s="5">
        <f t="shared" si="47"/>
        <v>1.0791812460476249</v>
      </c>
      <c r="Q229" s="5"/>
    </row>
    <row r="230" spans="1:17">
      <c r="A230" s="4" t="str">
        <f t="shared" si="36"/>
        <v>~ts~ : []</v>
      </c>
      <c r="B230" s="2">
        <v>34</v>
      </c>
      <c r="C230" s="4" t="s">
        <v>111</v>
      </c>
      <c r="D230" s="5">
        <f t="shared" si="37"/>
        <v>1.1114743380189604E-2</v>
      </c>
      <c r="E230" s="4" t="str">
        <f t="shared" si="38"/>
        <v>~ts~</v>
      </c>
      <c r="F230" s="4" t="str">
        <f t="shared" si="39"/>
        <v>[]</v>
      </c>
      <c r="G230" s="6">
        <f t="shared" si="40"/>
        <v>2</v>
      </c>
      <c r="H230" s="6">
        <f t="shared" si="41"/>
        <v>0</v>
      </c>
      <c r="I230" s="6">
        <f t="shared" si="42"/>
        <v>2</v>
      </c>
      <c r="J230" s="5" cm="1">
        <f t="array" ref="J230">SUM(_xlfn._xlws.FILTER($D$2:$D$773,_xlfn.MAP($E$2:$E$773,_xlfn.LAMBDA(_xlpm.x,_xlpm.x=$E230))))</f>
        <v>1.1441647597254004E-2</v>
      </c>
      <c r="K230" s="5">
        <f t="shared" si="43"/>
        <v>0.97142857142857142</v>
      </c>
      <c r="L230" s="5" cm="1">
        <f t="array" ref="L230">SUM(_xlfn._xlws.FILTER($D$2:$D$773,_xlfn.MAP($F$2:$F$773,_xlfn.LAMBDA(_xlpm.x,_xlpm.x=$F230))))</f>
        <v>0.14351095129127164</v>
      </c>
      <c r="M230" s="5">
        <f t="shared" si="44"/>
        <v>7.7448747152619596E-2</v>
      </c>
      <c r="N230" s="5">
        <f t="shared" si="45"/>
        <v>6.6681717669418911E-2</v>
      </c>
      <c r="O230" s="5">
        <f t="shared" si="46"/>
        <v>0.14345991561181434</v>
      </c>
      <c r="P230" s="5">
        <f t="shared" si="47"/>
        <v>1.0983964758918456</v>
      </c>
      <c r="Q230" s="5"/>
    </row>
    <row r="231" spans="1:17">
      <c r="A231" s="4" t="str">
        <f t="shared" si="36"/>
        <v>~rt~ : [ʁ]</v>
      </c>
      <c r="B231" s="2">
        <v>11</v>
      </c>
      <c r="C231" s="4" t="s">
        <v>142</v>
      </c>
      <c r="D231" s="5">
        <f t="shared" si="37"/>
        <v>3.5959463877084014E-3</v>
      </c>
      <c r="E231" s="4" t="str">
        <f t="shared" si="38"/>
        <v>~rt~</v>
      </c>
      <c r="F231" s="4" t="str">
        <f t="shared" si="39"/>
        <v>[ʁ]</v>
      </c>
      <c r="G231" s="6">
        <f t="shared" si="40"/>
        <v>2</v>
      </c>
      <c r="H231" s="6">
        <f t="shared" si="41"/>
        <v>1</v>
      </c>
      <c r="I231" s="6">
        <f t="shared" si="42"/>
        <v>2</v>
      </c>
      <c r="J231" s="5" cm="1">
        <f t="array" ref="J231">SUM(_xlfn._xlws.FILTER($D$2:$D$773,_xlfn.MAP($E$2:$E$773,_xlfn.LAMBDA(_xlpm.x,_xlpm.x=$E231))))</f>
        <v>3.5959463877084014E-3</v>
      </c>
      <c r="K231" s="5">
        <f t="shared" si="43"/>
        <v>1</v>
      </c>
      <c r="L231" s="5" cm="1">
        <f t="array" ref="L231">SUM(_xlfn._xlws.FILTER($D$2:$D$773,_xlfn.MAP($F$2:$F$773,_xlfn.LAMBDA(_xlpm.x,_xlpm.x=$F231))))</f>
        <v>6.0150375939849621E-2</v>
      </c>
      <c r="M231" s="5">
        <f t="shared" si="44"/>
        <v>5.9782608695652176E-2</v>
      </c>
      <c r="N231" s="5">
        <f t="shared" si="45"/>
        <v>5.8091317046419358E-2</v>
      </c>
      <c r="O231" s="5">
        <f t="shared" si="46"/>
        <v>0.11282051282051284</v>
      </c>
      <c r="P231" s="5">
        <f t="shared" si="47"/>
        <v>1.2234251378513115</v>
      </c>
      <c r="Q231" s="5"/>
    </row>
    <row r="232" spans="1:17">
      <c r="A232" s="4" t="str">
        <f t="shared" si="36"/>
        <v>~em~ : [ɑ̃]</v>
      </c>
      <c r="B232" s="2">
        <v>1</v>
      </c>
      <c r="C232" s="4" t="s">
        <v>489</v>
      </c>
      <c r="D232" s="5">
        <f t="shared" si="37"/>
        <v>3.2690421706440013E-4</v>
      </c>
      <c r="E232" s="4" t="str">
        <f t="shared" si="38"/>
        <v>~em~</v>
      </c>
      <c r="F232" s="4" t="str">
        <f t="shared" si="39"/>
        <v>[ɑ̃]</v>
      </c>
      <c r="G232" s="6">
        <f t="shared" si="40"/>
        <v>2</v>
      </c>
      <c r="H232" s="6">
        <f t="shared" si="41"/>
        <v>2</v>
      </c>
      <c r="I232" s="6">
        <f t="shared" si="42"/>
        <v>2</v>
      </c>
      <c r="J232" s="5" cm="1">
        <f t="array" ref="J232">SUM(_xlfn._xlws.FILTER($D$2:$D$773,_xlfn.MAP($E$2:$E$773,_xlfn.LAMBDA(_xlpm.x,_xlpm.x=$E232))))</f>
        <v>3.2690421706440013E-4</v>
      </c>
      <c r="K232" s="5">
        <f t="shared" si="43"/>
        <v>1</v>
      </c>
      <c r="L232" s="5" cm="1">
        <f t="array" ref="L232">SUM(_xlfn._xlws.FILTER($D$2:$D$773,_xlfn.MAP($F$2:$F$773,_xlfn.LAMBDA(_xlpm.x,_xlpm.x=$F232))))</f>
        <v>5.5573716900948027E-3</v>
      </c>
      <c r="M232" s="5">
        <f t="shared" si="44"/>
        <v>5.8823529411764698E-2</v>
      </c>
      <c r="N232" s="5">
        <f t="shared" si="45"/>
        <v>2.0137568508768116E-2</v>
      </c>
      <c r="O232" s="5">
        <f t="shared" si="46"/>
        <v>0.11111111111111109</v>
      </c>
      <c r="P232" s="5">
        <f t="shared" si="47"/>
        <v>1.2304489213782741</v>
      </c>
      <c r="Q232" s="5"/>
    </row>
    <row r="233" spans="1:17">
      <c r="A233" s="4" t="str">
        <f t="shared" si="36"/>
        <v>~ha~ : [a]</v>
      </c>
      <c r="B233" s="2">
        <v>3</v>
      </c>
      <c r="C233" s="4" t="s">
        <v>232</v>
      </c>
      <c r="D233" s="5">
        <f t="shared" si="37"/>
        <v>9.8071265119320039E-4</v>
      </c>
      <c r="E233" s="5" t="str">
        <f t="shared" si="38"/>
        <v>~ha~</v>
      </c>
      <c r="F233" s="5" t="str">
        <f t="shared" si="39"/>
        <v>[a]</v>
      </c>
      <c r="G233" s="6">
        <f t="shared" si="40"/>
        <v>2</v>
      </c>
      <c r="H233" s="6">
        <f t="shared" si="41"/>
        <v>1</v>
      </c>
      <c r="I233" s="6">
        <f t="shared" si="42"/>
        <v>2</v>
      </c>
      <c r="J233" s="5" cm="1">
        <f t="array" ref="J233">SUM(_xlfn._xlws.FILTER($D$2:$D$773,_xlfn.MAP($E$2:$E$773,_xlfn.LAMBDA(_xlpm.x,_xlpm.x=$E233))))</f>
        <v>9.8071265119320039E-4</v>
      </c>
      <c r="K233" s="5">
        <f t="shared" si="43"/>
        <v>1</v>
      </c>
      <c r="L233" s="5" cm="1">
        <f t="array" ref="L233">SUM(_xlfn._xlws.FILTER($D$2:$D$773,_xlfn.MAP($F$2:$F$773,_xlfn.LAMBDA(_xlpm.x,_xlpm.x=$F233))))</f>
        <v>1.6999019287348809E-2</v>
      </c>
      <c r="M233" s="5">
        <f t="shared" si="44"/>
        <v>5.7692307692307689E-2</v>
      </c>
      <c r="N233" s="5">
        <f t="shared" si="45"/>
        <v>3.1336976561335252E-2</v>
      </c>
      <c r="O233" s="5">
        <f t="shared" si="46"/>
        <v>0.10909090909090909</v>
      </c>
      <c r="P233" s="5">
        <f t="shared" si="47"/>
        <v>1.2388820889151368</v>
      </c>
      <c r="Q233" s="5"/>
    </row>
    <row r="234" spans="1:17">
      <c r="A234" s="4" t="str">
        <f t="shared" si="36"/>
        <v>~rs~ : []</v>
      </c>
      <c r="B234" s="2">
        <v>2</v>
      </c>
      <c r="C234" s="4" t="s">
        <v>354</v>
      </c>
      <c r="D234" s="5">
        <f t="shared" si="37"/>
        <v>6.5380843412880026E-4</v>
      </c>
      <c r="E234" s="5" t="str">
        <f t="shared" si="38"/>
        <v>~rs~</v>
      </c>
      <c r="F234" s="5" t="str">
        <f t="shared" si="39"/>
        <v>[]</v>
      </c>
      <c r="G234" s="6">
        <f t="shared" si="40"/>
        <v>2</v>
      </c>
      <c r="H234" s="6">
        <f t="shared" si="41"/>
        <v>0</v>
      </c>
      <c r="I234" s="6">
        <f t="shared" si="42"/>
        <v>2</v>
      </c>
      <c r="J234" s="5" cm="1">
        <f t="array" ref="J234">SUM(_xlfn._xlws.FILTER($D$2:$D$773,_xlfn.MAP($E$2:$E$773,_xlfn.LAMBDA(_xlpm.x,_xlpm.x=$E234))))</f>
        <v>8.1726054266100037E-3</v>
      </c>
      <c r="K234" s="5">
        <f t="shared" si="43"/>
        <v>0.08</v>
      </c>
      <c r="L234" s="5" cm="1">
        <f t="array" ref="L234">SUM(_xlfn._xlws.FILTER($D$2:$D$773,_xlfn.MAP($F$2:$F$773,_xlfn.LAMBDA(_xlpm.x,_xlpm.x=$F234))))</f>
        <v>0.14351095129127164</v>
      </c>
      <c r="M234" s="5">
        <f t="shared" si="44"/>
        <v>4.5558086560364471E-3</v>
      </c>
      <c r="N234" s="5">
        <f t="shared" si="45"/>
        <v>1.2381707693056318E-3</v>
      </c>
      <c r="O234" s="5">
        <f t="shared" si="46"/>
        <v>8.6206896551724154E-3</v>
      </c>
      <c r="P234" s="5">
        <f t="shared" si="47"/>
        <v>1.2445245115700838</v>
      </c>
      <c r="Q234" s="5"/>
    </row>
    <row r="235" spans="1:17">
      <c r="A235" s="4" t="str">
        <f t="shared" si="36"/>
        <v>~mê~ : [mɛ]</v>
      </c>
      <c r="B235" s="2">
        <v>1</v>
      </c>
      <c r="C235" s="4" t="s">
        <v>386</v>
      </c>
      <c r="D235" s="5">
        <f t="shared" si="37"/>
        <v>3.2690421706440013E-4</v>
      </c>
      <c r="E235" s="5" t="str">
        <f t="shared" si="38"/>
        <v>~mê~</v>
      </c>
      <c r="F235" s="5" t="str">
        <f t="shared" si="39"/>
        <v>[mɛ]</v>
      </c>
      <c r="G235" s="6">
        <f t="shared" si="40"/>
        <v>2</v>
      </c>
      <c r="H235" s="6">
        <f t="shared" si="41"/>
        <v>2</v>
      </c>
      <c r="I235" s="6">
        <f t="shared" si="42"/>
        <v>2</v>
      </c>
      <c r="J235" s="5" cm="1">
        <f t="array" ref="J235">SUM(_xlfn._xlws.FILTER($D$2:$D$773,_xlfn.MAP($E$2:$E$773,_xlfn.LAMBDA(_xlpm.x,_xlpm.x=$E235))))</f>
        <v>3.2690421706440013E-4</v>
      </c>
      <c r="K235" s="5">
        <f t="shared" si="43"/>
        <v>1</v>
      </c>
      <c r="L235" s="5" cm="1">
        <f t="array" ref="L235">SUM(_xlfn._xlws.FILTER($D$2:$D$773,_xlfn.MAP($F$2:$F$773,_xlfn.LAMBDA(_xlpm.x,_xlpm.x=$F235))))</f>
        <v>6.2111801242236029E-3</v>
      </c>
      <c r="M235" s="5">
        <f t="shared" si="44"/>
        <v>5.2631578947368418E-2</v>
      </c>
      <c r="N235" s="5">
        <f t="shared" si="45"/>
        <v>1.8123811657891311E-2</v>
      </c>
      <c r="O235" s="5">
        <f t="shared" si="46"/>
        <v>0.1</v>
      </c>
      <c r="P235" s="5">
        <f t="shared" si="47"/>
        <v>1.2787536009528289</v>
      </c>
      <c r="Q235" s="5"/>
    </row>
    <row r="236" spans="1:17">
      <c r="A236" s="4" t="str">
        <f t="shared" si="36"/>
        <v>~ck~ : [kə]</v>
      </c>
      <c r="B236" s="2">
        <v>1</v>
      </c>
      <c r="C236" s="4" t="s">
        <v>787</v>
      </c>
      <c r="D236" s="5">
        <f t="shared" si="37"/>
        <v>3.2690421706440013E-4</v>
      </c>
      <c r="E236" s="5" t="str">
        <f t="shared" si="38"/>
        <v>~ck~</v>
      </c>
      <c r="F236" s="5" t="str">
        <f t="shared" si="39"/>
        <v>[kə]</v>
      </c>
      <c r="G236" s="6">
        <f t="shared" si="40"/>
        <v>2</v>
      </c>
      <c r="H236" s="6">
        <f t="shared" si="41"/>
        <v>2</v>
      </c>
      <c r="I236" s="6">
        <f t="shared" si="42"/>
        <v>2</v>
      </c>
      <c r="J236" s="5" cm="1">
        <f t="array" ref="J236">SUM(_xlfn._xlws.FILTER($D$2:$D$773,_xlfn.MAP($E$2:$E$773,_xlfn.LAMBDA(_xlpm.x,_xlpm.x=$E236))))</f>
        <v>3.2690421706440013E-4</v>
      </c>
      <c r="K236" s="5">
        <f t="shared" si="43"/>
        <v>1</v>
      </c>
      <c r="L236" s="5" cm="1">
        <f t="array" ref="L236">SUM(_xlfn._xlws.FILTER($D$2:$D$773,_xlfn.MAP($F$2:$F$773,_xlfn.LAMBDA(_xlpm.x,_xlpm.x=$F236))))</f>
        <v>6.2111801242236021E-3</v>
      </c>
      <c r="M236" s="5">
        <f t="shared" si="44"/>
        <v>5.2631578947368425E-2</v>
      </c>
      <c r="N236" s="5">
        <f t="shared" si="45"/>
        <v>1.8123811657891311E-2</v>
      </c>
      <c r="O236" s="5">
        <f t="shared" si="46"/>
        <v>0.10000000000000002</v>
      </c>
      <c r="P236" s="5">
        <f t="shared" si="47"/>
        <v>1.2787536009528289</v>
      </c>
      <c r="Q236" s="5"/>
    </row>
    <row r="237" spans="1:17">
      <c r="A237" s="4" t="str">
        <f t="shared" si="36"/>
        <v>~ty~ : [ti]</v>
      </c>
      <c r="B237" s="2">
        <v>1</v>
      </c>
      <c r="C237" s="4" t="s">
        <v>756</v>
      </c>
      <c r="D237" s="5">
        <f t="shared" si="37"/>
        <v>3.2690421706440013E-4</v>
      </c>
      <c r="E237" s="5" t="str">
        <f t="shared" si="38"/>
        <v>~ty~</v>
      </c>
      <c r="F237" s="5" t="str">
        <f t="shared" si="39"/>
        <v>[ti]</v>
      </c>
      <c r="G237" s="6">
        <f t="shared" si="40"/>
        <v>2</v>
      </c>
      <c r="H237" s="6">
        <f t="shared" si="41"/>
        <v>2</v>
      </c>
      <c r="I237" s="6">
        <f t="shared" si="42"/>
        <v>2</v>
      </c>
      <c r="J237" s="5" cm="1">
        <f t="array" ref="J237">SUM(_xlfn._xlws.FILTER($D$2:$D$773,_xlfn.MAP($E$2:$E$773,_xlfn.LAMBDA(_xlpm.x,_xlpm.x=$E237))))</f>
        <v>3.2690421706440013E-4</v>
      </c>
      <c r="K237" s="5">
        <f t="shared" si="43"/>
        <v>1</v>
      </c>
      <c r="L237" s="5" cm="1">
        <f t="array" ref="L237">SUM(_xlfn._xlws.FILTER($D$2:$D$773,_xlfn.MAP($F$2:$F$773,_xlfn.LAMBDA(_xlpm.x,_xlpm.x=$F237))))</f>
        <v>6.2111801242236021E-3</v>
      </c>
      <c r="M237" s="5">
        <f t="shared" si="44"/>
        <v>5.2631578947368425E-2</v>
      </c>
      <c r="N237" s="5">
        <f t="shared" si="45"/>
        <v>1.8123811657891311E-2</v>
      </c>
      <c r="O237" s="5">
        <f t="shared" si="46"/>
        <v>0.10000000000000002</v>
      </c>
      <c r="P237" s="5">
        <f t="shared" si="47"/>
        <v>1.2787536009528289</v>
      </c>
      <c r="Q237" s="5"/>
    </row>
    <row r="238" spans="1:17">
      <c r="A238" s="4" t="str">
        <f t="shared" si="36"/>
        <v>~sû~ : [sy]</v>
      </c>
      <c r="B238" s="2">
        <v>1</v>
      </c>
      <c r="C238" s="4" t="s">
        <v>761</v>
      </c>
      <c r="D238" s="5">
        <f t="shared" si="37"/>
        <v>3.2690421706440013E-4</v>
      </c>
      <c r="E238" s="5" t="str">
        <f t="shared" si="38"/>
        <v>~sû~</v>
      </c>
      <c r="F238" s="5" t="str">
        <f t="shared" si="39"/>
        <v>[sy]</v>
      </c>
      <c r="G238" s="6">
        <f t="shared" si="40"/>
        <v>2</v>
      </c>
      <c r="H238" s="6">
        <f t="shared" si="41"/>
        <v>2</v>
      </c>
      <c r="I238" s="6">
        <f t="shared" si="42"/>
        <v>2</v>
      </c>
      <c r="J238" s="5" cm="1">
        <f t="array" ref="J238">SUM(_xlfn._xlws.FILTER($D$2:$D$773,_xlfn.MAP($E$2:$E$773,_xlfn.LAMBDA(_xlpm.x,_xlpm.x=$E238))))</f>
        <v>3.2690421706440013E-4</v>
      </c>
      <c r="K238" s="5">
        <f t="shared" si="43"/>
        <v>1</v>
      </c>
      <c r="L238" s="5" cm="1">
        <f t="array" ref="L238">SUM(_xlfn._xlws.FILTER($D$2:$D$773,_xlfn.MAP($F$2:$F$773,_xlfn.LAMBDA(_xlpm.x,_xlpm.x=$F238))))</f>
        <v>6.5380843412880026E-3</v>
      </c>
      <c r="M238" s="5">
        <f t="shared" si="44"/>
        <v>0.05</v>
      </c>
      <c r="N238" s="5">
        <f t="shared" si="45"/>
        <v>1.726077300751553E-2</v>
      </c>
      <c r="O238" s="5">
        <f t="shared" si="46"/>
        <v>9.5238095238095233E-2</v>
      </c>
      <c r="P238" s="5">
        <f t="shared" si="47"/>
        <v>1.3010299956639813</v>
      </c>
      <c r="Q238" s="5"/>
    </row>
    <row r="239" spans="1:17">
      <c r="A239" s="4" t="str">
        <f t="shared" si="36"/>
        <v>~rd~ : [ʁ]</v>
      </c>
      <c r="B239" s="2">
        <v>7</v>
      </c>
      <c r="C239" s="4" t="s">
        <v>177</v>
      </c>
      <c r="D239" s="5">
        <f t="shared" si="37"/>
        <v>2.2883295194508009E-3</v>
      </c>
      <c r="E239" s="4" t="str">
        <f t="shared" si="38"/>
        <v>~rd~</v>
      </c>
      <c r="F239" s="4" t="str">
        <f t="shared" si="39"/>
        <v>[ʁ]</v>
      </c>
      <c r="G239" s="6">
        <f t="shared" si="40"/>
        <v>2</v>
      </c>
      <c r="H239" s="6">
        <f t="shared" si="41"/>
        <v>1</v>
      </c>
      <c r="I239" s="6">
        <f t="shared" si="42"/>
        <v>2</v>
      </c>
      <c r="J239" s="5" cm="1">
        <f t="array" ref="J239">SUM(_xlfn._xlws.FILTER($D$2:$D$773,_xlfn.MAP($E$2:$E$773,_xlfn.LAMBDA(_xlpm.x,_xlpm.x=$E239))))</f>
        <v>2.9421379535796012E-3</v>
      </c>
      <c r="K239" s="5">
        <f t="shared" si="43"/>
        <v>0.77777777777777779</v>
      </c>
      <c r="L239" s="5" cm="1">
        <f t="array" ref="L239">SUM(_xlfn._xlws.FILTER($D$2:$D$773,_xlfn.MAP($F$2:$F$773,_xlfn.LAMBDA(_xlpm.x,_xlpm.x=$F239))))</f>
        <v>6.0150375939849621E-2</v>
      </c>
      <c r="M239" s="5">
        <f t="shared" si="44"/>
        <v>3.8043478260869568E-2</v>
      </c>
      <c r="N239" s="5">
        <f t="shared" si="45"/>
        <v>3.1255792684233355E-2</v>
      </c>
      <c r="O239" s="5">
        <f t="shared" si="46"/>
        <v>7.2538860103626951E-2</v>
      </c>
      <c r="P239" s="5">
        <f t="shared" si="47"/>
        <v>1.3105753135702116</v>
      </c>
      <c r="Q239" s="5"/>
    </row>
    <row r="240" spans="1:17">
      <c r="A240" s="4" t="str">
        <f t="shared" si="36"/>
        <v>~cè~ : [sɛ]</v>
      </c>
      <c r="B240" s="2">
        <v>1</v>
      </c>
      <c r="C240" s="4" t="s">
        <v>537</v>
      </c>
      <c r="D240" s="5">
        <f t="shared" si="37"/>
        <v>3.2690421706440013E-4</v>
      </c>
      <c r="E240" s="4" t="str">
        <f t="shared" si="38"/>
        <v>~cè~</v>
      </c>
      <c r="F240" s="4" t="str">
        <f t="shared" si="39"/>
        <v>[sɛ]</v>
      </c>
      <c r="G240" s="6">
        <f t="shared" si="40"/>
        <v>2</v>
      </c>
      <c r="H240" s="6">
        <f t="shared" si="41"/>
        <v>2</v>
      </c>
      <c r="I240" s="6">
        <f t="shared" si="42"/>
        <v>2</v>
      </c>
      <c r="J240" s="5" cm="1">
        <f t="array" ref="J240">SUM(_xlfn._xlws.FILTER($D$2:$D$773,_xlfn.MAP($E$2:$E$773,_xlfn.LAMBDA(_xlpm.x,_xlpm.x=$E240))))</f>
        <v>3.2690421706440013E-4</v>
      </c>
      <c r="K240" s="5">
        <f t="shared" si="43"/>
        <v>1</v>
      </c>
      <c r="L240" s="5" cm="1">
        <f t="array" ref="L240">SUM(_xlfn._xlws.FILTER($D$2:$D$773,_xlfn.MAP($F$2:$F$773,_xlfn.LAMBDA(_xlpm.x,_xlpm.x=$F240))))</f>
        <v>7.5187969924812035E-3</v>
      </c>
      <c r="M240" s="5">
        <f t="shared" si="44"/>
        <v>4.3478260869565216E-2</v>
      </c>
      <c r="N240" s="5">
        <f t="shared" si="45"/>
        <v>1.510317638157609E-2</v>
      </c>
      <c r="O240" s="5">
        <f t="shared" si="46"/>
        <v>8.3333333333333329E-2</v>
      </c>
      <c r="P240" s="5">
        <f t="shared" si="47"/>
        <v>1.3617278360175928</v>
      </c>
      <c r="Q240" s="5"/>
    </row>
    <row r="241" spans="1:17">
      <c r="A241" s="4" t="str">
        <f t="shared" si="36"/>
        <v>~he~ : [ɛ]</v>
      </c>
      <c r="B241" s="2">
        <v>1</v>
      </c>
      <c r="C241" s="4" t="s">
        <v>308</v>
      </c>
      <c r="D241" s="5">
        <f t="shared" si="37"/>
        <v>3.2690421706440013E-4</v>
      </c>
      <c r="E241" s="5" t="str">
        <f t="shared" si="38"/>
        <v>~he~</v>
      </c>
      <c r="F241" s="5" t="str">
        <f t="shared" si="39"/>
        <v>[ɛ]</v>
      </c>
      <c r="G241" s="6">
        <f t="shared" si="40"/>
        <v>2</v>
      </c>
      <c r="H241" s="6">
        <f t="shared" si="41"/>
        <v>1</v>
      </c>
      <c r="I241" s="6">
        <f t="shared" si="42"/>
        <v>2</v>
      </c>
      <c r="J241" s="5" cm="1">
        <f t="array" ref="J241">SUM(_xlfn._xlws.FILTER($D$2:$D$773,_xlfn.MAP($E$2:$E$773,_xlfn.LAMBDA(_xlpm.x,_xlpm.x=$E241))))</f>
        <v>3.2690421706440013E-4</v>
      </c>
      <c r="K241" s="5">
        <f t="shared" si="43"/>
        <v>1</v>
      </c>
      <c r="L241" s="5" cm="1">
        <f t="array" ref="L241">SUM(_xlfn._xlws.FILTER($D$2:$D$773,_xlfn.MAP($F$2:$F$773,_xlfn.LAMBDA(_xlpm.x,_xlpm.x=$F241))))</f>
        <v>7.8457012095456049E-3</v>
      </c>
      <c r="M241" s="5">
        <f t="shared" si="44"/>
        <v>4.1666666666666657E-2</v>
      </c>
      <c r="N241" s="5">
        <f t="shared" si="45"/>
        <v>1.1490224739156257E-2</v>
      </c>
      <c r="O241" s="5">
        <f t="shared" si="46"/>
        <v>7.9999999999999974E-2</v>
      </c>
      <c r="P241" s="5">
        <f t="shared" si="47"/>
        <v>1.3802112417116061</v>
      </c>
      <c r="Q241" s="5"/>
    </row>
    <row r="242" spans="1:17">
      <c r="A242" s="4" t="str">
        <f t="shared" si="36"/>
        <v>~me~ : []</v>
      </c>
      <c r="B242" s="2">
        <v>1</v>
      </c>
      <c r="C242" s="4" t="s">
        <v>778</v>
      </c>
      <c r="D242" s="5">
        <f t="shared" si="37"/>
        <v>3.2690421706440013E-4</v>
      </c>
      <c r="E242" s="4" t="str">
        <f t="shared" si="38"/>
        <v>~me~</v>
      </c>
      <c r="F242" s="4" t="str">
        <f t="shared" si="39"/>
        <v>[]</v>
      </c>
      <c r="G242" s="6">
        <f t="shared" si="40"/>
        <v>2</v>
      </c>
      <c r="H242" s="6">
        <f t="shared" si="41"/>
        <v>0</v>
      </c>
      <c r="I242" s="6">
        <f t="shared" si="42"/>
        <v>2</v>
      </c>
      <c r="J242" s="5" cm="1">
        <f t="array" ref="J242">SUM(_xlfn._xlws.FILTER($D$2:$D$773,_xlfn.MAP($E$2:$E$773,_xlfn.LAMBDA(_xlpm.x,_xlpm.x=$E242))))</f>
        <v>5.8842759071592015E-3</v>
      </c>
      <c r="K242" s="5">
        <f t="shared" si="43"/>
        <v>5.5555555555555566E-2</v>
      </c>
      <c r="L242" s="5" cm="1">
        <f t="array" ref="L242">SUM(_xlfn._xlws.FILTER($D$2:$D$773,_xlfn.MAP($F$2:$F$773,_xlfn.LAMBDA(_xlpm.x,_xlpm.x=$F242))))</f>
        <v>0.14351095129127164</v>
      </c>
      <c r="M242" s="5">
        <f t="shared" si="44"/>
        <v>2.2779043280182236E-3</v>
      </c>
      <c r="N242" s="5">
        <f t="shared" si="45"/>
        <v>3.9658231198886896E-4</v>
      </c>
      <c r="O242" s="5">
        <f t="shared" si="46"/>
        <v>4.3763676148796506E-3</v>
      </c>
      <c r="P242" s="5">
        <f t="shared" si="47"/>
        <v>1.3871920151388153</v>
      </c>
      <c r="Q242" s="5"/>
    </row>
    <row r="243" spans="1:17">
      <c r="A243" s="4" t="str">
        <f t="shared" si="36"/>
        <v>~ls~ : []</v>
      </c>
      <c r="B243" s="2">
        <v>1</v>
      </c>
      <c r="C243" s="4" t="s">
        <v>598</v>
      </c>
      <c r="D243" s="5">
        <f t="shared" si="37"/>
        <v>3.2690421706440013E-4</v>
      </c>
      <c r="E243" s="5" t="str">
        <f t="shared" si="38"/>
        <v>~ls~</v>
      </c>
      <c r="F243" s="5" t="str">
        <f t="shared" si="39"/>
        <v>[]</v>
      </c>
      <c r="G243" s="6">
        <f t="shared" si="40"/>
        <v>2</v>
      </c>
      <c r="H243" s="6">
        <f t="shared" si="41"/>
        <v>0</v>
      </c>
      <c r="I243" s="6">
        <f t="shared" si="42"/>
        <v>2</v>
      </c>
      <c r="J243" s="5" cm="1">
        <f t="array" ref="J243">SUM(_xlfn._xlws.FILTER($D$2:$D$773,_xlfn.MAP($E$2:$E$773,_xlfn.LAMBDA(_xlpm.x,_xlpm.x=$E243))))</f>
        <v>1.6345210853220007E-3</v>
      </c>
      <c r="K243" s="5">
        <f t="shared" si="43"/>
        <v>0.2</v>
      </c>
      <c r="L243" s="5" cm="1">
        <f t="array" ref="L243">SUM(_xlfn._xlws.FILTER($D$2:$D$773,_xlfn.MAP($F$2:$F$773,_xlfn.LAMBDA(_xlpm.x,_xlpm.x=$F243))))</f>
        <v>0.14351095129127164</v>
      </c>
      <c r="M243" s="5">
        <f t="shared" si="44"/>
        <v>2.2779043280182236E-3</v>
      </c>
      <c r="N243" s="5">
        <f t="shared" si="45"/>
        <v>4.0819395625881334E-4</v>
      </c>
      <c r="O243" s="5">
        <f t="shared" si="46"/>
        <v>4.5045045045045053E-3</v>
      </c>
      <c r="P243" s="5">
        <f t="shared" si="47"/>
        <v>1.9434945159061026</v>
      </c>
      <c r="Q243" s="5"/>
    </row>
    <row r="244" spans="1:17">
      <c r="A244" s="4" t="str">
        <f t="shared" si="36"/>
        <v>~es~ : []</v>
      </c>
      <c r="B244" s="2">
        <v>5</v>
      </c>
      <c r="C244" s="4" t="s">
        <v>430</v>
      </c>
      <c r="D244" s="5">
        <f t="shared" si="37"/>
        <v>1.6345210853220007E-3</v>
      </c>
      <c r="E244" s="4" t="str">
        <f t="shared" si="38"/>
        <v>~es~</v>
      </c>
      <c r="F244" s="4" t="str">
        <f t="shared" si="39"/>
        <v>[]</v>
      </c>
      <c r="G244" s="6">
        <f t="shared" si="40"/>
        <v>2</v>
      </c>
      <c r="H244" s="6">
        <f t="shared" si="41"/>
        <v>0</v>
      </c>
      <c r="I244" s="6">
        <f t="shared" si="42"/>
        <v>2</v>
      </c>
      <c r="J244" s="5" cm="1">
        <f t="array" ref="J244">SUM(_xlfn._xlws.FILTER($D$2:$D$773,_xlfn.MAP($E$2:$E$773,_xlfn.LAMBDA(_xlpm.x,_xlpm.x=$E244))))</f>
        <v>1.6345210853220007E-3</v>
      </c>
      <c r="K244" s="5">
        <f t="shared" si="43"/>
        <v>1</v>
      </c>
      <c r="L244" s="5" cm="1">
        <f t="array" ref="L244">SUM(_xlfn._xlws.FILTER($D$2:$D$773,_xlfn.MAP($F$2:$F$773,_xlfn.LAMBDA(_xlpm.x,_xlpm.x=$F244))))</f>
        <v>0.14351095129127164</v>
      </c>
      <c r="M244" s="5">
        <f t="shared" si="44"/>
        <v>1.1389521640091117E-2</v>
      </c>
      <c r="N244" s="5">
        <f t="shared" si="45"/>
        <v>5.2758303497502206E-3</v>
      </c>
      <c r="O244" s="5">
        <f t="shared" si="46"/>
        <v>2.2522522522522521E-2</v>
      </c>
      <c r="P244" s="5">
        <f t="shared" si="47"/>
        <v>1.9434945159061026</v>
      </c>
      <c r="Q244" s="5"/>
    </row>
    <row r="245" spans="1:17">
      <c r="A245" s="4" t="str">
        <f t="shared" si="36"/>
        <v>~rè~ : [ʁ]</v>
      </c>
      <c r="B245" s="2">
        <v>1</v>
      </c>
      <c r="C245" s="4" t="s">
        <v>476</v>
      </c>
      <c r="D245" s="5">
        <f t="shared" si="37"/>
        <v>3.2690421706440013E-4</v>
      </c>
      <c r="E245" s="4" t="str">
        <f t="shared" si="38"/>
        <v>~rè~</v>
      </c>
      <c r="F245" s="4" t="str">
        <f t="shared" si="39"/>
        <v>[ʁ]</v>
      </c>
      <c r="G245" s="6">
        <f t="shared" si="40"/>
        <v>2</v>
      </c>
      <c r="H245" s="6">
        <f t="shared" si="41"/>
        <v>1</v>
      </c>
      <c r="I245" s="6">
        <f t="shared" si="42"/>
        <v>2</v>
      </c>
      <c r="J245" s="5" cm="1">
        <f t="array" ref="J245">SUM(_xlfn._xlws.FILTER($D$2:$D$773,_xlfn.MAP($E$2:$E$773,_xlfn.LAMBDA(_xlpm.x,_xlpm.x=$E245))))</f>
        <v>6.5380843412880026E-4</v>
      </c>
      <c r="K245" s="5">
        <f t="shared" si="43"/>
        <v>0.5</v>
      </c>
      <c r="L245" s="5" cm="1">
        <f t="array" ref="L245">SUM(_xlfn._xlws.FILTER($D$2:$D$773,_xlfn.MAP($F$2:$F$773,_xlfn.LAMBDA(_xlpm.x,_xlpm.x=$F245))))</f>
        <v>6.0150375939849621E-2</v>
      </c>
      <c r="M245" s="5">
        <f t="shared" si="44"/>
        <v>5.4347826086956529E-3</v>
      </c>
      <c r="N245" s="5">
        <f t="shared" si="45"/>
        <v>1.544385045585519E-3</v>
      </c>
      <c r="O245" s="5">
        <f t="shared" si="46"/>
        <v>1.0752688172043012E-2</v>
      </c>
      <c r="P245" s="5">
        <f t="shared" si="47"/>
        <v>1.9637878273455551</v>
      </c>
      <c r="Q245" s="5"/>
    </row>
    <row r="246" spans="1:17">
      <c r="A246" s="4" t="str">
        <f t="shared" si="36"/>
        <v>~st~ : []</v>
      </c>
      <c r="B246" s="2">
        <v>1</v>
      </c>
      <c r="C246" s="4" t="s">
        <v>546</v>
      </c>
      <c r="D246" s="5">
        <f t="shared" si="37"/>
        <v>3.2690421706440013E-4</v>
      </c>
      <c r="E246" s="5" t="str">
        <f t="shared" si="38"/>
        <v>~st~</v>
      </c>
      <c r="F246" s="5" t="str">
        <f t="shared" si="39"/>
        <v>[]</v>
      </c>
      <c r="G246" s="6">
        <f t="shared" si="40"/>
        <v>2</v>
      </c>
      <c r="H246" s="6">
        <f t="shared" si="41"/>
        <v>0</v>
      </c>
      <c r="I246" s="6">
        <f t="shared" si="42"/>
        <v>2</v>
      </c>
      <c r="J246" s="5" cm="1">
        <f t="array" ref="J246">SUM(_xlfn._xlws.FILTER($D$2:$D$773,_xlfn.MAP($E$2:$E$773,_xlfn.LAMBDA(_xlpm.x,_xlpm.x=$E246))))</f>
        <v>1.3076168682576005E-3</v>
      </c>
      <c r="K246" s="5">
        <f t="shared" si="43"/>
        <v>0.25</v>
      </c>
      <c r="L246" s="5" cm="1">
        <f t="array" ref="L246">SUM(_xlfn._xlws.FILTER($D$2:$D$773,_xlfn.MAP($F$2:$F$773,_xlfn.LAMBDA(_xlpm.x,_xlpm.x=$F246))))</f>
        <v>0.14351095129127164</v>
      </c>
      <c r="M246" s="5">
        <f t="shared" si="44"/>
        <v>2.2779043280182236E-3</v>
      </c>
      <c r="N246" s="5">
        <f t="shared" si="45"/>
        <v>4.0911538731131625E-4</v>
      </c>
      <c r="O246" s="5">
        <f t="shared" si="46"/>
        <v>4.5146726862302488E-3</v>
      </c>
      <c r="P246" s="5">
        <f t="shared" si="47"/>
        <v>2.0404045289141588</v>
      </c>
      <c r="Q246" s="5"/>
    </row>
    <row r="247" spans="1:17">
      <c r="A247" s="4" t="str">
        <f t="shared" si="36"/>
        <v>~ps~ : []</v>
      </c>
      <c r="B247" s="2">
        <v>4</v>
      </c>
      <c r="C247" s="4" t="s">
        <v>367</v>
      </c>
      <c r="D247" s="5">
        <f t="shared" si="37"/>
        <v>1.3076168682576005E-3</v>
      </c>
      <c r="E247" s="4" t="str">
        <f t="shared" si="38"/>
        <v>~ps~</v>
      </c>
      <c r="F247" s="4" t="str">
        <f t="shared" si="39"/>
        <v>[]</v>
      </c>
      <c r="G247" s="6">
        <f t="shared" si="40"/>
        <v>2</v>
      </c>
      <c r="H247" s="6">
        <f t="shared" si="41"/>
        <v>0</v>
      </c>
      <c r="I247" s="6">
        <f t="shared" si="42"/>
        <v>2</v>
      </c>
      <c r="J247" s="5" cm="1">
        <f t="array" ref="J247">SUM(_xlfn._xlws.FILTER($D$2:$D$773,_xlfn.MAP($E$2:$E$773,_xlfn.LAMBDA(_xlpm.x,_xlpm.x=$E247))))</f>
        <v>1.3076168682576005E-3</v>
      </c>
      <c r="K247" s="5">
        <f t="shared" si="43"/>
        <v>1</v>
      </c>
      <c r="L247" s="5" cm="1">
        <f t="array" ref="L247">SUM(_xlfn._xlws.FILTER($D$2:$D$773,_xlfn.MAP($F$2:$F$773,_xlfn.LAMBDA(_xlpm.x,_xlpm.x=$F247))))</f>
        <v>0.14351095129127164</v>
      </c>
      <c r="M247" s="5">
        <f t="shared" si="44"/>
        <v>9.1116173120728942E-3</v>
      </c>
      <c r="N247" s="5">
        <f t="shared" si="45"/>
        <v>3.79974604739548E-3</v>
      </c>
      <c r="O247" s="5">
        <f t="shared" si="46"/>
        <v>1.8058690744920995E-2</v>
      </c>
      <c r="P247" s="5">
        <f t="shared" si="47"/>
        <v>2.0404045289141588</v>
      </c>
      <c r="Q247" s="5"/>
    </row>
    <row r="248" spans="1:17">
      <c r="A248" s="4" t="str">
        <f t="shared" si="36"/>
        <v>~ds~ : []</v>
      </c>
      <c r="B248" s="2">
        <v>4</v>
      </c>
      <c r="C248" s="4" t="s">
        <v>228</v>
      </c>
      <c r="D248" s="5">
        <f t="shared" si="37"/>
        <v>1.3076168682576005E-3</v>
      </c>
      <c r="E248" s="4" t="str">
        <f t="shared" si="38"/>
        <v>~ds~</v>
      </c>
      <c r="F248" s="4" t="str">
        <f t="shared" si="39"/>
        <v>[]</v>
      </c>
      <c r="G248" s="6">
        <f t="shared" si="40"/>
        <v>2</v>
      </c>
      <c r="H248" s="6">
        <f t="shared" si="41"/>
        <v>0</v>
      </c>
      <c r="I248" s="6">
        <f t="shared" si="42"/>
        <v>2</v>
      </c>
      <c r="J248" s="5" cm="1">
        <f t="array" ref="J248">SUM(_xlfn._xlws.FILTER($D$2:$D$773,_xlfn.MAP($E$2:$E$773,_xlfn.LAMBDA(_xlpm.x,_xlpm.x=$E248))))</f>
        <v>1.3076168682576005E-3</v>
      </c>
      <c r="K248" s="5">
        <f t="shared" si="43"/>
        <v>1</v>
      </c>
      <c r="L248" s="5" cm="1">
        <f t="array" ref="L248">SUM(_xlfn._xlws.FILTER($D$2:$D$773,_xlfn.MAP($F$2:$F$773,_xlfn.LAMBDA(_xlpm.x,_xlpm.x=$F248))))</f>
        <v>0.14351095129127164</v>
      </c>
      <c r="M248" s="5">
        <f t="shared" si="44"/>
        <v>9.1116173120728942E-3</v>
      </c>
      <c r="N248" s="5">
        <f t="shared" si="45"/>
        <v>3.79974604739548E-3</v>
      </c>
      <c r="O248" s="5">
        <f t="shared" si="46"/>
        <v>1.8058690744920995E-2</v>
      </c>
      <c r="P248" s="5">
        <f t="shared" si="47"/>
        <v>2.0404045289141588</v>
      </c>
      <c r="Q248" s="5"/>
    </row>
    <row r="249" spans="1:17">
      <c r="A249" s="4" t="str">
        <f t="shared" si="36"/>
        <v>~nt~ : []</v>
      </c>
      <c r="B249" s="2">
        <v>2</v>
      </c>
      <c r="C249" s="4" t="s">
        <v>382</v>
      </c>
      <c r="D249" s="5">
        <f t="shared" si="37"/>
        <v>6.5380843412880026E-4</v>
      </c>
      <c r="E249" s="4" t="str">
        <f t="shared" si="38"/>
        <v>~nt~</v>
      </c>
      <c r="F249" s="4" t="str">
        <f t="shared" si="39"/>
        <v>[]</v>
      </c>
      <c r="G249" s="6">
        <f t="shared" si="40"/>
        <v>2</v>
      </c>
      <c r="H249" s="6">
        <f t="shared" si="41"/>
        <v>0</v>
      </c>
      <c r="I249" s="6">
        <f t="shared" si="42"/>
        <v>2</v>
      </c>
      <c r="J249" s="5" cm="1">
        <f t="array" ref="J249">SUM(_xlfn._xlws.FILTER($D$2:$D$773,_xlfn.MAP($E$2:$E$773,_xlfn.LAMBDA(_xlpm.x,_xlpm.x=$E249))))</f>
        <v>6.5380843412880026E-4</v>
      </c>
      <c r="K249" s="5">
        <f t="shared" si="43"/>
        <v>1</v>
      </c>
      <c r="L249" s="5" cm="1">
        <f t="array" ref="L249">SUM(_xlfn._xlws.FILTER($D$2:$D$773,_xlfn.MAP($F$2:$F$773,_xlfn.LAMBDA(_xlpm.x,_xlpm.x=$F249))))</f>
        <v>0.14351095129127164</v>
      </c>
      <c r="M249" s="5">
        <f t="shared" si="44"/>
        <v>4.5558086560364471E-3</v>
      </c>
      <c r="N249" s="5">
        <f t="shared" si="45"/>
        <v>1.3027465690653359E-3</v>
      </c>
      <c r="O249" s="5">
        <f t="shared" si="46"/>
        <v>9.0702947845805008E-3</v>
      </c>
      <c r="P249" s="5">
        <f t="shared" si="47"/>
        <v>2.3414345245781401</v>
      </c>
      <c r="Q249" s="5"/>
    </row>
    <row r="250" spans="1:17">
      <c r="A250" s="4" t="str">
        <f t="shared" si="36"/>
        <v>~gt~ : []</v>
      </c>
      <c r="B250" s="2">
        <v>2</v>
      </c>
      <c r="C250" s="4" t="s">
        <v>631</v>
      </c>
      <c r="D250" s="5">
        <f t="shared" si="37"/>
        <v>6.5380843412880026E-4</v>
      </c>
      <c r="E250" s="5" t="str">
        <f t="shared" si="38"/>
        <v>~gt~</v>
      </c>
      <c r="F250" s="5" t="str">
        <f t="shared" si="39"/>
        <v>[]</v>
      </c>
      <c r="G250" s="6">
        <f t="shared" si="40"/>
        <v>2</v>
      </c>
      <c r="H250" s="6">
        <f t="shared" si="41"/>
        <v>0</v>
      </c>
      <c r="I250" s="6">
        <f t="shared" si="42"/>
        <v>2</v>
      </c>
      <c r="J250" s="5" cm="1">
        <f t="array" ref="J250">SUM(_xlfn._xlws.FILTER($D$2:$D$773,_xlfn.MAP($E$2:$E$773,_xlfn.LAMBDA(_xlpm.x,_xlpm.x=$E250))))</f>
        <v>6.5380843412880026E-4</v>
      </c>
      <c r="K250" s="5">
        <f t="shared" si="43"/>
        <v>1</v>
      </c>
      <c r="L250" s="5" cm="1">
        <f t="array" ref="L250">SUM(_xlfn._xlws.FILTER($D$2:$D$773,_xlfn.MAP($F$2:$F$773,_xlfn.LAMBDA(_xlpm.x,_xlpm.x=$F250))))</f>
        <v>0.14351095129127164</v>
      </c>
      <c r="M250" s="5">
        <f t="shared" si="44"/>
        <v>4.5558086560364471E-3</v>
      </c>
      <c r="N250" s="5">
        <f t="shared" si="45"/>
        <v>1.3027465690653359E-3</v>
      </c>
      <c r="O250" s="5">
        <f t="shared" si="46"/>
        <v>9.0702947845805008E-3</v>
      </c>
      <c r="P250" s="5">
        <f t="shared" si="47"/>
        <v>2.3414345245781401</v>
      </c>
      <c r="Q250" s="5"/>
    </row>
    <row r="251" spans="1:17">
      <c r="A251" s="4" t="str">
        <f t="shared" si="36"/>
        <v>~che~ : [ʃe]</v>
      </c>
      <c r="B251" s="2">
        <v>1</v>
      </c>
      <c r="C251" s="4" t="s">
        <v>737</v>
      </c>
      <c r="D251" s="5">
        <f t="shared" si="37"/>
        <v>3.2690421706440013E-4</v>
      </c>
      <c r="E251" s="4" t="str">
        <f t="shared" si="38"/>
        <v>~che~</v>
      </c>
      <c r="F251" s="4" t="str">
        <f t="shared" si="39"/>
        <v>[ʃe]</v>
      </c>
      <c r="G251" s="6">
        <f t="shared" si="40"/>
        <v>3</v>
      </c>
      <c r="H251" s="6">
        <f t="shared" si="41"/>
        <v>2</v>
      </c>
      <c r="I251" s="6">
        <f t="shared" si="42"/>
        <v>3</v>
      </c>
      <c r="J251" s="5" cm="1">
        <f t="array" ref="J251">SUM(_xlfn._xlws.FILTER($D$2:$D$773,_xlfn.MAP($E$2:$E$773,_xlfn.LAMBDA(_xlpm.x,_xlpm.x=$E251))))</f>
        <v>7.191892775416802E-3</v>
      </c>
      <c r="K251" s="5">
        <f t="shared" si="43"/>
        <v>4.5454545454545463E-2</v>
      </c>
      <c r="L251" s="5" cm="1">
        <f t="array" ref="L251">SUM(_xlfn._xlws.FILTER($D$2:$D$773,_xlfn.MAP($F$2:$F$773,_xlfn.LAMBDA(_xlpm.x,_xlpm.x=$F251))))</f>
        <v>3.2690421706440013E-4</v>
      </c>
      <c r="M251" s="5">
        <f t="shared" si="44"/>
        <v>1</v>
      </c>
      <c r="N251" s="5">
        <f t="shared" si="45"/>
        <v>1.5759836224253317E-2</v>
      </c>
      <c r="O251" s="5">
        <f t="shared" si="46"/>
        <v>8.695652173913046E-2</v>
      </c>
      <c r="P251" s="5">
        <f t="shared" si="47"/>
        <v>-1.3424226808222062</v>
      </c>
      <c r="Q251" s="5"/>
    </row>
    <row r="252" spans="1:17">
      <c r="A252" s="4" t="str">
        <f t="shared" si="36"/>
        <v>~tre~ : [tʁə]</v>
      </c>
      <c r="B252" s="2">
        <v>1</v>
      </c>
      <c r="C252" s="4" t="s">
        <v>332</v>
      </c>
      <c r="D252" s="5">
        <f t="shared" si="37"/>
        <v>3.2690421706440013E-4</v>
      </c>
      <c r="E252" s="4" t="str">
        <f t="shared" si="38"/>
        <v>~tre~</v>
      </c>
      <c r="F252" s="4" t="str">
        <f t="shared" si="39"/>
        <v>[tʁə]</v>
      </c>
      <c r="G252" s="6">
        <f t="shared" si="40"/>
        <v>3</v>
      </c>
      <c r="H252" s="6">
        <f t="shared" si="41"/>
        <v>3</v>
      </c>
      <c r="I252" s="6">
        <f t="shared" si="42"/>
        <v>3</v>
      </c>
      <c r="J252" s="5" cm="1">
        <f t="array" ref="J252">SUM(_xlfn._xlws.FILTER($D$2:$D$773,_xlfn.MAP($E$2:$E$773,_xlfn.LAMBDA(_xlpm.x,_xlpm.x=$E252))))</f>
        <v>6.8649885583524032E-3</v>
      </c>
      <c r="K252" s="5">
        <f t="shared" si="43"/>
        <v>4.7619047619047616E-2</v>
      </c>
      <c r="L252" s="5" cm="1">
        <f t="array" ref="L252">SUM(_xlfn._xlws.FILTER($D$2:$D$773,_xlfn.MAP($F$2:$F$773,_xlfn.LAMBDA(_xlpm.x,_xlpm.x=$F252))))</f>
        <v>3.2690421706440013E-4</v>
      </c>
      <c r="M252" s="5">
        <f t="shared" si="44"/>
        <v>1</v>
      </c>
      <c r="N252" s="5">
        <f t="shared" si="45"/>
        <v>1.9128267034047696E-2</v>
      </c>
      <c r="O252" s="5">
        <f t="shared" si="46"/>
        <v>9.0909090909090898E-2</v>
      </c>
      <c r="P252" s="5">
        <f t="shared" si="47"/>
        <v>-1.3222192947339193</v>
      </c>
      <c r="Q252" s="5"/>
    </row>
    <row r="253" spans="1:17">
      <c r="A253" s="4" t="str">
        <f t="shared" si="36"/>
        <v>~tre~ : [tʁe]</v>
      </c>
      <c r="B253" s="2">
        <v>2</v>
      </c>
      <c r="C253" s="4" t="s">
        <v>337</v>
      </c>
      <c r="D253" s="5">
        <f t="shared" si="37"/>
        <v>6.5380843412880026E-4</v>
      </c>
      <c r="E253" s="4" t="str">
        <f t="shared" si="38"/>
        <v>~tre~</v>
      </c>
      <c r="F253" s="4" t="str">
        <f t="shared" si="39"/>
        <v>[tʁe]</v>
      </c>
      <c r="G253" s="6">
        <f t="shared" si="40"/>
        <v>3</v>
      </c>
      <c r="H253" s="6">
        <f t="shared" si="41"/>
        <v>3</v>
      </c>
      <c r="I253" s="6">
        <f t="shared" si="42"/>
        <v>3</v>
      </c>
      <c r="J253" s="5" cm="1">
        <f t="array" ref="J253">SUM(_xlfn._xlws.FILTER($D$2:$D$773,_xlfn.MAP($E$2:$E$773,_xlfn.LAMBDA(_xlpm.x,_xlpm.x=$E253))))</f>
        <v>6.8649885583524032E-3</v>
      </c>
      <c r="K253" s="5">
        <f t="shared" si="43"/>
        <v>9.5238095238095233E-2</v>
      </c>
      <c r="L253" s="5" cm="1">
        <f t="array" ref="L253">SUM(_xlfn._xlws.FILTER($D$2:$D$773,_xlfn.MAP($F$2:$F$773,_xlfn.LAMBDA(_xlpm.x,_xlpm.x=$F253))))</f>
        <v>6.5380843412880026E-4</v>
      </c>
      <c r="M253" s="5">
        <f t="shared" si="44"/>
        <v>1</v>
      </c>
      <c r="N253" s="5">
        <f t="shared" si="45"/>
        <v>5.7998860083514632E-2</v>
      </c>
      <c r="O253" s="5">
        <f t="shared" si="46"/>
        <v>0.17391304347826084</v>
      </c>
      <c r="P253" s="5">
        <f t="shared" si="47"/>
        <v>-1.0211892990699381</v>
      </c>
      <c r="Q253" s="5"/>
    </row>
    <row r="254" spans="1:17">
      <c r="A254" s="4" t="str">
        <f t="shared" si="36"/>
        <v>~cha~ : [tʃa]</v>
      </c>
      <c r="B254" s="2">
        <v>1</v>
      </c>
      <c r="C254" s="4" t="s">
        <v>526</v>
      </c>
      <c r="D254" s="5">
        <f t="shared" si="37"/>
        <v>3.2690421706440013E-4</v>
      </c>
      <c r="E254" s="5" t="str">
        <f t="shared" si="38"/>
        <v>~cha~</v>
      </c>
      <c r="F254" s="5" t="str">
        <f t="shared" si="39"/>
        <v>[tʃa]</v>
      </c>
      <c r="G254" s="6">
        <f t="shared" si="40"/>
        <v>3</v>
      </c>
      <c r="H254" s="6">
        <f t="shared" si="41"/>
        <v>3</v>
      </c>
      <c r="I254" s="6">
        <f t="shared" si="42"/>
        <v>3</v>
      </c>
      <c r="J254" s="5" cm="1">
        <f t="array" ref="J254">SUM(_xlfn._xlws.FILTER($D$2:$D$773,_xlfn.MAP($E$2:$E$773,_xlfn.LAMBDA(_xlpm.x,_xlpm.x=$E254))))</f>
        <v>3.2690421706440013E-3</v>
      </c>
      <c r="K254" s="5">
        <f t="shared" si="43"/>
        <v>0.1</v>
      </c>
      <c r="L254" s="5" cm="1">
        <f t="array" ref="L254">SUM(_xlfn._xlws.FILTER($D$2:$D$773,_xlfn.MAP($F$2:$F$773,_xlfn.LAMBDA(_xlpm.x,_xlpm.x=$F254))))</f>
        <v>3.2690421706440013E-4</v>
      </c>
      <c r="M254" s="5">
        <f t="shared" si="44"/>
        <v>1</v>
      </c>
      <c r="N254" s="5">
        <f t="shared" si="45"/>
        <v>3.8256534068095399E-2</v>
      </c>
      <c r="O254" s="5">
        <f t="shared" si="46"/>
        <v>0.18181818181818182</v>
      </c>
      <c r="P254" s="5">
        <f t="shared" si="47"/>
        <v>-1</v>
      </c>
      <c r="Q254" s="5"/>
    </row>
    <row r="255" spans="1:17">
      <c r="A255" s="4" t="str">
        <f t="shared" si="36"/>
        <v>~rte~ : [ʁt]</v>
      </c>
      <c r="B255" s="2">
        <v>1</v>
      </c>
      <c r="C255" s="4" t="s">
        <v>293</v>
      </c>
      <c r="D255" s="5">
        <f t="shared" si="37"/>
        <v>3.2690421706440013E-4</v>
      </c>
      <c r="E255" s="4" t="str">
        <f t="shared" si="38"/>
        <v>~rte~</v>
      </c>
      <c r="F255" s="4" t="str">
        <f t="shared" si="39"/>
        <v>[ʁt]</v>
      </c>
      <c r="G255" s="6">
        <f t="shared" si="40"/>
        <v>3</v>
      </c>
      <c r="H255" s="6">
        <f t="shared" si="41"/>
        <v>2</v>
      </c>
      <c r="I255" s="6">
        <f t="shared" si="42"/>
        <v>3</v>
      </c>
      <c r="J255" s="5" cm="1">
        <f t="array" ref="J255">SUM(_xlfn._xlws.FILTER($D$2:$D$773,_xlfn.MAP($E$2:$E$773,_xlfn.LAMBDA(_xlpm.x,_xlpm.x=$E255))))</f>
        <v>2.9421379535796012E-3</v>
      </c>
      <c r="K255" s="5">
        <f t="shared" si="43"/>
        <v>0.1111111111111111</v>
      </c>
      <c r="L255" s="5" cm="1">
        <f t="array" ref="L255">SUM(_xlfn._xlws.FILTER($D$2:$D$773,_xlfn.MAP($F$2:$F$773,_xlfn.LAMBDA(_xlpm.x,_xlpm.x=$F255))))</f>
        <v>3.2690421706440013E-4</v>
      </c>
      <c r="M255" s="5">
        <f t="shared" si="44"/>
        <v>1</v>
      </c>
      <c r="N255" s="5">
        <f t="shared" si="45"/>
        <v>3.6247623315782615E-2</v>
      </c>
      <c r="O255" s="5">
        <f t="shared" si="46"/>
        <v>0.19999999999999998</v>
      </c>
      <c r="P255" s="5">
        <f t="shared" si="47"/>
        <v>-0.95424250943932487</v>
      </c>
      <c r="Q255" s="5"/>
    </row>
    <row r="256" spans="1:17">
      <c r="A256" s="4" t="str">
        <f t="shared" si="36"/>
        <v>~pre~ : [pʁ]</v>
      </c>
      <c r="B256" s="2">
        <v>1</v>
      </c>
      <c r="C256" s="4" t="s">
        <v>773</v>
      </c>
      <c r="D256" s="5">
        <f t="shared" si="37"/>
        <v>3.2690421706440013E-4</v>
      </c>
      <c r="E256" s="5" t="str">
        <f t="shared" si="38"/>
        <v>~pre~</v>
      </c>
      <c r="F256" s="5" t="str">
        <f t="shared" si="39"/>
        <v>[pʁ]</v>
      </c>
      <c r="G256" s="6">
        <f t="shared" si="40"/>
        <v>3</v>
      </c>
      <c r="H256" s="6">
        <f t="shared" si="41"/>
        <v>2</v>
      </c>
      <c r="I256" s="6">
        <f t="shared" si="42"/>
        <v>3</v>
      </c>
      <c r="J256" s="5" cm="1">
        <f t="array" ref="J256">SUM(_xlfn._xlws.FILTER($D$2:$D$773,_xlfn.MAP($E$2:$E$773,_xlfn.LAMBDA(_xlpm.x,_xlpm.x=$E256))))</f>
        <v>2.6152337365152011E-3</v>
      </c>
      <c r="K256" s="5">
        <f t="shared" si="43"/>
        <v>0.125</v>
      </c>
      <c r="L256" s="5" cm="1">
        <f t="array" ref="L256">SUM(_xlfn._xlws.FILTER($D$2:$D$773,_xlfn.MAP($F$2:$F$773,_xlfn.LAMBDA(_xlpm.x,_xlpm.x=$F256))))</f>
        <v>3.2690421706440013E-4</v>
      </c>
      <c r="M256" s="5">
        <f t="shared" si="44"/>
        <v>1</v>
      </c>
      <c r="N256" s="5">
        <f t="shared" si="45"/>
        <v>4.0275137017536239E-2</v>
      </c>
      <c r="O256" s="5">
        <f t="shared" si="46"/>
        <v>0.22222222222222221</v>
      </c>
      <c r="P256" s="5">
        <f t="shared" si="47"/>
        <v>-0.90308998699194354</v>
      </c>
      <c r="Q256" s="5"/>
    </row>
    <row r="257" spans="1:17">
      <c r="A257" s="4" t="str">
        <f t="shared" si="36"/>
        <v>~que~ : [kɛ]</v>
      </c>
      <c r="B257" s="2">
        <v>2</v>
      </c>
      <c r="C257" s="4" t="s">
        <v>719</v>
      </c>
      <c r="D257" s="5">
        <f t="shared" si="37"/>
        <v>6.5380843412880026E-4</v>
      </c>
      <c r="E257" s="5" t="str">
        <f t="shared" si="38"/>
        <v>~que~</v>
      </c>
      <c r="F257" s="5" t="str">
        <f t="shared" si="39"/>
        <v>[kɛ]</v>
      </c>
      <c r="G257" s="6">
        <f t="shared" si="40"/>
        <v>3</v>
      </c>
      <c r="H257" s="6">
        <f t="shared" si="41"/>
        <v>2</v>
      </c>
      <c r="I257" s="6">
        <f t="shared" si="42"/>
        <v>3</v>
      </c>
      <c r="J257" s="5" cm="1">
        <f t="array" ref="J257">SUM(_xlfn._xlws.FILTER($D$2:$D$773,_xlfn.MAP($E$2:$E$773,_xlfn.LAMBDA(_xlpm.x,_xlpm.x=$E257))))</f>
        <v>5.2304674730304021E-3</v>
      </c>
      <c r="K257" s="5">
        <f t="shared" si="43"/>
        <v>0.125</v>
      </c>
      <c r="L257" s="5" cm="1">
        <f t="array" ref="L257">SUM(_xlfn._xlws.FILTER($D$2:$D$773,_xlfn.MAP($F$2:$F$773,_xlfn.LAMBDA(_xlpm.x,_xlpm.x=$F257))))</f>
        <v>6.5380843412880026E-4</v>
      </c>
      <c r="M257" s="5">
        <f t="shared" si="44"/>
        <v>1</v>
      </c>
      <c r="N257" s="5">
        <f t="shared" si="45"/>
        <v>6.383458188420145E-2</v>
      </c>
      <c r="O257" s="5">
        <f t="shared" si="46"/>
        <v>0.22222222222222221</v>
      </c>
      <c r="P257" s="5">
        <f t="shared" si="47"/>
        <v>-0.90308998699194354</v>
      </c>
      <c r="Q257" s="5"/>
    </row>
    <row r="258" spans="1:17">
      <c r="A258" s="4" t="str">
        <f t="shared" ref="A258:A321" si="48">_xlfn.LET(_xlpm.sep," : ",CONCATENATE(E258,_xlpm.sep,F258))</f>
        <v>~sou~ : [zu]</v>
      </c>
      <c r="B258" s="2">
        <v>1</v>
      </c>
      <c r="C258" s="4" t="s">
        <v>738</v>
      </c>
      <c r="D258" s="5">
        <f t="shared" ref="D258:D321" si="49">B258/freq.sum.r1a</f>
        <v>3.2690421706440013E-4</v>
      </c>
      <c r="E258" s="4" t="str">
        <f t="shared" ref="E258:E321" si="50">_xlfn.LET(_xlpm.sep,":",_xlpm.w,$C258,_xlfn.CONCAT("~",RIGHT(_xlpm.w,LEN(_xlpm.w)-FIND(_xlpm.sep,_xlpm.w)),"~"))</f>
        <v>~sou~</v>
      </c>
      <c r="F258" s="4" t="str">
        <f t="shared" ref="F258:F321" si="51">_xlfn.LET(_xlpm.sep,":",_xlpm.w,$C258,_xlfn.CONCAT("[",LEFT(_xlpm.w,FIND(_xlpm.sep,_xlpm.w)-1),"]"))</f>
        <v>[zu]</v>
      </c>
      <c r="G258" s="6">
        <f t="shared" ref="G258:G321" si="52">_xlfn.LET(_xlpm.w,E258,LEN(_xlpm.w)-2)</f>
        <v>3</v>
      </c>
      <c r="H258" s="6">
        <f t="shared" ref="H258:H321" si="53">_xlfn.LET(_xlpm.w,F258,LEN(_xlpm.w)-2)</f>
        <v>2</v>
      </c>
      <c r="I258" s="6">
        <f t="shared" ref="I258:I321" si="54">_xlfn.LET(_xlpm.a,H258,_xlpm.b,G258,MAX(_xlpm.a,_xlpm.b))</f>
        <v>3</v>
      </c>
      <c r="J258" s="5" cm="1">
        <f t="array" ref="J258">SUM(_xlfn._xlws.FILTER($D$2:$D$773,_xlfn.MAP($E$2:$E$773,_xlfn.LAMBDA(_xlpm.x,_xlpm.x=$E258))))</f>
        <v>2.2883295194508009E-3</v>
      </c>
      <c r="K258" s="5">
        <f t="shared" ref="K258:K321" si="55">$D258/J258</f>
        <v>0.14285714285714285</v>
      </c>
      <c r="L258" s="5" cm="1">
        <f t="array" ref="L258">SUM(_xlfn._xlws.FILTER($D$2:$D$773,_xlfn.MAP($F$2:$F$773,_xlfn.LAMBDA(_xlpm.x,_xlpm.x=$F258))))</f>
        <v>3.2690421706440013E-4</v>
      </c>
      <c r="M258" s="5">
        <f t="shared" ref="M258:M321" si="56">$D258/L258</f>
        <v>1</v>
      </c>
      <c r="N258" s="5">
        <f t="shared" ref="N258:N321" si="57">_xlfn.LET(_xlpm.freq,B258,_xlpm.size,H258+1,_xlpm.F,O258,LOG(1+_xlpm.freq)*LOG(1+_xlpm.size)*_xlpm.F)</f>
        <v>4.5309529144728272E-2</v>
      </c>
      <c r="O258" s="5">
        <f t="shared" ref="O258:O321" si="58">_xlfn.LET(_xlpm.a,M258,_xlpm.b,K258,2*_xlpm.a*_xlpm.b/(_xlpm.a+_xlpm.b))</f>
        <v>0.25</v>
      </c>
      <c r="P258" s="5">
        <f t="shared" ref="P258:P321" si="59">_xlfn.LET(_xlpm.p,K258,_xlpm.q,M258,LOG(_xlpm.p/_xlpm.q))</f>
        <v>-0.84509804001425681</v>
      </c>
      <c r="Q258" s="5"/>
    </row>
    <row r="259" spans="1:17">
      <c r="A259" s="4" t="str">
        <f t="shared" si="48"/>
        <v>~rie~ : [ʁje]</v>
      </c>
      <c r="B259" s="2">
        <v>1</v>
      </c>
      <c r="C259" s="4" t="s">
        <v>733</v>
      </c>
      <c r="D259" s="5">
        <f t="shared" si="49"/>
        <v>3.2690421706440013E-4</v>
      </c>
      <c r="E259" s="4" t="str">
        <f t="shared" si="50"/>
        <v>~rie~</v>
      </c>
      <c r="F259" s="4" t="str">
        <f t="shared" si="51"/>
        <v>[ʁje]</v>
      </c>
      <c r="G259" s="6">
        <f t="shared" si="52"/>
        <v>3</v>
      </c>
      <c r="H259" s="6">
        <f t="shared" si="53"/>
        <v>3</v>
      </c>
      <c r="I259" s="6">
        <f t="shared" si="54"/>
        <v>3</v>
      </c>
      <c r="J259" s="5" cm="1">
        <f t="array" ref="J259">SUM(_xlfn._xlws.FILTER($D$2:$D$773,_xlfn.MAP($E$2:$E$773,_xlfn.LAMBDA(_xlpm.x,_xlpm.x=$E259))))</f>
        <v>1.9614253023864008E-3</v>
      </c>
      <c r="K259" s="5">
        <f t="shared" si="55"/>
        <v>0.16666666666666666</v>
      </c>
      <c r="L259" s="5" cm="1">
        <f t="array" ref="L259">SUM(_xlfn._xlws.FILTER($D$2:$D$773,_xlfn.MAP($F$2:$F$773,_xlfn.LAMBDA(_xlpm.x,_xlpm.x=$F259))))</f>
        <v>3.2690421706440013E-4</v>
      </c>
      <c r="M259" s="5">
        <f t="shared" si="56"/>
        <v>1</v>
      </c>
      <c r="N259" s="5">
        <f t="shared" si="57"/>
        <v>6.0117410678435623E-2</v>
      </c>
      <c r="O259" s="5">
        <f t="shared" si="58"/>
        <v>0.2857142857142857</v>
      </c>
      <c r="P259" s="5">
        <f t="shared" si="59"/>
        <v>-0.77815125038364363</v>
      </c>
      <c r="Q259" s="5"/>
    </row>
    <row r="260" spans="1:17">
      <c r="A260" s="4" t="str">
        <f t="shared" si="48"/>
        <v>~que~ : [ke]</v>
      </c>
      <c r="B260" s="2">
        <v>2</v>
      </c>
      <c r="C260" s="4" t="s">
        <v>409</v>
      </c>
      <c r="D260" s="5">
        <f t="shared" si="49"/>
        <v>6.5380843412880026E-4</v>
      </c>
      <c r="E260" s="4" t="str">
        <f t="shared" si="50"/>
        <v>~que~</v>
      </c>
      <c r="F260" s="4" t="str">
        <f t="shared" si="51"/>
        <v>[ke]</v>
      </c>
      <c r="G260" s="6">
        <f t="shared" si="52"/>
        <v>3</v>
      </c>
      <c r="H260" s="6">
        <f t="shared" si="53"/>
        <v>2</v>
      </c>
      <c r="I260" s="6">
        <f t="shared" si="54"/>
        <v>3</v>
      </c>
      <c r="J260" s="5" cm="1">
        <f t="array" ref="J260">SUM(_xlfn._xlws.FILTER($D$2:$D$773,_xlfn.MAP($E$2:$E$773,_xlfn.LAMBDA(_xlpm.x,_xlpm.x=$E260))))</f>
        <v>5.2304674730304021E-3</v>
      </c>
      <c r="K260" s="5">
        <f t="shared" si="55"/>
        <v>0.125</v>
      </c>
      <c r="L260" s="5" cm="1">
        <f t="array" ref="L260">SUM(_xlfn._xlws.FILTER($D$2:$D$773,_xlfn.MAP($F$2:$F$773,_xlfn.LAMBDA(_xlpm.x,_xlpm.x=$F260))))</f>
        <v>9.8071265119320039E-4</v>
      </c>
      <c r="M260" s="5">
        <f t="shared" si="56"/>
        <v>0.66666666666666663</v>
      </c>
      <c r="N260" s="5">
        <f t="shared" si="57"/>
        <v>6.0474867048190842E-2</v>
      </c>
      <c r="O260" s="5">
        <f t="shared" si="58"/>
        <v>0.21052631578947367</v>
      </c>
      <c r="P260" s="5">
        <f t="shared" si="59"/>
        <v>-0.7269987279362623</v>
      </c>
      <c r="Q260" s="5"/>
    </row>
    <row r="261" spans="1:17">
      <c r="A261" s="4" t="str">
        <f t="shared" si="48"/>
        <v>~rme~ : [ʁmɛ]</v>
      </c>
      <c r="B261" s="2">
        <v>1</v>
      </c>
      <c r="C261" s="4" t="s">
        <v>482</v>
      </c>
      <c r="D261" s="5">
        <f t="shared" si="49"/>
        <v>3.2690421706440013E-4</v>
      </c>
      <c r="E261" s="4" t="str">
        <f t="shared" si="50"/>
        <v>~rme~</v>
      </c>
      <c r="F261" s="4" t="str">
        <f t="shared" si="51"/>
        <v>[ʁmɛ]</v>
      </c>
      <c r="G261" s="6">
        <f t="shared" si="52"/>
        <v>3</v>
      </c>
      <c r="H261" s="6">
        <f t="shared" si="53"/>
        <v>3</v>
      </c>
      <c r="I261" s="6">
        <f t="shared" si="54"/>
        <v>3</v>
      </c>
      <c r="J261" s="5" cm="1">
        <f t="array" ref="J261">SUM(_xlfn._xlws.FILTER($D$2:$D$773,_xlfn.MAP($E$2:$E$773,_xlfn.LAMBDA(_xlpm.x,_xlpm.x=$E261))))</f>
        <v>1.6345210853220007E-3</v>
      </c>
      <c r="K261" s="5">
        <f t="shared" si="55"/>
        <v>0.2</v>
      </c>
      <c r="L261" s="5" cm="1">
        <f t="array" ref="L261">SUM(_xlfn._xlws.FILTER($D$2:$D$773,_xlfn.MAP($F$2:$F$773,_xlfn.LAMBDA(_xlpm.x,_xlpm.x=$F261))))</f>
        <v>3.2690421706440013E-4</v>
      </c>
      <c r="M261" s="5">
        <f t="shared" si="56"/>
        <v>1</v>
      </c>
      <c r="N261" s="5">
        <f t="shared" si="57"/>
        <v>7.013697912484157E-2</v>
      </c>
      <c r="O261" s="5">
        <f t="shared" si="58"/>
        <v>0.33333333333333337</v>
      </c>
      <c r="P261" s="5">
        <f t="shared" si="59"/>
        <v>-0.69897000433601875</v>
      </c>
      <c r="Q261" s="5"/>
    </row>
    <row r="262" spans="1:17">
      <c r="A262" s="4" t="str">
        <f t="shared" si="48"/>
        <v>~rte~ : [ʁtə]</v>
      </c>
      <c r="B262" s="2">
        <v>2</v>
      </c>
      <c r="C262" s="4" t="s">
        <v>467</v>
      </c>
      <c r="D262" s="5">
        <f t="shared" si="49"/>
        <v>6.5380843412880026E-4</v>
      </c>
      <c r="E262" s="4" t="str">
        <f t="shared" si="50"/>
        <v>~rte~</v>
      </c>
      <c r="F262" s="4" t="str">
        <f t="shared" si="51"/>
        <v>[ʁtə]</v>
      </c>
      <c r="G262" s="6">
        <f t="shared" si="52"/>
        <v>3</v>
      </c>
      <c r="H262" s="6">
        <f t="shared" si="53"/>
        <v>3</v>
      </c>
      <c r="I262" s="6">
        <f t="shared" si="54"/>
        <v>3</v>
      </c>
      <c r="J262" s="5" cm="1">
        <f t="array" ref="J262">SUM(_xlfn._xlws.FILTER($D$2:$D$773,_xlfn.MAP($E$2:$E$773,_xlfn.LAMBDA(_xlpm.x,_xlpm.x=$E262))))</f>
        <v>2.9421379535796012E-3</v>
      </c>
      <c r="K262" s="5">
        <f t="shared" si="55"/>
        <v>0.22222222222222221</v>
      </c>
      <c r="L262" s="5" cm="1">
        <f t="array" ref="L262">SUM(_xlfn._xlws.FILTER($D$2:$D$773,_xlfn.MAP($F$2:$F$773,_xlfn.LAMBDA(_xlpm.x,_xlpm.x=$F262))))</f>
        <v>6.5380843412880026E-4</v>
      </c>
      <c r="M262" s="5">
        <f t="shared" si="56"/>
        <v>1</v>
      </c>
      <c r="N262" s="5">
        <f t="shared" si="57"/>
        <v>0.12127034381098516</v>
      </c>
      <c r="O262" s="5">
        <f t="shared" si="58"/>
        <v>0.36363636363636359</v>
      </c>
      <c r="P262" s="5">
        <f t="shared" si="59"/>
        <v>-0.65321251377534373</v>
      </c>
      <c r="Q262" s="5"/>
    </row>
    <row r="263" spans="1:17">
      <c r="A263" s="4" t="str">
        <f t="shared" si="48"/>
        <v>~gue~ : [gɛ]</v>
      </c>
      <c r="B263" s="2">
        <v>1</v>
      </c>
      <c r="C263" s="4" t="s">
        <v>627</v>
      </c>
      <c r="D263" s="5">
        <f t="shared" si="49"/>
        <v>3.2690421706440013E-4</v>
      </c>
      <c r="E263" s="4" t="str">
        <f t="shared" si="50"/>
        <v>~gue~</v>
      </c>
      <c r="F263" s="4" t="str">
        <f t="shared" si="51"/>
        <v>[gɛ]</v>
      </c>
      <c r="G263" s="6">
        <f t="shared" si="52"/>
        <v>3</v>
      </c>
      <c r="H263" s="6">
        <f t="shared" si="53"/>
        <v>2</v>
      </c>
      <c r="I263" s="6">
        <f t="shared" si="54"/>
        <v>3</v>
      </c>
      <c r="J263" s="5" cm="1">
        <f t="array" ref="J263">SUM(_xlfn._xlws.FILTER($D$2:$D$773,_xlfn.MAP($E$2:$E$773,_xlfn.LAMBDA(_xlpm.x,_xlpm.x=$E263))))</f>
        <v>1.3076168682576005E-3</v>
      </c>
      <c r="K263" s="5">
        <f t="shared" si="55"/>
        <v>0.25</v>
      </c>
      <c r="L263" s="5" cm="1">
        <f t="array" ref="L263">SUM(_xlfn._xlws.FILTER($D$2:$D$773,_xlfn.MAP($F$2:$F$773,_xlfn.LAMBDA(_xlpm.x,_xlpm.x=$F263))))</f>
        <v>3.2690421706440013E-4</v>
      </c>
      <c r="M263" s="5">
        <f t="shared" si="56"/>
        <v>1</v>
      </c>
      <c r="N263" s="5">
        <f t="shared" si="57"/>
        <v>7.2495246631565244E-2</v>
      </c>
      <c r="O263" s="5">
        <f t="shared" si="58"/>
        <v>0.4</v>
      </c>
      <c r="P263" s="5">
        <f t="shared" si="59"/>
        <v>-0.6020599913279624</v>
      </c>
      <c r="Q263" s="5"/>
    </row>
    <row r="264" spans="1:17">
      <c r="A264" s="4" t="str">
        <f t="shared" si="48"/>
        <v>~tue~ : [tɥe]</v>
      </c>
      <c r="B264" s="2">
        <v>1</v>
      </c>
      <c r="C264" s="4" t="s">
        <v>754</v>
      </c>
      <c r="D264" s="5">
        <f t="shared" si="49"/>
        <v>3.2690421706440013E-4</v>
      </c>
      <c r="E264" s="4" t="str">
        <f t="shared" si="50"/>
        <v>~tue~</v>
      </c>
      <c r="F264" s="4" t="str">
        <f t="shared" si="51"/>
        <v>[tɥe]</v>
      </c>
      <c r="G264" s="6">
        <f t="shared" si="52"/>
        <v>3</v>
      </c>
      <c r="H264" s="6">
        <f t="shared" si="53"/>
        <v>3</v>
      </c>
      <c r="I264" s="6">
        <f t="shared" si="54"/>
        <v>3</v>
      </c>
      <c r="J264" s="5" cm="1">
        <f t="array" ref="J264">SUM(_xlfn._xlws.FILTER($D$2:$D$773,_xlfn.MAP($E$2:$E$773,_xlfn.LAMBDA(_xlpm.x,_xlpm.x=$E264))))</f>
        <v>1.3076168682576005E-3</v>
      </c>
      <c r="K264" s="5">
        <f t="shared" si="55"/>
        <v>0.25</v>
      </c>
      <c r="L264" s="5" cm="1">
        <f t="array" ref="L264">SUM(_xlfn._xlws.FILTER($D$2:$D$773,_xlfn.MAP($F$2:$F$773,_xlfn.LAMBDA(_xlpm.x,_xlpm.x=$F264))))</f>
        <v>3.2690421706440013E-4</v>
      </c>
      <c r="M264" s="5">
        <f t="shared" si="56"/>
        <v>1</v>
      </c>
      <c r="N264" s="5">
        <f t="shared" si="57"/>
        <v>8.4164374949809884E-2</v>
      </c>
      <c r="O264" s="5">
        <f t="shared" si="58"/>
        <v>0.4</v>
      </c>
      <c r="P264" s="5">
        <f t="shared" si="59"/>
        <v>-0.6020599913279624</v>
      </c>
      <c r="Q264" s="5"/>
    </row>
    <row r="265" spans="1:17">
      <c r="A265" s="4" t="str">
        <f t="shared" si="48"/>
        <v>~gle~ : [gle]</v>
      </c>
      <c r="B265" s="2">
        <v>1</v>
      </c>
      <c r="C265" s="4" t="s">
        <v>795</v>
      </c>
      <c r="D265" s="5">
        <f t="shared" si="49"/>
        <v>3.2690421706440013E-4</v>
      </c>
      <c r="E265" s="5" t="str">
        <f t="shared" si="50"/>
        <v>~gle~</v>
      </c>
      <c r="F265" s="5" t="str">
        <f t="shared" si="51"/>
        <v>[gle]</v>
      </c>
      <c r="G265" s="6">
        <f t="shared" si="52"/>
        <v>3</v>
      </c>
      <c r="H265" s="6">
        <f t="shared" si="53"/>
        <v>3</v>
      </c>
      <c r="I265" s="6">
        <f t="shared" si="54"/>
        <v>3</v>
      </c>
      <c r="J265" s="5" cm="1">
        <f t="array" ref="J265">SUM(_xlfn._xlws.FILTER($D$2:$D$773,_xlfn.MAP($E$2:$E$773,_xlfn.LAMBDA(_xlpm.x,_xlpm.x=$E265))))</f>
        <v>1.3076168682576005E-3</v>
      </c>
      <c r="K265" s="5">
        <f t="shared" si="55"/>
        <v>0.25</v>
      </c>
      <c r="L265" s="5" cm="1">
        <f t="array" ref="L265">SUM(_xlfn._xlws.FILTER($D$2:$D$773,_xlfn.MAP($F$2:$F$773,_xlfn.LAMBDA(_xlpm.x,_xlpm.x=$F265))))</f>
        <v>3.2690421706440013E-4</v>
      </c>
      <c r="M265" s="5">
        <f t="shared" si="56"/>
        <v>1</v>
      </c>
      <c r="N265" s="5">
        <f t="shared" si="57"/>
        <v>8.4164374949809884E-2</v>
      </c>
      <c r="O265" s="5">
        <f t="shared" si="58"/>
        <v>0.4</v>
      </c>
      <c r="P265" s="5">
        <f t="shared" si="59"/>
        <v>-0.6020599913279624</v>
      </c>
      <c r="Q265" s="5"/>
    </row>
    <row r="266" spans="1:17">
      <c r="A266" s="4" t="str">
        <f t="shared" si="48"/>
        <v>~che~ : [ʃə]</v>
      </c>
      <c r="B266" s="2">
        <v>6</v>
      </c>
      <c r="C266" s="4" t="s">
        <v>176</v>
      </c>
      <c r="D266" s="5">
        <f t="shared" si="49"/>
        <v>1.9614253023864008E-3</v>
      </c>
      <c r="E266" s="5" t="str">
        <f t="shared" si="50"/>
        <v>~che~</v>
      </c>
      <c r="F266" s="5" t="str">
        <f t="shared" si="51"/>
        <v>[ʃə]</v>
      </c>
      <c r="G266" s="6">
        <f t="shared" si="52"/>
        <v>3</v>
      </c>
      <c r="H266" s="6">
        <f t="shared" si="53"/>
        <v>2</v>
      </c>
      <c r="I266" s="6">
        <f t="shared" si="54"/>
        <v>3</v>
      </c>
      <c r="J266" s="5" cm="1">
        <f t="array" ref="J266">SUM(_xlfn._xlws.FILTER($D$2:$D$773,_xlfn.MAP($E$2:$E$773,_xlfn.LAMBDA(_xlpm.x,_xlpm.x=$E266))))</f>
        <v>7.191892775416802E-3</v>
      </c>
      <c r="K266" s="5">
        <f t="shared" si="55"/>
        <v>0.27272727272727276</v>
      </c>
      <c r="L266" s="5" cm="1">
        <f t="array" ref="L266">SUM(_xlfn._xlws.FILTER($D$2:$D$773,_xlfn.MAP($F$2:$F$773,_xlfn.LAMBDA(_xlpm.x,_xlpm.x=$F266))))</f>
        <v>1.9614253023864008E-3</v>
      </c>
      <c r="M266" s="5">
        <f t="shared" si="56"/>
        <v>1</v>
      </c>
      <c r="N266" s="5">
        <f t="shared" si="57"/>
        <v>0.21805702227525497</v>
      </c>
      <c r="O266" s="5">
        <f t="shared" si="58"/>
        <v>0.42857142857142866</v>
      </c>
      <c r="P266" s="5">
        <f t="shared" si="59"/>
        <v>-0.56427143043856254</v>
      </c>
      <c r="Q266" s="5"/>
    </row>
    <row r="267" spans="1:17">
      <c r="A267" s="4" t="str">
        <f t="shared" si="48"/>
        <v>~jeu~ : [ʒø]</v>
      </c>
      <c r="B267" s="2">
        <v>1</v>
      </c>
      <c r="C267" s="4" t="s">
        <v>478</v>
      </c>
      <c r="D267" s="5">
        <f t="shared" si="49"/>
        <v>3.2690421706440013E-4</v>
      </c>
      <c r="E267" s="5" t="str">
        <f t="shared" si="50"/>
        <v>~jeu~</v>
      </c>
      <c r="F267" s="5" t="str">
        <f t="shared" si="51"/>
        <v>[ʒø]</v>
      </c>
      <c r="G267" s="6">
        <f t="shared" si="52"/>
        <v>3</v>
      </c>
      <c r="H267" s="6">
        <f t="shared" si="53"/>
        <v>2</v>
      </c>
      <c r="I267" s="6">
        <f t="shared" si="54"/>
        <v>3</v>
      </c>
      <c r="J267" s="5" cm="1">
        <f t="array" ref="J267">SUM(_xlfn._xlws.FILTER($D$2:$D$773,_xlfn.MAP($E$2:$E$773,_xlfn.LAMBDA(_xlpm.x,_xlpm.x=$E267))))</f>
        <v>9.8071265119320039E-4</v>
      </c>
      <c r="K267" s="5">
        <f t="shared" si="55"/>
        <v>0.33333333333333331</v>
      </c>
      <c r="L267" s="5" cm="1">
        <f t="array" ref="L267">SUM(_xlfn._xlws.FILTER($D$2:$D$773,_xlfn.MAP($F$2:$F$773,_xlfn.LAMBDA(_xlpm.x,_xlpm.x=$F267))))</f>
        <v>3.2690421706440013E-4</v>
      </c>
      <c r="M267" s="5">
        <f t="shared" si="56"/>
        <v>1</v>
      </c>
      <c r="N267" s="5">
        <f t="shared" si="57"/>
        <v>9.0619058289456544E-2</v>
      </c>
      <c r="O267" s="5">
        <f t="shared" si="58"/>
        <v>0.5</v>
      </c>
      <c r="P267" s="5">
        <f t="shared" si="59"/>
        <v>-0.47712125471966244</v>
      </c>
      <c r="Q267" s="5"/>
    </row>
    <row r="268" spans="1:17">
      <c r="A268" s="4" t="str">
        <f t="shared" si="48"/>
        <v>~rde~ : [ʁd]</v>
      </c>
      <c r="B268" s="2">
        <v>1</v>
      </c>
      <c r="C268" s="4" t="s">
        <v>491</v>
      </c>
      <c r="D268" s="5">
        <f t="shared" si="49"/>
        <v>3.2690421706440013E-4</v>
      </c>
      <c r="E268" s="4" t="str">
        <f t="shared" si="50"/>
        <v>~rde~</v>
      </c>
      <c r="F268" s="4" t="str">
        <f t="shared" si="51"/>
        <v>[ʁd]</v>
      </c>
      <c r="G268" s="6">
        <f t="shared" si="52"/>
        <v>3</v>
      </c>
      <c r="H268" s="6">
        <f t="shared" si="53"/>
        <v>2</v>
      </c>
      <c r="I268" s="6">
        <f t="shared" si="54"/>
        <v>3</v>
      </c>
      <c r="J268" s="5" cm="1">
        <f t="array" ref="J268">SUM(_xlfn._xlws.FILTER($D$2:$D$773,_xlfn.MAP($E$2:$E$773,_xlfn.LAMBDA(_xlpm.x,_xlpm.x=$E268))))</f>
        <v>9.8071265119320039E-4</v>
      </c>
      <c r="K268" s="5">
        <f t="shared" si="55"/>
        <v>0.33333333333333331</v>
      </c>
      <c r="L268" s="5" cm="1">
        <f t="array" ref="L268">SUM(_xlfn._xlws.FILTER($D$2:$D$773,_xlfn.MAP($F$2:$F$773,_xlfn.LAMBDA(_xlpm.x,_xlpm.x=$F268))))</f>
        <v>3.2690421706440013E-4</v>
      </c>
      <c r="M268" s="5">
        <f t="shared" si="56"/>
        <v>1</v>
      </c>
      <c r="N268" s="5">
        <f t="shared" si="57"/>
        <v>9.0619058289456544E-2</v>
      </c>
      <c r="O268" s="5">
        <f t="shared" si="58"/>
        <v>0.5</v>
      </c>
      <c r="P268" s="5">
        <f t="shared" si="59"/>
        <v>-0.47712125471966244</v>
      </c>
      <c r="Q268" s="5"/>
    </row>
    <row r="269" spans="1:17">
      <c r="A269" s="4" t="str">
        <f t="shared" si="48"/>
        <v>~neu~ : [nø]</v>
      </c>
      <c r="B269" s="2">
        <v>1</v>
      </c>
      <c r="C269" s="4" t="s">
        <v>580</v>
      </c>
      <c r="D269" s="5">
        <f t="shared" si="49"/>
        <v>3.2690421706440013E-4</v>
      </c>
      <c r="E269" s="4" t="str">
        <f t="shared" si="50"/>
        <v>~neu~</v>
      </c>
      <c r="F269" s="4" t="str">
        <f t="shared" si="51"/>
        <v>[nø]</v>
      </c>
      <c r="G269" s="6">
        <f t="shared" si="52"/>
        <v>3</v>
      </c>
      <c r="H269" s="6">
        <f t="shared" si="53"/>
        <v>2</v>
      </c>
      <c r="I269" s="6">
        <f t="shared" si="54"/>
        <v>3</v>
      </c>
      <c r="J269" s="5" cm="1">
        <f t="array" ref="J269">SUM(_xlfn._xlws.FILTER($D$2:$D$773,_xlfn.MAP($E$2:$E$773,_xlfn.LAMBDA(_xlpm.x,_xlpm.x=$E269))))</f>
        <v>9.8071265119320039E-4</v>
      </c>
      <c r="K269" s="5">
        <f t="shared" si="55"/>
        <v>0.33333333333333331</v>
      </c>
      <c r="L269" s="5" cm="1">
        <f t="array" ref="L269">SUM(_xlfn._xlws.FILTER($D$2:$D$773,_xlfn.MAP($F$2:$F$773,_xlfn.LAMBDA(_xlpm.x,_xlpm.x=$F269))))</f>
        <v>3.2690421706440013E-4</v>
      </c>
      <c r="M269" s="5">
        <f t="shared" si="56"/>
        <v>1</v>
      </c>
      <c r="N269" s="5">
        <f t="shared" si="57"/>
        <v>9.0619058289456544E-2</v>
      </c>
      <c r="O269" s="5">
        <f t="shared" si="58"/>
        <v>0.5</v>
      </c>
      <c r="P269" s="5">
        <f t="shared" si="59"/>
        <v>-0.47712125471966244</v>
      </c>
      <c r="Q269" s="5"/>
    </row>
    <row r="270" spans="1:17">
      <c r="A270" s="4" t="str">
        <f t="shared" si="48"/>
        <v>~feu~ : [fœ]</v>
      </c>
      <c r="B270" s="2">
        <v>1</v>
      </c>
      <c r="C270" s="4" t="s">
        <v>796</v>
      </c>
      <c r="D270" s="5">
        <f t="shared" si="49"/>
        <v>3.2690421706440013E-4</v>
      </c>
      <c r="E270" s="4" t="str">
        <f t="shared" si="50"/>
        <v>~feu~</v>
      </c>
      <c r="F270" s="4" t="str">
        <f t="shared" si="51"/>
        <v>[fœ]</v>
      </c>
      <c r="G270" s="6">
        <f t="shared" si="52"/>
        <v>3</v>
      </c>
      <c r="H270" s="6">
        <f t="shared" si="53"/>
        <v>2</v>
      </c>
      <c r="I270" s="6">
        <f t="shared" si="54"/>
        <v>3</v>
      </c>
      <c r="J270" s="5" cm="1">
        <f t="array" ref="J270">SUM(_xlfn._xlws.FILTER($D$2:$D$773,_xlfn.MAP($E$2:$E$773,_xlfn.LAMBDA(_xlpm.x,_xlpm.x=$E270))))</f>
        <v>9.8071265119320039E-4</v>
      </c>
      <c r="K270" s="5">
        <f t="shared" si="55"/>
        <v>0.33333333333333331</v>
      </c>
      <c r="L270" s="5" cm="1">
        <f t="array" ref="L270">SUM(_xlfn._xlws.FILTER($D$2:$D$773,_xlfn.MAP($F$2:$F$773,_xlfn.LAMBDA(_xlpm.x,_xlpm.x=$F270))))</f>
        <v>3.2690421706440013E-4</v>
      </c>
      <c r="M270" s="5">
        <f t="shared" si="56"/>
        <v>1</v>
      </c>
      <c r="N270" s="5">
        <f t="shared" si="57"/>
        <v>9.0619058289456544E-2</v>
      </c>
      <c r="O270" s="5">
        <f t="shared" si="58"/>
        <v>0.5</v>
      </c>
      <c r="P270" s="5">
        <f t="shared" si="59"/>
        <v>-0.47712125471966244</v>
      </c>
      <c r="Q270" s="5"/>
    </row>
    <row r="271" spans="1:17">
      <c r="A271" s="4" t="str">
        <f t="shared" si="48"/>
        <v>~deu~ : [dœ]</v>
      </c>
      <c r="B271" s="2">
        <v>1</v>
      </c>
      <c r="C271" s="4" t="s">
        <v>654</v>
      </c>
      <c r="D271" s="5">
        <f t="shared" si="49"/>
        <v>3.2690421706440013E-4</v>
      </c>
      <c r="E271" s="5" t="str">
        <f t="shared" si="50"/>
        <v>~deu~</v>
      </c>
      <c r="F271" s="5" t="str">
        <f t="shared" si="51"/>
        <v>[dœ]</v>
      </c>
      <c r="G271" s="6">
        <f t="shared" si="52"/>
        <v>3</v>
      </c>
      <c r="H271" s="6">
        <f t="shared" si="53"/>
        <v>2</v>
      </c>
      <c r="I271" s="6">
        <f t="shared" si="54"/>
        <v>3</v>
      </c>
      <c r="J271" s="5" cm="1">
        <f t="array" ref="J271">SUM(_xlfn._xlws.FILTER($D$2:$D$773,_xlfn.MAP($E$2:$E$773,_xlfn.LAMBDA(_xlpm.x,_xlpm.x=$E271))))</f>
        <v>9.8071265119320039E-4</v>
      </c>
      <c r="K271" s="5">
        <f t="shared" si="55"/>
        <v>0.33333333333333331</v>
      </c>
      <c r="L271" s="5" cm="1">
        <f t="array" ref="L271">SUM(_xlfn._xlws.FILTER($D$2:$D$773,_xlfn.MAP($F$2:$F$773,_xlfn.LAMBDA(_xlpm.x,_xlpm.x=$F271))))</f>
        <v>3.2690421706440013E-4</v>
      </c>
      <c r="M271" s="5">
        <f t="shared" si="56"/>
        <v>1</v>
      </c>
      <c r="N271" s="5">
        <f t="shared" si="57"/>
        <v>9.0619058289456544E-2</v>
      </c>
      <c r="O271" s="5">
        <f t="shared" si="58"/>
        <v>0.5</v>
      </c>
      <c r="P271" s="5">
        <f t="shared" si="59"/>
        <v>-0.47712125471966244</v>
      </c>
      <c r="Q271" s="5"/>
    </row>
    <row r="272" spans="1:17">
      <c r="A272" s="4" t="str">
        <f t="shared" si="48"/>
        <v>~gne~ : [ɲe]</v>
      </c>
      <c r="B272" s="2">
        <v>2</v>
      </c>
      <c r="C272" s="4" t="s">
        <v>310</v>
      </c>
      <c r="D272" s="5">
        <f t="shared" si="49"/>
        <v>6.5380843412880026E-4</v>
      </c>
      <c r="E272" s="4" t="str">
        <f t="shared" si="50"/>
        <v>~gne~</v>
      </c>
      <c r="F272" s="4" t="str">
        <f t="shared" si="51"/>
        <v>[ɲe]</v>
      </c>
      <c r="G272" s="6">
        <f t="shared" si="52"/>
        <v>3</v>
      </c>
      <c r="H272" s="6">
        <f t="shared" si="53"/>
        <v>2</v>
      </c>
      <c r="I272" s="6">
        <f t="shared" si="54"/>
        <v>3</v>
      </c>
      <c r="J272" s="5" cm="1">
        <f t="array" ref="J272">SUM(_xlfn._xlws.FILTER($D$2:$D$773,_xlfn.MAP($E$2:$E$773,_xlfn.LAMBDA(_xlpm.x,_xlpm.x=$E272))))</f>
        <v>1.9614253023864008E-3</v>
      </c>
      <c r="K272" s="5">
        <f t="shared" si="55"/>
        <v>0.33333333333333331</v>
      </c>
      <c r="L272" s="5" cm="1">
        <f t="array" ref="L272">SUM(_xlfn._xlws.FILTER($D$2:$D$773,_xlfn.MAP($F$2:$F$773,_xlfn.LAMBDA(_xlpm.x,_xlpm.x=$F272))))</f>
        <v>6.5380843412880026E-4</v>
      </c>
      <c r="M272" s="5">
        <f t="shared" si="56"/>
        <v>1</v>
      </c>
      <c r="N272" s="5">
        <f t="shared" si="57"/>
        <v>0.14362780923945326</v>
      </c>
      <c r="O272" s="5">
        <f t="shared" si="58"/>
        <v>0.5</v>
      </c>
      <c r="P272" s="5">
        <f t="shared" si="59"/>
        <v>-0.47712125471966244</v>
      </c>
      <c r="Q272" s="5"/>
    </row>
    <row r="273" spans="1:17">
      <c r="A273" s="4" t="str">
        <f t="shared" si="48"/>
        <v>~rte~ : [ʁtɛ]</v>
      </c>
      <c r="B273" s="2">
        <v>3</v>
      </c>
      <c r="C273" s="4" t="s">
        <v>466</v>
      </c>
      <c r="D273" s="5">
        <f t="shared" si="49"/>
        <v>9.8071265119320039E-4</v>
      </c>
      <c r="E273" s="4" t="str">
        <f t="shared" si="50"/>
        <v>~rte~</v>
      </c>
      <c r="F273" s="4" t="str">
        <f t="shared" si="51"/>
        <v>[ʁtɛ]</v>
      </c>
      <c r="G273" s="6">
        <f t="shared" si="52"/>
        <v>3</v>
      </c>
      <c r="H273" s="6">
        <f t="shared" si="53"/>
        <v>3</v>
      </c>
      <c r="I273" s="6">
        <f t="shared" si="54"/>
        <v>3</v>
      </c>
      <c r="J273" s="5" cm="1">
        <f t="array" ref="J273">SUM(_xlfn._xlws.FILTER($D$2:$D$773,_xlfn.MAP($E$2:$E$773,_xlfn.LAMBDA(_xlpm.x,_xlpm.x=$E273))))</f>
        <v>2.9421379535796012E-3</v>
      </c>
      <c r="K273" s="5">
        <f t="shared" si="55"/>
        <v>0.33333333333333331</v>
      </c>
      <c r="L273" s="5" cm="1">
        <f t="array" ref="L273">SUM(_xlfn._xlws.FILTER($D$2:$D$773,_xlfn.MAP($F$2:$F$773,_xlfn.LAMBDA(_xlpm.x,_xlpm.x=$F273))))</f>
        <v>9.8071265119320039E-4</v>
      </c>
      <c r="M273" s="5">
        <f t="shared" si="56"/>
        <v>1</v>
      </c>
      <c r="N273" s="5">
        <f t="shared" si="57"/>
        <v>0.21041093737452468</v>
      </c>
      <c r="O273" s="5">
        <f t="shared" si="58"/>
        <v>0.5</v>
      </c>
      <c r="P273" s="5">
        <f t="shared" si="59"/>
        <v>-0.47712125471966244</v>
      </c>
      <c r="Q273" s="5"/>
    </row>
    <row r="274" spans="1:17">
      <c r="A274" s="4" t="str">
        <f t="shared" si="48"/>
        <v>~che~ : [ʃ]</v>
      </c>
      <c r="B274" s="2">
        <v>8</v>
      </c>
      <c r="C274" s="4" t="s">
        <v>179</v>
      </c>
      <c r="D274" s="5">
        <f t="shared" si="49"/>
        <v>2.6152337365152011E-3</v>
      </c>
      <c r="E274" s="4" t="str">
        <f t="shared" si="50"/>
        <v>~che~</v>
      </c>
      <c r="F274" s="4" t="str">
        <f t="shared" si="51"/>
        <v>[ʃ]</v>
      </c>
      <c r="G274" s="6">
        <f t="shared" si="52"/>
        <v>3</v>
      </c>
      <c r="H274" s="6">
        <f t="shared" si="53"/>
        <v>1</v>
      </c>
      <c r="I274" s="6">
        <f t="shared" si="54"/>
        <v>3</v>
      </c>
      <c r="J274" s="5" cm="1">
        <f t="array" ref="J274">SUM(_xlfn._xlws.FILTER($D$2:$D$773,_xlfn.MAP($E$2:$E$773,_xlfn.LAMBDA(_xlpm.x,_xlpm.x=$E274))))</f>
        <v>7.191892775416802E-3</v>
      </c>
      <c r="K274" s="5">
        <f t="shared" si="55"/>
        <v>0.3636363636363637</v>
      </c>
      <c r="L274" s="5" cm="1">
        <f t="array" ref="L274">SUM(_xlfn._xlws.FILTER($D$2:$D$773,_xlfn.MAP($F$2:$F$773,_xlfn.LAMBDA(_xlpm.x,_xlpm.x=$F274))))</f>
        <v>2.6152337365152011E-3</v>
      </c>
      <c r="M274" s="5">
        <f t="shared" si="56"/>
        <v>1</v>
      </c>
      <c r="N274" s="5">
        <f t="shared" si="57"/>
        <v>0.24282100448561605</v>
      </c>
      <c r="O274" s="5">
        <f t="shared" si="58"/>
        <v>0.53333333333333344</v>
      </c>
      <c r="P274" s="5">
        <f t="shared" si="59"/>
        <v>-0.43933269383026258</v>
      </c>
      <c r="Q274" s="5"/>
    </row>
    <row r="275" spans="1:17">
      <c r="A275" s="4" t="str">
        <f t="shared" si="48"/>
        <v>~peu~ : [pø]</v>
      </c>
      <c r="B275" s="2">
        <v>3</v>
      </c>
      <c r="C275" s="4" t="s">
        <v>255</v>
      </c>
      <c r="D275" s="5">
        <f t="shared" si="49"/>
        <v>9.8071265119320039E-4</v>
      </c>
      <c r="E275" s="5" t="str">
        <f t="shared" si="50"/>
        <v>~peu~</v>
      </c>
      <c r="F275" s="5" t="str">
        <f t="shared" si="51"/>
        <v>[pø]</v>
      </c>
      <c r="G275" s="6">
        <f t="shared" si="52"/>
        <v>3</v>
      </c>
      <c r="H275" s="6">
        <f t="shared" si="53"/>
        <v>2</v>
      </c>
      <c r="I275" s="6">
        <f t="shared" si="54"/>
        <v>3</v>
      </c>
      <c r="J275" s="5" cm="1">
        <f t="array" ref="J275">SUM(_xlfn._xlws.FILTER($D$2:$D$773,_xlfn.MAP($E$2:$E$773,_xlfn.LAMBDA(_xlpm.x,_xlpm.x=$E275))))</f>
        <v>2.6152337365152011E-3</v>
      </c>
      <c r="K275" s="5">
        <f t="shared" si="55"/>
        <v>0.375</v>
      </c>
      <c r="L275" s="5" cm="1">
        <f t="array" ref="L275">SUM(_xlfn._xlws.FILTER($D$2:$D$773,_xlfn.MAP($F$2:$F$773,_xlfn.LAMBDA(_xlpm.x,_xlpm.x=$F275))))</f>
        <v>9.8071265119320039E-4</v>
      </c>
      <c r="M275" s="5">
        <f t="shared" si="56"/>
        <v>1</v>
      </c>
      <c r="N275" s="5">
        <f t="shared" si="57"/>
        <v>0.19771430899517789</v>
      </c>
      <c r="O275" s="5">
        <f t="shared" si="58"/>
        <v>0.54545454545454541</v>
      </c>
      <c r="P275" s="5">
        <f t="shared" si="59"/>
        <v>-0.42596873227228116</v>
      </c>
      <c r="Q275" s="5"/>
    </row>
    <row r="276" spans="1:17">
      <c r="A276" s="4" t="str">
        <f t="shared" si="48"/>
        <v>~siè~ : [zjɛ]</v>
      </c>
      <c r="B276" s="2">
        <v>1</v>
      </c>
      <c r="C276" s="4" t="s">
        <v>324</v>
      </c>
      <c r="D276" s="5">
        <f t="shared" si="49"/>
        <v>3.2690421706440013E-4</v>
      </c>
      <c r="E276" s="4" t="str">
        <f t="shared" si="50"/>
        <v>~siè~</v>
      </c>
      <c r="F276" s="4" t="str">
        <f t="shared" si="51"/>
        <v>[zjɛ]</v>
      </c>
      <c r="G276" s="6">
        <f t="shared" si="52"/>
        <v>3</v>
      </c>
      <c r="H276" s="6">
        <f t="shared" si="53"/>
        <v>3</v>
      </c>
      <c r="I276" s="6">
        <f t="shared" si="54"/>
        <v>3</v>
      </c>
      <c r="J276" s="5" cm="1">
        <f t="array" ref="J276">SUM(_xlfn._xlws.FILTER($D$2:$D$773,_xlfn.MAP($E$2:$E$773,_xlfn.LAMBDA(_xlpm.x,_xlpm.x=$E276))))</f>
        <v>1.6345210853220007E-3</v>
      </c>
      <c r="K276" s="5">
        <f t="shared" si="55"/>
        <v>0.2</v>
      </c>
      <c r="L276" s="5" cm="1">
        <f t="array" ref="L276">SUM(_xlfn._xlws.FILTER($D$2:$D$773,_xlfn.MAP($F$2:$F$773,_xlfn.LAMBDA(_xlpm.x,_xlpm.x=$F276))))</f>
        <v>6.5380843412880026E-4</v>
      </c>
      <c r="M276" s="5">
        <f t="shared" si="56"/>
        <v>0.5</v>
      </c>
      <c r="N276" s="5">
        <f t="shared" si="57"/>
        <v>6.011741067843563E-2</v>
      </c>
      <c r="O276" s="5">
        <f t="shared" si="58"/>
        <v>0.28571428571428575</v>
      </c>
      <c r="P276" s="5">
        <f t="shared" si="59"/>
        <v>-0.3979400086720376</v>
      </c>
      <c r="Q276" s="5"/>
    </row>
    <row r="277" spans="1:17">
      <c r="A277" s="4" t="str">
        <f t="shared" si="48"/>
        <v>~che~ : [ʃɛ]</v>
      </c>
      <c r="B277" s="2">
        <v>7</v>
      </c>
      <c r="C277" s="4" t="s">
        <v>68</v>
      </c>
      <c r="D277" s="5">
        <f t="shared" si="49"/>
        <v>2.2883295194508009E-3</v>
      </c>
      <c r="E277" s="4" t="str">
        <f t="shared" si="50"/>
        <v>~che~</v>
      </c>
      <c r="F277" s="4" t="str">
        <f t="shared" si="51"/>
        <v>[ʃɛ]</v>
      </c>
      <c r="G277" s="6">
        <f t="shared" si="52"/>
        <v>3</v>
      </c>
      <c r="H277" s="6">
        <f t="shared" si="53"/>
        <v>2</v>
      </c>
      <c r="I277" s="6">
        <f t="shared" si="54"/>
        <v>3</v>
      </c>
      <c r="J277" s="5" cm="1">
        <f t="array" ref="J277">SUM(_xlfn._xlws.FILTER($D$2:$D$773,_xlfn.MAP($E$2:$E$773,_xlfn.LAMBDA(_xlpm.x,_xlpm.x=$E277))))</f>
        <v>7.191892775416802E-3</v>
      </c>
      <c r="K277" s="5">
        <f t="shared" si="55"/>
        <v>0.31818181818181823</v>
      </c>
      <c r="L277" s="5" cm="1">
        <f t="array" ref="L277">SUM(_xlfn._xlws.FILTER($D$2:$D$773,_xlfn.MAP($F$2:$F$773,_xlfn.LAMBDA(_xlpm.x,_xlpm.x=$F277))))</f>
        <v>2.9421379535796012E-3</v>
      </c>
      <c r="M277" s="5">
        <f t="shared" si="56"/>
        <v>0.77777777777777779</v>
      </c>
      <c r="N277" s="5">
        <f t="shared" si="57"/>
        <v>0.2455484160101403</v>
      </c>
      <c r="O277" s="5">
        <f t="shared" si="58"/>
        <v>0.45161290322580649</v>
      </c>
      <c r="P277" s="5">
        <f t="shared" si="59"/>
        <v>-0.3881801713828813</v>
      </c>
      <c r="Q277" s="5"/>
    </row>
    <row r="278" spans="1:17">
      <c r="A278" s="4" t="str">
        <f t="shared" si="48"/>
        <v>~pie~ : [pjɛ]</v>
      </c>
      <c r="B278" s="2">
        <v>2</v>
      </c>
      <c r="C278" s="4" t="s">
        <v>373</v>
      </c>
      <c r="D278" s="5">
        <f t="shared" si="49"/>
        <v>6.5380843412880026E-4</v>
      </c>
      <c r="E278" s="5" t="str">
        <f t="shared" si="50"/>
        <v>~pie~</v>
      </c>
      <c r="F278" s="5" t="str">
        <f t="shared" si="51"/>
        <v>[pjɛ]</v>
      </c>
      <c r="G278" s="6">
        <f t="shared" si="52"/>
        <v>3</v>
      </c>
      <c r="H278" s="6">
        <f t="shared" si="53"/>
        <v>3</v>
      </c>
      <c r="I278" s="6">
        <f t="shared" si="54"/>
        <v>3</v>
      </c>
      <c r="J278" s="5" cm="1">
        <f t="array" ref="J278">SUM(_xlfn._xlws.FILTER($D$2:$D$773,_xlfn.MAP($E$2:$E$773,_xlfn.LAMBDA(_xlpm.x,_xlpm.x=$E278))))</f>
        <v>2.2883295194508009E-3</v>
      </c>
      <c r="K278" s="5">
        <f t="shared" si="55"/>
        <v>0.2857142857142857</v>
      </c>
      <c r="L278" s="5" cm="1">
        <f t="array" ref="L278">SUM(_xlfn._xlws.FILTER($D$2:$D$773,_xlfn.MAP($F$2:$F$773,_xlfn.LAMBDA(_xlpm.x,_xlpm.x=$F278))))</f>
        <v>9.8071265119320039E-4</v>
      </c>
      <c r="M278" s="5">
        <f t="shared" si="56"/>
        <v>0.66666666666666663</v>
      </c>
      <c r="N278" s="5">
        <f t="shared" si="57"/>
        <v>0.13339737819208369</v>
      </c>
      <c r="O278" s="5">
        <f t="shared" si="58"/>
        <v>0.4</v>
      </c>
      <c r="P278" s="5">
        <f t="shared" si="59"/>
        <v>-0.36797678529459443</v>
      </c>
      <c r="Q278" s="5"/>
    </row>
    <row r="279" spans="1:17">
      <c r="A279" s="4" t="str">
        <f t="shared" si="48"/>
        <v>~rte~ : [ʁte]</v>
      </c>
      <c r="B279" s="2">
        <v>3</v>
      </c>
      <c r="C279" s="4" t="s">
        <v>91</v>
      </c>
      <c r="D279" s="5">
        <f t="shared" si="49"/>
        <v>9.8071265119320039E-4</v>
      </c>
      <c r="E279" s="5" t="str">
        <f t="shared" si="50"/>
        <v>~rte~</v>
      </c>
      <c r="F279" s="5" t="str">
        <f t="shared" si="51"/>
        <v>[ʁte]</v>
      </c>
      <c r="G279" s="6">
        <f t="shared" si="52"/>
        <v>3</v>
      </c>
      <c r="H279" s="6">
        <f t="shared" si="53"/>
        <v>3</v>
      </c>
      <c r="I279" s="6">
        <f t="shared" si="54"/>
        <v>3</v>
      </c>
      <c r="J279" s="5" cm="1">
        <f t="array" ref="J279">SUM(_xlfn._xlws.FILTER($D$2:$D$773,_xlfn.MAP($E$2:$E$773,_xlfn.LAMBDA(_xlpm.x,_xlpm.x=$E279))))</f>
        <v>2.9421379535796012E-3</v>
      </c>
      <c r="K279" s="5">
        <f t="shared" si="55"/>
        <v>0.33333333333333331</v>
      </c>
      <c r="L279" s="5" cm="1">
        <f t="array" ref="L279">SUM(_xlfn._xlws.FILTER($D$2:$D$773,_xlfn.MAP($F$2:$F$773,_xlfn.LAMBDA(_xlpm.x,_xlpm.x=$F279))))</f>
        <v>1.3076168682576005E-3</v>
      </c>
      <c r="M279" s="5">
        <f t="shared" si="56"/>
        <v>0.75</v>
      </c>
      <c r="N279" s="5">
        <f t="shared" si="57"/>
        <v>0.19422548065340742</v>
      </c>
      <c r="O279" s="5">
        <f t="shared" si="58"/>
        <v>0.46153846153846156</v>
      </c>
      <c r="P279" s="5">
        <f t="shared" si="59"/>
        <v>-0.35218251811136253</v>
      </c>
      <c r="Q279" s="5"/>
    </row>
    <row r="280" spans="1:17">
      <c r="A280" s="4" t="str">
        <f t="shared" si="48"/>
        <v>~ste~ : [ste]</v>
      </c>
      <c r="B280" s="2">
        <v>1</v>
      </c>
      <c r="C280" s="4" t="s">
        <v>85</v>
      </c>
      <c r="D280" s="5">
        <f t="shared" si="49"/>
        <v>3.2690421706440013E-4</v>
      </c>
      <c r="E280" s="5" t="str">
        <f t="shared" si="50"/>
        <v>~ste~</v>
      </c>
      <c r="F280" s="5" t="str">
        <f t="shared" si="51"/>
        <v>[ste]</v>
      </c>
      <c r="G280" s="6">
        <f t="shared" si="52"/>
        <v>3</v>
      </c>
      <c r="H280" s="6">
        <f t="shared" si="53"/>
        <v>3</v>
      </c>
      <c r="I280" s="6">
        <f t="shared" si="54"/>
        <v>3</v>
      </c>
      <c r="J280" s="5" cm="1">
        <f t="array" ref="J280">SUM(_xlfn._xlws.FILTER($D$2:$D$773,_xlfn.MAP($E$2:$E$773,_xlfn.LAMBDA(_xlpm.x,_xlpm.x=$E280))))</f>
        <v>1.9614253023864008E-3</v>
      </c>
      <c r="K280" s="5">
        <f t="shared" si="55"/>
        <v>0.16666666666666666</v>
      </c>
      <c r="L280" s="5" cm="1">
        <f t="array" ref="L280">SUM(_xlfn._xlws.FILTER($D$2:$D$773,_xlfn.MAP($F$2:$F$773,_xlfn.LAMBDA(_xlpm.x,_xlpm.x=$F280))))</f>
        <v>9.8071265119320039E-4</v>
      </c>
      <c r="M280" s="5">
        <f t="shared" si="56"/>
        <v>0.33333333333333331</v>
      </c>
      <c r="N280" s="5">
        <f t="shared" si="57"/>
        <v>4.6757986083227704E-2</v>
      </c>
      <c r="O280" s="5">
        <f t="shared" si="58"/>
        <v>0.22222222222222221</v>
      </c>
      <c r="P280" s="5">
        <f t="shared" si="59"/>
        <v>-0.3010299956639812</v>
      </c>
      <c r="Q280" s="5"/>
    </row>
    <row r="281" spans="1:17">
      <c r="A281" s="4" t="str">
        <f t="shared" si="48"/>
        <v>~lie~ : [ljɛ]</v>
      </c>
      <c r="B281" s="2">
        <v>1</v>
      </c>
      <c r="C281" s="4" t="s">
        <v>603</v>
      </c>
      <c r="D281" s="5">
        <f t="shared" si="49"/>
        <v>3.2690421706440013E-4</v>
      </c>
      <c r="E281" s="4" t="str">
        <f t="shared" si="50"/>
        <v>~lie~</v>
      </c>
      <c r="F281" s="4" t="str">
        <f t="shared" si="51"/>
        <v>[ljɛ]</v>
      </c>
      <c r="G281" s="6">
        <f t="shared" si="52"/>
        <v>3</v>
      </c>
      <c r="H281" s="6">
        <f t="shared" si="53"/>
        <v>3</v>
      </c>
      <c r="I281" s="6">
        <f t="shared" si="54"/>
        <v>3</v>
      </c>
      <c r="J281" s="5" cm="1">
        <f t="array" ref="J281">SUM(_xlfn._xlws.FILTER($D$2:$D$773,_xlfn.MAP($E$2:$E$773,_xlfn.LAMBDA(_xlpm.x,_xlpm.x=$E281))))</f>
        <v>1.3076168682576005E-3</v>
      </c>
      <c r="K281" s="5">
        <f t="shared" si="55"/>
        <v>0.25</v>
      </c>
      <c r="L281" s="5" cm="1">
        <f t="array" ref="L281">SUM(_xlfn._xlws.FILTER($D$2:$D$773,_xlfn.MAP($F$2:$F$773,_xlfn.LAMBDA(_xlpm.x,_xlpm.x=$F281))))</f>
        <v>6.5380843412880026E-4</v>
      </c>
      <c r="M281" s="5">
        <f t="shared" si="56"/>
        <v>0.5</v>
      </c>
      <c r="N281" s="5">
        <f t="shared" si="57"/>
        <v>7.0136979124841556E-2</v>
      </c>
      <c r="O281" s="5">
        <f t="shared" si="58"/>
        <v>0.33333333333333331</v>
      </c>
      <c r="P281" s="5">
        <f t="shared" si="59"/>
        <v>-0.3010299956639812</v>
      </c>
      <c r="Q281" s="5"/>
    </row>
    <row r="282" spans="1:17">
      <c r="A282" s="4" t="str">
        <f t="shared" si="48"/>
        <v>~rge~ : [ʁʒ]</v>
      </c>
      <c r="B282" s="2">
        <v>1</v>
      </c>
      <c r="C282" s="4" t="s">
        <v>448</v>
      </c>
      <c r="D282" s="5">
        <f t="shared" si="49"/>
        <v>3.2690421706440013E-4</v>
      </c>
      <c r="E282" s="4" t="str">
        <f t="shared" si="50"/>
        <v>~rge~</v>
      </c>
      <c r="F282" s="4" t="str">
        <f t="shared" si="51"/>
        <v>[ʁʒ]</v>
      </c>
      <c r="G282" s="6">
        <f t="shared" si="52"/>
        <v>3</v>
      </c>
      <c r="H282" s="6">
        <f t="shared" si="53"/>
        <v>2</v>
      </c>
      <c r="I282" s="6">
        <f t="shared" si="54"/>
        <v>3</v>
      </c>
      <c r="J282" s="5" cm="1">
        <f t="array" ref="J282">SUM(_xlfn._xlws.FILTER($D$2:$D$773,_xlfn.MAP($E$2:$E$773,_xlfn.LAMBDA(_xlpm.x,_xlpm.x=$E282))))</f>
        <v>6.5380843412880026E-4</v>
      </c>
      <c r="K282" s="5">
        <f t="shared" si="55"/>
        <v>0.5</v>
      </c>
      <c r="L282" s="5" cm="1">
        <f t="array" ref="L282">SUM(_xlfn._xlws.FILTER($D$2:$D$773,_xlfn.MAP($F$2:$F$773,_xlfn.LAMBDA(_xlpm.x,_xlpm.x=$F282))))</f>
        <v>3.2690421706440013E-4</v>
      </c>
      <c r="M282" s="5">
        <f t="shared" si="56"/>
        <v>1</v>
      </c>
      <c r="N282" s="5">
        <f t="shared" si="57"/>
        <v>0.12082541105260872</v>
      </c>
      <c r="O282" s="5">
        <f t="shared" si="58"/>
        <v>0.66666666666666663</v>
      </c>
      <c r="P282" s="5">
        <f t="shared" si="59"/>
        <v>-0.3010299956639812</v>
      </c>
      <c r="Q282" s="5"/>
    </row>
    <row r="283" spans="1:17">
      <c r="A283" s="4" t="str">
        <f t="shared" si="48"/>
        <v>~rce~ : [ʁs]</v>
      </c>
      <c r="B283" s="2">
        <v>1</v>
      </c>
      <c r="C283" s="4" t="s">
        <v>295</v>
      </c>
      <c r="D283" s="5">
        <f t="shared" si="49"/>
        <v>3.2690421706440013E-4</v>
      </c>
      <c r="E283" s="5" t="str">
        <f t="shared" si="50"/>
        <v>~rce~</v>
      </c>
      <c r="F283" s="5" t="str">
        <f t="shared" si="51"/>
        <v>[ʁs]</v>
      </c>
      <c r="G283" s="6">
        <f t="shared" si="52"/>
        <v>3</v>
      </c>
      <c r="H283" s="6">
        <f t="shared" si="53"/>
        <v>2</v>
      </c>
      <c r="I283" s="6">
        <f t="shared" si="54"/>
        <v>3</v>
      </c>
      <c r="J283" s="5" cm="1">
        <f t="array" ref="J283">SUM(_xlfn._xlws.FILTER($D$2:$D$773,_xlfn.MAP($E$2:$E$773,_xlfn.LAMBDA(_xlpm.x,_xlpm.x=$E283))))</f>
        <v>6.5380843412880026E-4</v>
      </c>
      <c r="K283" s="5">
        <f t="shared" si="55"/>
        <v>0.5</v>
      </c>
      <c r="L283" s="5" cm="1">
        <f t="array" ref="L283">SUM(_xlfn._xlws.FILTER($D$2:$D$773,_xlfn.MAP($F$2:$F$773,_xlfn.LAMBDA(_xlpm.x,_xlpm.x=$F283))))</f>
        <v>3.2690421706440013E-4</v>
      </c>
      <c r="M283" s="5">
        <f t="shared" si="56"/>
        <v>1</v>
      </c>
      <c r="N283" s="5">
        <f t="shared" si="57"/>
        <v>0.12082541105260872</v>
      </c>
      <c r="O283" s="5">
        <f t="shared" si="58"/>
        <v>0.66666666666666663</v>
      </c>
      <c r="P283" s="5">
        <f t="shared" si="59"/>
        <v>-0.3010299956639812</v>
      </c>
      <c r="Q283" s="5"/>
    </row>
    <row r="284" spans="1:17">
      <c r="A284" s="4" t="str">
        <f t="shared" si="48"/>
        <v>~rge~ : [ʁʒe]</v>
      </c>
      <c r="B284" s="2">
        <v>1</v>
      </c>
      <c r="C284" s="4" t="s">
        <v>454</v>
      </c>
      <c r="D284" s="5">
        <f t="shared" si="49"/>
        <v>3.2690421706440013E-4</v>
      </c>
      <c r="E284" s="4" t="str">
        <f t="shared" si="50"/>
        <v>~rge~</v>
      </c>
      <c r="F284" s="4" t="str">
        <f t="shared" si="51"/>
        <v>[ʁʒe]</v>
      </c>
      <c r="G284" s="6">
        <f t="shared" si="52"/>
        <v>3</v>
      </c>
      <c r="H284" s="6">
        <f t="shared" si="53"/>
        <v>3</v>
      </c>
      <c r="I284" s="6">
        <f t="shared" si="54"/>
        <v>3</v>
      </c>
      <c r="J284" s="5" cm="1">
        <f t="array" ref="J284">SUM(_xlfn._xlws.FILTER($D$2:$D$773,_xlfn.MAP($E$2:$E$773,_xlfn.LAMBDA(_xlpm.x,_xlpm.x=$E284))))</f>
        <v>6.5380843412880026E-4</v>
      </c>
      <c r="K284" s="5">
        <f t="shared" si="55"/>
        <v>0.5</v>
      </c>
      <c r="L284" s="5" cm="1">
        <f t="array" ref="L284">SUM(_xlfn._xlws.FILTER($D$2:$D$773,_xlfn.MAP($F$2:$F$773,_xlfn.LAMBDA(_xlpm.x,_xlpm.x=$F284))))</f>
        <v>3.2690421706440013E-4</v>
      </c>
      <c r="M284" s="5">
        <f t="shared" si="56"/>
        <v>1</v>
      </c>
      <c r="N284" s="5">
        <f t="shared" si="57"/>
        <v>0.14027395824968311</v>
      </c>
      <c r="O284" s="5">
        <f t="shared" si="58"/>
        <v>0.66666666666666663</v>
      </c>
      <c r="P284" s="5">
        <f t="shared" si="59"/>
        <v>-0.3010299956639812</v>
      </c>
      <c r="Q284" s="5"/>
    </row>
    <row r="285" spans="1:17">
      <c r="A285" s="4" t="str">
        <f t="shared" si="48"/>
        <v>~rse~ : [ʁse]</v>
      </c>
      <c r="B285" s="2">
        <v>1</v>
      </c>
      <c r="C285" s="4" t="s">
        <v>731</v>
      </c>
      <c r="D285" s="5">
        <f t="shared" si="49"/>
        <v>3.2690421706440013E-4</v>
      </c>
      <c r="E285" s="4" t="str">
        <f t="shared" si="50"/>
        <v>~rse~</v>
      </c>
      <c r="F285" s="4" t="str">
        <f t="shared" si="51"/>
        <v>[ʁse]</v>
      </c>
      <c r="G285" s="6">
        <f t="shared" si="52"/>
        <v>3</v>
      </c>
      <c r="H285" s="6">
        <f t="shared" si="53"/>
        <v>3</v>
      </c>
      <c r="I285" s="6">
        <f t="shared" si="54"/>
        <v>3</v>
      </c>
      <c r="J285" s="5" cm="1">
        <f t="array" ref="J285">SUM(_xlfn._xlws.FILTER($D$2:$D$773,_xlfn.MAP($E$2:$E$773,_xlfn.LAMBDA(_xlpm.x,_xlpm.x=$E285))))</f>
        <v>6.5380843412880026E-4</v>
      </c>
      <c r="K285" s="5">
        <f t="shared" si="55"/>
        <v>0.5</v>
      </c>
      <c r="L285" s="5" cm="1">
        <f t="array" ref="L285">SUM(_xlfn._xlws.FILTER($D$2:$D$773,_xlfn.MAP($F$2:$F$773,_xlfn.LAMBDA(_xlpm.x,_xlpm.x=$F285))))</f>
        <v>3.2690421706440013E-4</v>
      </c>
      <c r="M285" s="5">
        <f t="shared" si="56"/>
        <v>1</v>
      </c>
      <c r="N285" s="5">
        <f t="shared" si="57"/>
        <v>0.14027395824968311</v>
      </c>
      <c r="O285" s="5">
        <f t="shared" si="58"/>
        <v>0.66666666666666663</v>
      </c>
      <c r="P285" s="5">
        <f t="shared" si="59"/>
        <v>-0.3010299956639812</v>
      </c>
      <c r="Q285" s="5"/>
    </row>
    <row r="286" spans="1:17">
      <c r="A286" s="4" t="str">
        <f t="shared" si="48"/>
        <v>~rne~ : [ʁnə]</v>
      </c>
      <c r="B286" s="2">
        <v>1</v>
      </c>
      <c r="C286" s="4" t="s">
        <v>479</v>
      </c>
      <c r="D286" s="5">
        <f t="shared" si="49"/>
        <v>3.2690421706440013E-4</v>
      </c>
      <c r="E286" s="5" t="str">
        <f t="shared" si="50"/>
        <v>~rne~</v>
      </c>
      <c r="F286" s="5" t="str">
        <f t="shared" si="51"/>
        <v>[ʁnə]</v>
      </c>
      <c r="G286" s="6">
        <f t="shared" si="52"/>
        <v>3</v>
      </c>
      <c r="H286" s="6">
        <f t="shared" si="53"/>
        <v>3</v>
      </c>
      <c r="I286" s="6">
        <f t="shared" si="54"/>
        <v>3</v>
      </c>
      <c r="J286" s="5" cm="1">
        <f t="array" ref="J286">SUM(_xlfn._xlws.FILTER($D$2:$D$773,_xlfn.MAP($E$2:$E$773,_xlfn.LAMBDA(_xlpm.x,_xlpm.x=$E286))))</f>
        <v>6.5380843412880026E-4</v>
      </c>
      <c r="K286" s="5">
        <f t="shared" si="55"/>
        <v>0.5</v>
      </c>
      <c r="L286" s="5" cm="1">
        <f t="array" ref="L286">SUM(_xlfn._xlws.FILTER($D$2:$D$773,_xlfn.MAP($F$2:$F$773,_xlfn.LAMBDA(_xlpm.x,_xlpm.x=$F286))))</f>
        <v>3.2690421706440013E-4</v>
      </c>
      <c r="M286" s="5">
        <f t="shared" si="56"/>
        <v>1</v>
      </c>
      <c r="N286" s="5">
        <f t="shared" si="57"/>
        <v>0.14027395824968311</v>
      </c>
      <c r="O286" s="5">
        <f t="shared" si="58"/>
        <v>0.66666666666666663</v>
      </c>
      <c r="P286" s="5">
        <f t="shared" si="59"/>
        <v>-0.3010299956639812</v>
      </c>
      <c r="Q286" s="5"/>
    </row>
    <row r="287" spans="1:17">
      <c r="A287" s="4" t="str">
        <f t="shared" si="48"/>
        <v>~rne~ : [ʁne]</v>
      </c>
      <c r="B287" s="2">
        <v>1</v>
      </c>
      <c r="C287" s="4" t="s">
        <v>90</v>
      </c>
      <c r="D287" s="5">
        <f t="shared" si="49"/>
        <v>3.2690421706440013E-4</v>
      </c>
      <c r="E287" s="4" t="str">
        <f t="shared" si="50"/>
        <v>~rne~</v>
      </c>
      <c r="F287" s="4" t="str">
        <f t="shared" si="51"/>
        <v>[ʁne]</v>
      </c>
      <c r="G287" s="6">
        <f t="shared" si="52"/>
        <v>3</v>
      </c>
      <c r="H287" s="6">
        <f t="shared" si="53"/>
        <v>3</v>
      </c>
      <c r="I287" s="6">
        <f t="shared" si="54"/>
        <v>3</v>
      </c>
      <c r="J287" s="5" cm="1">
        <f t="array" ref="J287">SUM(_xlfn._xlws.FILTER($D$2:$D$773,_xlfn.MAP($E$2:$E$773,_xlfn.LAMBDA(_xlpm.x,_xlpm.x=$E287))))</f>
        <v>6.5380843412880026E-4</v>
      </c>
      <c r="K287" s="5">
        <f t="shared" si="55"/>
        <v>0.5</v>
      </c>
      <c r="L287" s="5" cm="1">
        <f t="array" ref="L287">SUM(_xlfn._xlws.FILTER($D$2:$D$773,_xlfn.MAP($F$2:$F$773,_xlfn.LAMBDA(_xlpm.x,_xlpm.x=$F287))))</f>
        <v>3.2690421706440013E-4</v>
      </c>
      <c r="M287" s="5">
        <f t="shared" si="56"/>
        <v>1</v>
      </c>
      <c r="N287" s="5">
        <f t="shared" si="57"/>
        <v>0.14027395824968311</v>
      </c>
      <c r="O287" s="5">
        <f t="shared" si="58"/>
        <v>0.66666666666666663</v>
      </c>
      <c r="P287" s="5">
        <f t="shared" si="59"/>
        <v>-0.3010299956639812</v>
      </c>
      <c r="Q287" s="5"/>
    </row>
    <row r="288" spans="1:17">
      <c r="A288" s="4" t="str">
        <f t="shared" si="48"/>
        <v>~cie~ : [sje]</v>
      </c>
      <c r="B288" s="2">
        <v>1</v>
      </c>
      <c r="C288" s="4" t="s">
        <v>554</v>
      </c>
      <c r="D288" s="5">
        <f t="shared" si="49"/>
        <v>3.2690421706440013E-4</v>
      </c>
      <c r="E288" s="4" t="str">
        <f t="shared" si="50"/>
        <v>~cie~</v>
      </c>
      <c r="F288" s="4" t="str">
        <f t="shared" si="51"/>
        <v>[sje]</v>
      </c>
      <c r="G288" s="6">
        <f t="shared" si="52"/>
        <v>3</v>
      </c>
      <c r="H288" s="6">
        <f t="shared" si="53"/>
        <v>3</v>
      </c>
      <c r="I288" s="6">
        <f t="shared" si="54"/>
        <v>3</v>
      </c>
      <c r="J288" s="5" cm="1">
        <f t="array" ref="J288">SUM(_xlfn._xlws.FILTER($D$2:$D$773,_xlfn.MAP($E$2:$E$773,_xlfn.LAMBDA(_xlpm.x,_xlpm.x=$E288))))</f>
        <v>6.5380843412880026E-4</v>
      </c>
      <c r="K288" s="5">
        <f t="shared" si="55"/>
        <v>0.5</v>
      </c>
      <c r="L288" s="5" cm="1">
        <f t="array" ref="L288">SUM(_xlfn._xlws.FILTER($D$2:$D$773,_xlfn.MAP($F$2:$F$773,_xlfn.LAMBDA(_xlpm.x,_xlpm.x=$F288))))</f>
        <v>3.2690421706440013E-4</v>
      </c>
      <c r="M288" s="5">
        <f t="shared" si="56"/>
        <v>1</v>
      </c>
      <c r="N288" s="5">
        <f t="shared" si="57"/>
        <v>0.14027395824968311</v>
      </c>
      <c r="O288" s="5">
        <f t="shared" si="58"/>
        <v>0.66666666666666663</v>
      </c>
      <c r="P288" s="5">
        <f t="shared" si="59"/>
        <v>-0.3010299956639812</v>
      </c>
      <c r="Q288" s="5"/>
    </row>
    <row r="289" spans="1:17">
      <c r="A289" s="4" t="str">
        <f t="shared" si="48"/>
        <v>~nie~ : [nje]</v>
      </c>
      <c r="B289" s="2">
        <v>1</v>
      </c>
      <c r="C289" s="4" t="s">
        <v>582</v>
      </c>
      <c r="D289" s="5">
        <f t="shared" si="49"/>
        <v>3.2690421706440013E-4</v>
      </c>
      <c r="E289" s="4" t="str">
        <f t="shared" si="50"/>
        <v>~nie~</v>
      </c>
      <c r="F289" s="4" t="str">
        <f t="shared" si="51"/>
        <v>[nje]</v>
      </c>
      <c r="G289" s="6">
        <f t="shared" si="52"/>
        <v>3</v>
      </c>
      <c r="H289" s="6">
        <f t="shared" si="53"/>
        <v>3</v>
      </c>
      <c r="I289" s="6">
        <f t="shared" si="54"/>
        <v>3</v>
      </c>
      <c r="J289" s="5" cm="1">
        <f t="array" ref="J289">SUM(_xlfn._xlws.FILTER($D$2:$D$773,_xlfn.MAP($E$2:$E$773,_xlfn.LAMBDA(_xlpm.x,_xlpm.x=$E289))))</f>
        <v>6.5380843412880026E-4</v>
      </c>
      <c r="K289" s="5">
        <f t="shared" si="55"/>
        <v>0.5</v>
      </c>
      <c r="L289" s="5" cm="1">
        <f t="array" ref="L289">SUM(_xlfn._xlws.FILTER($D$2:$D$773,_xlfn.MAP($F$2:$F$773,_xlfn.LAMBDA(_xlpm.x,_xlpm.x=$F289))))</f>
        <v>3.2690421706440013E-4</v>
      </c>
      <c r="M289" s="5">
        <f t="shared" si="56"/>
        <v>1</v>
      </c>
      <c r="N289" s="5">
        <f t="shared" si="57"/>
        <v>0.14027395824968311</v>
      </c>
      <c r="O289" s="5">
        <f t="shared" si="58"/>
        <v>0.66666666666666663</v>
      </c>
      <c r="P289" s="5">
        <f t="shared" si="59"/>
        <v>-0.3010299956639812</v>
      </c>
      <c r="Q289" s="5"/>
    </row>
    <row r="290" spans="1:17">
      <c r="A290" s="4" t="str">
        <f t="shared" si="48"/>
        <v>~pre~ : [pʁə]</v>
      </c>
      <c r="B290" s="2">
        <v>4</v>
      </c>
      <c r="C290" s="4" t="s">
        <v>215</v>
      </c>
      <c r="D290" s="5">
        <f t="shared" si="49"/>
        <v>1.3076168682576005E-3</v>
      </c>
      <c r="E290" s="4" t="str">
        <f t="shared" si="50"/>
        <v>~pre~</v>
      </c>
      <c r="F290" s="4" t="str">
        <f t="shared" si="51"/>
        <v>[pʁə]</v>
      </c>
      <c r="G290" s="6">
        <f t="shared" si="52"/>
        <v>3</v>
      </c>
      <c r="H290" s="6">
        <f t="shared" si="53"/>
        <v>3</v>
      </c>
      <c r="I290" s="6">
        <f t="shared" si="54"/>
        <v>3</v>
      </c>
      <c r="J290" s="5" cm="1">
        <f t="array" ref="J290">SUM(_xlfn._xlws.FILTER($D$2:$D$773,_xlfn.MAP($E$2:$E$773,_xlfn.LAMBDA(_xlpm.x,_xlpm.x=$E290))))</f>
        <v>2.6152337365152011E-3</v>
      </c>
      <c r="K290" s="5">
        <f t="shared" si="55"/>
        <v>0.5</v>
      </c>
      <c r="L290" s="5" cm="1">
        <f t="array" ref="L290">SUM(_xlfn._xlws.FILTER($D$2:$D$773,_xlfn.MAP($F$2:$F$773,_xlfn.LAMBDA(_xlpm.x,_xlpm.x=$F290))))</f>
        <v>1.3076168682576005E-3</v>
      </c>
      <c r="M290" s="5">
        <f t="shared" si="56"/>
        <v>1</v>
      </c>
      <c r="N290" s="5">
        <f t="shared" si="57"/>
        <v>0.32570604464099612</v>
      </c>
      <c r="O290" s="5">
        <f t="shared" si="58"/>
        <v>0.66666666666666663</v>
      </c>
      <c r="P290" s="5">
        <f t="shared" si="59"/>
        <v>-0.3010299956639812</v>
      </c>
      <c r="Q290" s="5"/>
    </row>
    <row r="291" spans="1:17">
      <c r="A291" s="4" t="str">
        <f t="shared" si="48"/>
        <v>~lle~ : [le]</v>
      </c>
      <c r="B291" s="2">
        <v>1</v>
      </c>
      <c r="C291" s="4" t="s">
        <v>74</v>
      </c>
      <c r="D291" s="5">
        <f t="shared" si="49"/>
        <v>3.2690421706440013E-4</v>
      </c>
      <c r="E291" s="4" t="str">
        <f t="shared" si="50"/>
        <v>~lle~</v>
      </c>
      <c r="F291" s="4" t="str">
        <f t="shared" si="51"/>
        <v>[le]</v>
      </c>
      <c r="G291" s="6">
        <f t="shared" si="52"/>
        <v>3</v>
      </c>
      <c r="H291" s="6">
        <f t="shared" si="53"/>
        <v>2</v>
      </c>
      <c r="I291" s="6">
        <f t="shared" si="54"/>
        <v>3</v>
      </c>
      <c r="J291" s="5" cm="1">
        <f t="array" ref="J291">SUM(_xlfn._xlws.FILTER($D$2:$D$773,_xlfn.MAP($E$2:$E$773,_xlfn.LAMBDA(_xlpm.x,_xlpm.x=$E291))))</f>
        <v>5.8842759071592015E-3</v>
      </c>
      <c r="K291" s="5">
        <f t="shared" si="55"/>
        <v>5.5555555555555566E-2</v>
      </c>
      <c r="L291" s="5" cm="1">
        <f t="array" ref="L291">SUM(_xlfn._xlws.FILTER($D$2:$D$773,_xlfn.MAP($F$2:$F$773,_xlfn.LAMBDA(_xlpm.x,_xlpm.x=$F291))))</f>
        <v>2.9421379535796012E-3</v>
      </c>
      <c r="M291" s="5">
        <f t="shared" si="56"/>
        <v>0.1111111111111111</v>
      </c>
      <c r="N291" s="5">
        <f t="shared" si="57"/>
        <v>1.3425045672512079E-2</v>
      </c>
      <c r="O291" s="5">
        <f t="shared" si="58"/>
        <v>7.407407407407407E-2</v>
      </c>
      <c r="P291" s="5">
        <f t="shared" si="59"/>
        <v>-0.30102999566398109</v>
      </c>
      <c r="Q291" s="5"/>
    </row>
    <row r="292" spans="1:17">
      <c r="A292" s="4" t="str">
        <f t="shared" si="48"/>
        <v>~son~ : [zɔ̃]</v>
      </c>
      <c r="B292" s="2">
        <v>6</v>
      </c>
      <c r="C292" s="4" t="s">
        <v>317</v>
      </c>
      <c r="D292" s="5">
        <f t="shared" si="49"/>
        <v>1.9614253023864008E-3</v>
      </c>
      <c r="E292" s="5" t="str">
        <f t="shared" si="50"/>
        <v>~son~</v>
      </c>
      <c r="F292" s="5" t="str">
        <f t="shared" si="51"/>
        <v>[zɔ̃]</v>
      </c>
      <c r="G292" s="6">
        <f t="shared" si="52"/>
        <v>3</v>
      </c>
      <c r="H292" s="6">
        <f t="shared" si="53"/>
        <v>3</v>
      </c>
      <c r="I292" s="6">
        <f t="shared" si="54"/>
        <v>3</v>
      </c>
      <c r="J292" s="5" cm="1">
        <f t="array" ref="J292">SUM(_xlfn._xlws.FILTER($D$2:$D$773,_xlfn.MAP($E$2:$E$773,_xlfn.LAMBDA(_xlpm.x,_xlpm.x=$E292))))</f>
        <v>3.5959463877084014E-3</v>
      </c>
      <c r="K292" s="5">
        <f t="shared" si="55"/>
        <v>0.54545454545454541</v>
      </c>
      <c r="L292" s="5" cm="1">
        <f t="array" ref="L292">SUM(_xlfn._xlws.FILTER($D$2:$D$773,_xlfn.MAP($F$2:$F$773,_xlfn.LAMBDA(_xlpm.x,_xlpm.x=$F292))))</f>
        <v>1.9614253023864008E-3</v>
      </c>
      <c r="M292" s="5">
        <f t="shared" si="56"/>
        <v>1</v>
      </c>
      <c r="N292" s="5">
        <f t="shared" si="57"/>
        <v>0.41696342166573602</v>
      </c>
      <c r="O292" s="5">
        <f t="shared" si="58"/>
        <v>0.70588235294117641</v>
      </c>
      <c r="P292" s="5">
        <f t="shared" si="59"/>
        <v>-0.26324143477458145</v>
      </c>
      <c r="Q292" s="5"/>
    </row>
    <row r="293" spans="1:17">
      <c r="A293" s="4" t="str">
        <f t="shared" si="48"/>
        <v>~pie~ : [pje]</v>
      </c>
      <c r="B293" s="2">
        <v>4</v>
      </c>
      <c r="C293" s="4" t="s">
        <v>217</v>
      </c>
      <c r="D293" s="5">
        <f t="shared" si="49"/>
        <v>1.3076168682576005E-3</v>
      </c>
      <c r="E293" s="4" t="str">
        <f t="shared" si="50"/>
        <v>~pie~</v>
      </c>
      <c r="F293" s="4" t="str">
        <f t="shared" si="51"/>
        <v>[pje]</v>
      </c>
      <c r="G293" s="6">
        <f t="shared" si="52"/>
        <v>3</v>
      </c>
      <c r="H293" s="6">
        <f t="shared" si="53"/>
        <v>3</v>
      </c>
      <c r="I293" s="6">
        <f t="shared" si="54"/>
        <v>3</v>
      </c>
      <c r="J293" s="5" cm="1">
        <f t="array" ref="J293">SUM(_xlfn._xlws.FILTER($D$2:$D$773,_xlfn.MAP($E$2:$E$773,_xlfn.LAMBDA(_xlpm.x,_xlpm.x=$E293))))</f>
        <v>2.2883295194508009E-3</v>
      </c>
      <c r="K293" s="5">
        <f t="shared" si="55"/>
        <v>0.5714285714285714</v>
      </c>
      <c r="L293" s="5" cm="1">
        <f t="array" ref="L293">SUM(_xlfn._xlws.FILTER($D$2:$D$773,_xlfn.MAP($F$2:$F$773,_xlfn.LAMBDA(_xlpm.x,_xlpm.x=$F293))))</f>
        <v>1.3076168682576005E-3</v>
      </c>
      <c r="M293" s="5">
        <f t="shared" si="56"/>
        <v>1</v>
      </c>
      <c r="N293" s="5">
        <f t="shared" si="57"/>
        <v>0.3553156850629049</v>
      </c>
      <c r="O293" s="5">
        <f t="shared" si="58"/>
        <v>0.72727272727272729</v>
      </c>
      <c r="P293" s="5">
        <f t="shared" si="59"/>
        <v>-0.24303804868629447</v>
      </c>
      <c r="Q293" s="5"/>
    </row>
    <row r="294" spans="1:17">
      <c r="A294" s="4" t="str">
        <f t="shared" si="48"/>
        <v>~pre~ : [pʁɛ]</v>
      </c>
      <c r="B294" s="2">
        <v>1</v>
      </c>
      <c r="C294" s="4" t="s">
        <v>30</v>
      </c>
      <c r="D294" s="5">
        <f t="shared" si="49"/>
        <v>3.2690421706440013E-4</v>
      </c>
      <c r="E294" s="4" t="str">
        <f t="shared" si="50"/>
        <v>~pre~</v>
      </c>
      <c r="F294" s="4" t="str">
        <f t="shared" si="51"/>
        <v>[pʁɛ]</v>
      </c>
      <c r="G294" s="6">
        <f t="shared" si="52"/>
        <v>3</v>
      </c>
      <c r="H294" s="6">
        <f t="shared" si="53"/>
        <v>3</v>
      </c>
      <c r="I294" s="6">
        <f t="shared" si="54"/>
        <v>3</v>
      </c>
      <c r="J294" s="5" cm="1">
        <f t="array" ref="J294">SUM(_xlfn._xlws.FILTER($D$2:$D$773,_xlfn.MAP($E$2:$E$773,_xlfn.LAMBDA(_xlpm.x,_xlpm.x=$E294))))</f>
        <v>2.6152337365152011E-3</v>
      </c>
      <c r="K294" s="5">
        <f t="shared" si="55"/>
        <v>0.125</v>
      </c>
      <c r="L294" s="5" cm="1">
        <f t="array" ref="L294">SUM(_xlfn._xlws.FILTER($D$2:$D$773,_xlfn.MAP($F$2:$F$773,_xlfn.LAMBDA(_xlpm.x,_xlpm.x=$F294))))</f>
        <v>1.6345210853220007E-3</v>
      </c>
      <c r="M294" s="5">
        <f t="shared" si="56"/>
        <v>0.2</v>
      </c>
      <c r="N294" s="5">
        <f t="shared" si="57"/>
        <v>3.237091344223457E-2</v>
      </c>
      <c r="O294" s="5">
        <f t="shared" si="58"/>
        <v>0.15384615384615385</v>
      </c>
      <c r="P294" s="5">
        <f t="shared" si="59"/>
        <v>-0.20411998265592479</v>
      </c>
      <c r="Q294" s="5"/>
    </row>
    <row r="295" spans="1:17">
      <c r="A295" s="4" t="str">
        <f t="shared" si="48"/>
        <v>~peu~ : [pœ]</v>
      </c>
      <c r="B295" s="2">
        <v>5</v>
      </c>
      <c r="C295" s="4" t="s">
        <v>252</v>
      </c>
      <c r="D295" s="5">
        <f t="shared" si="49"/>
        <v>1.6345210853220007E-3</v>
      </c>
      <c r="E295" s="5" t="str">
        <f t="shared" si="50"/>
        <v>~peu~</v>
      </c>
      <c r="F295" s="5" t="str">
        <f t="shared" si="51"/>
        <v>[pœ]</v>
      </c>
      <c r="G295" s="6">
        <f t="shared" si="52"/>
        <v>3</v>
      </c>
      <c r="H295" s="6">
        <f t="shared" si="53"/>
        <v>2</v>
      </c>
      <c r="I295" s="6">
        <f t="shared" si="54"/>
        <v>3</v>
      </c>
      <c r="J295" s="5" cm="1">
        <f t="array" ref="J295">SUM(_xlfn._xlws.FILTER($D$2:$D$773,_xlfn.MAP($E$2:$E$773,_xlfn.LAMBDA(_xlpm.x,_xlpm.x=$E295))))</f>
        <v>2.6152337365152011E-3</v>
      </c>
      <c r="K295" s="5">
        <f t="shared" si="55"/>
        <v>0.625</v>
      </c>
      <c r="L295" s="5" cm="1">
        <f t="array" ref="L295">SUM(_xlfn._xlws.FILTER($D$2:$D$773,_xlfn.MAP($F$2:$F$773,_xlfn.LAMBDA(_xlpm.x,_xlpm.x=$F295))))</f>
        <v>1.6345210853220007E-3</v>
      </c>
      <c r="M295" s="5">
        <f t="shared" si="56"/>
        <v>1</v>
      </c>
      <c r="N295" s="5">
        <f t="shared" si="57"/>
        <v>0.36037979619832278</v>
      </c>
      <c r="O295" s="5">
        <f t="shared" si="58"/>
        <v>0.76923076923076927</v>
      </c>
      <c r="P295" s="5">
        <f t="shared" si="59"/>
        <v>-0.20411998265592479</v>
      </c>
      <c r="Q295" s="5"/>
    </row>
    <row r="296" spans="1:17">
      <c r="A296" s="4" t="str">
        <f t="shared" si="48"/>
        <v>~sen~ : [zɑ̃]</v>
      </c>
      <c r="B296" s="2">
        <v>5</v>
      </c>
      <c r="C296" s="4" t="s">
        <v>205</v>
      </c>
      <c r="D296" s="5">
        <f t="shared" si="49"/>
        <v>1.6345210853220007E-3</v>
      </c>
      <c r="E296" s="4" t="str">
        <f t="shared" si="50"/>
        <v>~sen~</v>
      </c>
      <c r="F296" s="4" t="str">
        <f t="shared" si="51"/>
        <v>[zɑ̃]</v>
      </c>
      <c r="G296" s="6">
        <f t="shared" si="52"/>
        <v>3</v>
      </c>
      <c r="H296" s="6">
        <f t="shared" si="53"/>
        <v>3</v>
      </c>
      <c r="I296" s="6">
        <f t="shared" si="54"/>
        <v>3</v>
      </c>
      <c r="J296" s="5" cm="1">
        <f t="array" ref="J296">SUM(_xlfn._xlws.FILTER($D$2:$D$773,_xlfn.MAP($E$2:$E$773,_xlfn.LAMBDA(_xlpm.x,_xlpm.x=$E296))))</f>
        <v>2.6152337365152011E-3</v>
      </c>
      <c r="K296" s="5">
        <f t="shared" si="55"/>
        <v>0.625</v>
      </c>
      <c r="L296" s="5" cm="1">
        <f t="array" ref="L296">SUM(_xlfn._xlws.FILTER($D$2:$D$773,_xlfn.MAP($F$2:$F$773,_xlfn.LAMBDA(_xlpm.x,_xlpm.x=$F296))))</f>
        <v>1.6345210853220007E-3</v>
      </c>
      <c r="M296" s="5">
        <f t="shared" si="56"/>
        <v>1</v>
      </c>
      <c r="N296" s="5">
        <f t="shared" si="57"/>
        <v>0.41838798681133377</v>
      </c>
      <c r="O296" s="5">
        <f t="shared" si="58"/>
        <v>0.76923076923076927</v>
      </c>
      <c r="P296" s="5">
        <f t="shared" si="59"/>
        <v>-0.20411998265592479</v>
      </c>
      <c r="Q296" s="5"/>
    </row>
    <row r="297" spans="1:17">
      <c r="A297" s="4" t="str">
        <f t="shared" si="48"/>
        <v>~jeu~ : [ʒœ]</v>
      </c>
      <c r="B297" s="2">
        <v>2</v>
      </c>
      <c r="C297" s="4" t="s">
        <v>234</v>
      </c>
      <c r="D297" s="5">
        <f t="shared" si="49"/>
        <v>6.5380843412880026E-4</v>
      </c>
      <c r="E297" s="5" t="str">
        <f t="shared" si="50"/>
        <v>~jeu~</v>
      </c>
      <c r="F297" s="5" t="str">
        <f t="shared" si="51"/>
        <v>[ʒœ]</v>
      </c>
      <c r="G297" s="6">
        <f t="shared" si="52"/>
        <v>3</v>
      </c>
      <c r="H297" s="6">
        <f t="shared" si="53"/>
        <v>2</v>
      </c>
      <c r="I297" s="6">
        <f t="shared" si="54"/>
        <v>3</v>
      </c>
      <c r="J297" s="5" cm="1">
        <f t="array" ref="J297">SUM(_xlfn._xlws.FILTER($D$2:$D$773,_xlfn.MAP($E$2:$E$773,_xlfn.LAMBDA(_xlpm.x,_xlpm.x=$E297))))</f>
        <v>9.8071265119320039E-4</v>
      </c>
      <c r="K297" s="5">
        <f t="shared" si="55"/>
        <v>0.66666666666666663</v>
      </c>
      <c r="L297" s="5" cm="1">
        <f t="array" ref="L297">SUM(_xlfn._xlws.FILTER($D$2:$D$773,_xlfn.MAP($F$2:$F$773,_xlfn.LAMBDA(_xlpm.x,_xlpm.x=$F297))))</f>
        <v>6.5380843412880026E-4</v>
      </c>
      <c r="M297" s="5">
        <f t="shared" si="56"/>
        <v>1</v>
      </c>
      <c r="N297" s="5">
        <f t="shared" si="57"/>
        <v>0.22980449478312523</v>
      </c>
      <c r="O297" s="5">
        <f t="shared" si="58"/>
        <v>0.8</v>
      </c>
      <c r="P297" s="5">
        <f t="shared" si="59"/>
        <v>-0.17609125905568127</v>
      </c>
      <c r="Q297" s="5"/>
    </row>
    <row r="298" spans="1:17">
      <c r="A298" s="4" t="str">
        <f t="shared" si="48"/>
        <v>~neu~ : [nœ]</v>
      </c>
      <c r="B298" s="2">
        <v>2</v>
      </c>
      <c r="C298" s="4" t="s">
        <v>377</v>
      </c>
      <c r="D298" s="5">
        <f t="shared" si="49"/>
        <v>6.5380843412880026E-4</v>
      </c>
      <c r="E298" s="5" t="str">
        <f t="shared" si="50"/>
        <v>~neu~</v>
      </c>
      <c r="F298" s="5" t="str">
        <f t="shared" si="51"/>
        <v>[nœ]</v>
      </c>
      <c r="G298" s="6">
        <f t="shared" si="52"/>
        <v>3</v>
      </c>
      <c r="H298" s="6">
        <f t="shared" si="53"/>
        <v>2</v>
      </c>
      <c r="I298" s="6">
        <f t="shared" si="54"/>
        <v>3</v>
      </c>
      <c r="J298" s="5" cm="1">
        <f t="array" ref="J298">SUM(_xlfn._xlws.FILTER($D$2:$D$773,_xlfn.MAP($E$2:$E$773,_xlfn.LAMBDA(_xlpm.x,_xlpm.x=$E298))))</f>
        <v>9.8071265119320039E-4</v>
      </c>
      <c r="K298" s="5">
        <f t="shared" si="55"/>
        <v>0.66666666666666663</v>
      </c>
      <c r="L298" s="5" cm="1">
        <f t="array" ref="L298">SUM(_xlfn._xlws.FILTER($D$2:$D$773,_xlfn.MAP($F$2:$F$773,_xlfn.LAMBDA(_xlpm.x,_xlpm.x=$F298))))</f>
        <v>6.5380843412880026E-4</v>
      </c>
      <c r="M298" s="5">
        <f t="shared" si="56"/>
        <v>1</v>
      </c>
      <c r="N298" s="5">
        <f t="shared" si="57"/>
        <v>0.22980449478312523</v>
      </c>
      <c r="O298" s="5">
        <f t="shared" si="58"/>
        <v>0.8</v>
      </c>
      <c r="P298" s="5">
        <f t="shared" si="59"/>
        <v>-0.17609125905568127</v>
      </c>
      <c r="Q298" s="5"/>
    </row>
    <row r="299" spans="1:17">
      <c r="A299" s="4" t="str">
        <f t="shared" si="48"/>
        <v>~feu~ : [fø]</v>
      </c>
      <c r="B299" s="2">
        <v>2</v>
      </c>
      <c r="C299" s="4" t="s">
        <v>425</v>
      </c>
      <c r="D299" s="5">
        <f t="shared" si="49"/>
        <v>6.5380843412880026E-4</v>
      </c>
      <c r="E299" s="4" t="str">
        <f t="shared" si="50"/>
        <v>~feu~</v>
      </c>
      <c r="F299" s="4" t="str">
        <f t="shared" si="51"/>
        <v>[fø]</v>
      </c>
      <c r="G299" s="6">
        <f t="shared" si="52"/>
        <v>3</v>
      </c>
      <c r="H299" s="6">
        <f t="shared" si="53"/>
        <v>2</v>
      </c>
      <c r="I299" s="6">
        <f t="shared" si="54"/>
        <v>3</v>
      </c>
      <c r="J299" s="5" cm="1">
        <f t="array" ref="J299">SUM(_xlfn._xlws.FILTER($D$2:$D$773,_xlfn.MAP($E$2:$E$773,_xlfn.LAMBDA(_xlpm.x,_xlpm.x=$E299))))</f>
        <v>9.8071265119320039E-4</v>
      </c>
      <c r="K299" s="5">
        <f t="shared" si="55"/>
        <v>0.66666666666666663</v>
      </c>
      <c r="L299" s="5" cm="1">
        <f t="array" ref="L299">SUM(_xlfn._xlws.FILTER($D$2:$D$773,_xlfn.MAP($F$2:$F$773,_xlfn.LAMBDA(_xlpm.x,_xlpm.x=$F299))))</f>
        <v>6.5380843412880026E-4</v>
      </c>
      <c r="M299" s="5">
        <f t="shared" si="56"/>
        <v>1</v>
      </c>
      <c r="N299" s="5">
        <f t="shared" si="57"/>
        <v>0.22980449478312523</v>
      </c>
      <c r="O299" s="5">
        <f t="shared" si="58"/>
        <v>0.8</v>
      </c>
      <c r="P299" s="5">
        <f t="shared" si="59"/>
        <v>-0.17609125905568127</v>
      </c>
      <c r="Q299" s="5"/>
    </row>
    <row r="300" spans="1:17">
      <c r="A300" s="4" t="str">
        <f t="shared" si="48"/>
        <v>~deu~ : [dø]</v>
      </c>
      <c r="B300" s="2">
        <v>2</v>
      </c>
      <c r="C300" s="4" t="s">
        <v>275</v>
      </c>
      <c r="D300" s="5">
        <f t="shared" si="49"/>
        <v>6.5380843412880026E-4</v>
      </c>
      <c r="E300" s="4" t="str">
        <f t="shared" si="50"/>
        <v>~deu~</v>
      </c>
      <c r="F300" s="4" t="str">
        <f t="shared" si="51"/>
        <v>[dø]</v>
      </c>
      <c r="G300" s="6">
        <f t="shared" si="52"/>
        <v>3</v>
      </c>
      <c r="H300" s="6">
        <f t="shared" si="53"/>
        <v>2</v>
      </c>
      <c r="I300" s="6">
        <f t="shared" si="54"/>
        <v>3</v>
      </c>
      <c r="J300" s="5" cm="1">
        <f t="array" ref="J300">SUM(_xlfn._xlws.FILTER($D$2:$D$773,_xlfn.MAP($E$2:$E$773,_xlfn.LAMBDA(_xlpm.x,_xlpm.x=$E300))))</f>
        <v>9.8071265119320039E-4</v>
      </c>
      <c r="K300" s="5">
        <f t="shared" si="55"/>
        <v>0.66666666666666663</v>
      </c>
      <c r="L300" s="5" cm="1">
        <f t="array" ref="L300">SUM(_xlfn._xlws.FILTER($D$2:$D$773,_xlfn.MAP($F$2:$F$773,_xlfn.LAMBDA(_xlpm.x,_xlpm.x=$F300))))</f>
        <v>6.5380843412880026E-4</v>
      </c>
      <c r="M300" s="5">
        <f t="shared" si="56"/>
        <v>1</v>
      </c>
      <c r="N300" s="5">
        <f t="shared" si="57"/>
        <v>0.22980449478312523</v>
      </c>
      <c r="O300" s="5">
        <f t="shared" si="58"/>
        <v>0.8</v>
      </c>
      <c r="P300" s="5">
        <f t="shared" si="59"/>
        <v>-0.17609125905568127</v>
      </c>
      <c r="Q300" s="5"/>
    </row>
    <row r="301" spans="1:17">
      <c r="A301" s="4" t="str">
        <f t="shared" si="48"/>
        <v>~rde~ : [ʁde]</v>
      </c>
      <c r="B301" s="2">
        <v>2</v>
      </c>
      <c r="C301" s="4" t="s">
        <v>492</v>
      </c>
      <c r="D301" s="5">
        <f t="shared" si="49"/>
        <v>6.5380843412880026E-4</v>
      </c>
      <c r="E301" s="4" t="str">
        <f t="shared" si="50"/>
        <v>~rde~</v>
      </c>
      <c r="F301" s="4" t="str">
        <f t="shared" si="51"/>
        <v>[ʁde]</v>
      </c>
      <c r="G301" s="6">
        <f t="shared" si="52"/>
        <v>3</v>
      </c>
      <c r="H301" s="6">
        <f t="shared" si="53"/>
        <v>3</v>
      </c>
      <c r="I301" s="6">
        <f t="shared" si="54"/>
        <v>3</v>
      </c>
      <c r="J301" s="5" cm="1">
        <f t="array" ref="J301">SUM(_xlfn._xlws.FILTER($D$2:$D$773,_xlfn.MAP($E$2:$E$773,_xlfn.LAMBDA(_xlpm.x,_xlpm.x=$E301))))</f>
        <v>9.8071265119320039E-4</v>
      </c>
      <c r="K301" s="5">
        <f t="shared" si="55"/>
        <v>0.66666666666666663</v>
      </c>
      <c r="L301" s="5" cm="1">
        <f t="array" ref="L301">SUM(_xlfn._xlws.FILTER($D$2:$D$773,_xlfn.MAP($F$2:$F$773,_xlfn.LAMBDA(_xlpm.x,_xlpm.x=$F301))))</f>
        <v>6.5380843412880026E-4</v>
      </c>
      <c r="M301" s="5">
        <f t="shared" si="56"/>
        <v>1</v>
      </c>
      <c r="N301" s="5">
        <f t="shared" si="57"/>
        <v>0.26679475638416739</v>
      </c>
      <c r="O301" s="5">
        <f t="shared" si="58"/>
        <v>0.8</v>
      </c>
      <c r="P301" s="5">
        <f t="shared" si="59"/>
        <v>-0.17609125905568127</v>
      </c>
      <c r="Q301" s="5"/>
    </row>
    <row r="302" spans="1:17">
      <c r="A302" s="4" t="str">
        <f t="shared" si="48"/>
        <v>~gne~ : [ɲə]</v>
      </c>
      <c r="B302" s="2">
        <v>4</v>
      </c>
      <c r="C302" s="4" t="s">
        <v>452</v>
      </c>
      <c r="D302" s="5">
        <f t="shared" si="49"/>
        <v>1.3076168682576005E-3</v>
      </c>
      <c r="E302" s="4" t="str">
        <f t="shared" si="50"/>
        <v>~gne~</v>
      </c>
      <c r="F302" s="4" t="str">
        <f t="shared" si="51"/>
        <v>[ɲə]</v>
      </c>
      <c r="G302" s="6">
        <f t="shared" si="52"/>
        <v>3</v>
      </c>
      <c r="H302" s="6">
        <f t="shared" si="53"/>
        <v>2</v>
      </c>
      <c r="I302" s="6">
        <f t="shared" si="54"/>
        <v>3</v>
      </c>
      <c r="J302" s="5" cm="1">
        <f t="array" ref="J302">SUM(_xlfn._xlws.FILTER($D$2:$D$773,_xlfn.MAP($E$2:$E$773,_xlfn.LAMBDA(_xlpm.x,_xlpm.x=$E302))))</f>
        <v>1.9614253023864008E-3</v>
      </c>
      <c r="K302" s="5">
        <f t="shared" si="55"/>
        <v>0.66666666666666663</v>
      </c>
      <c r="L302" s="5" cm="1">
        <f t="array" ref="L302">SUM(_xlfn._xlws.FILTER($D$2:$D$773,_xlfn.MAP($F$2:$F$773,_xlfn.LAMBDA(_xlpm.x,_xlpm.x=$F302))))</f>
        <v>1.3076168682576005E-3</v>
      </c>
      <c r="M302" s="5">
        <f t="shared" si="56"/>
        <v>1</v>
      </c>
      <c r="N302" s="5">
        <f t="shared" si="57"/>
        <v>0.33665749979923953</v>
      </c>
      <c r="O302" s="5">
        <f t="shared" si="58"/>
        <v>0.8</v>
      </c>
      <c r="P302" s="5">
        <f t="shared" si="59"/>
        <v>-0.17609125905568127</v>
      </c>
      <c r="Q302" s="5"/>
    </row>
    <row r="303" spans="1:17">
      <c r="A303" s="4" t="str">
        <f t="shared" si="48"/>
        <v>~lle~ : [jə]</v>
      </c>
      <c r="B303" s="2">
        <v>3</v>
      </c>
      <c r="C303" s="4" t="s">
        <v>191</v>
      </c>
      <c r="D303" s="5">
        <f t="shared" si="49"/>
        <v>9.8071265119320039E-4</v>
      </c>
      <c r="E303" s="5" t="str">
        <f t="shared" si="50"/>
        <v>~lle~</v>
      </c>
      <c r="F303" s="5" t="str">
        <f t="shared" si="51"/>
        <v>[jə]</v>
      </c>
      <c r="G303" s="6">
        <f t="shared" si="52"/>
        <v>3</v>
      </c>
      <c r="H303" s="6">
        <f t="shared" si="53"/>
        <v>2</v>
      </c>
      <c r="I303" s="6">
        <f t="shared" si="54"/>
        <v>3</v>
      </c>
      <c r="J303" s="5" cm="1">
        <f t="array" ref="J303">SUM(_xlfn._xlws.FILTER($D$2:$D$773,_xlfn.MAP($E$2:$E$773,_xlfn.LAMBDA(_xlpm.x,_xlpm.x=$E303))))</f>
        <v>5.8842759071592015E-3</v>
      </c>
      <c r="K303" s="5">
        <f t="shared" si="55"/>
        <v>0.16666666666666669</v>
      </c>
      <c r="L303" s="5" cm="1">
        <f t="array" ref="L303">SUM(_xlfn._xlws.FILTER($D$2:$D$773,_xlfn.MAP($F$2:$F$773,_xlfn.LAMBDA(_xlpm.x,_xlpm.x=$F303))))</f>
        <v>4.2497548218372021E-3</v>
      </c>
      <c r="M303" s="5">
        <f t="shared" si="56"/>
        <v>0.23076923076923075</v>
      </c>
      <c r="N303" s="5">
        <f t="shared" si="57"/>
        <v>7.0156690288611517E-2</v>
      </c>
      <c r="O303" s="5">
        <f t="shared" si="58"/>
        <v>0.19354838709677419</v>
      </c>
      <c r="P303" s="5">
        <f t="shared" si="59"/>
        <v>-0.14132915279646924</v>
      </c>
      <c r="Q303" s="5"/>
    </row>
    <row r="304" spans="1:17">
      <c r="A304" s="4" t="str">
        <f t="shared" si="48"/>
        <v>~gue~ : [gə]</v>
      </c>
      <c r="B304" s="2">
        <v>3</v>
      </c>
      <c r="C304" s="4" t="s">
        <v>270</v>
      </c>
      <c r="D304" s="5">
        <f t="shared" si="49"/>
        <v>9.8071265119320039E-4</v>
      </c>
      <c r="E304" s="5" t="str">
        <f t="shared" si="50"/>
        <v>~gue~</v>
      </c>
      <c r="F304" s="5" t="str">
        <f t="shared" si="51"/>
        <v>[gə]</v>
      </c>
      <c r="G304" s="6">
        <f t="shared" si="52"/>
        <v>3</v>
      </c>
      <c r="H304" s="6">
        <f t="shared" si="53"/>
        <v>2</v>
      </c>
      <c r="I304" s="6">
        <f t="shared" si="54"/>
        <v>3</v>
      </c>
      <c r="J304" s="5" cm="1">
        <f t="array" ref="J304">SUM(_xlfn._xlws.FILTER($D$2:$D$773,_xlfn.MAP($E$2:$E$773,_xlfn.LAMBDA(_xlpm.x,_xlpm.x=$E304))))</f>
        <v>1.3076168682576005E-3</v>
      </c>
      <c r="K304" s="5">
        <f t="shared" si="55"/>
        <v>0.75</v>
      </c>
      <c r="L304" s="5" cm="1">
        <f t="array" ref="L304">SUM(_xlfn._xlws.FILTER($D$2:$D$773,_xlfn.MAP($F$2:$F$773,_xlfn.LAMBDA(_xlpm.x,_xlpm.x=$F304))))</f>
        <v>9.8071265119320039E-4</v>
      </c>
      <c r="M304" s="5">
        <f t="shared" si="56"/>
        <v>1</v>
      </c>
      <c r="N304" s="5">
        <f t="shared" si="57"/>
        <v>0.31069391413527958</v>
      </c>
      <c r="O304" s="5">
        <f t="shared" si="58"/>
        <v>0.8571428571428571</v>
      </c>
      <c r="P304" s="5">
        <f t="shared" si="59"/>
        <v>-0.12493873660829995</v>
      </c>
      <c r="Q304" s="5"/>
    </row>
    <row r="305" spans="1:17">
      <c r="A305" s="4" t="str">
        <f t="shared" si="48"/>
        <v>~tue~ : [tɥɛ]</v>
      </c>
      <c r="B305" s="2">
        <v>3</v>
      </c>
      <c r="C305" s="4" t="s">
        <v>208</v>
      </c>
      <c r="D305" s="5">
        <f t="shared" si="49"/>
        <v>9.8071265119320039E-4</v>
      </c>
      <c r="E305" s="4" t="str">
        <f t="shared" si="50"/>
        <v>~tue~</v>
      </c>
      <c r="F305" s="4" t="str">
        <f t="shared" si="51"/>
        <v>[tɥɛ]</v>
      </c>
      <c r="G305" s="6">
        <f t="shared" si="52"/>
        <v>3</v>
      </c>
      <c r="H305" s="6">
        <f t="shared" si="53"/>
        <v>3</v>
      </c>
      <c r="I305" s="6">
        <f t="shared" si="54"/>
        <v>3</v>
      </c>
      <c r="J305" s="5" cm="1">
        <f t="array" ref="J305">SUM(_xlfn._xlws.FILTER($D$2:$D$773,_xlfn.MAP($E$2:$E$773,_xlfn.LAMBDA(_xlpm.x,_xlpm.x=$E305))))</f>
        <v>1.3076168682576005E-3</v>
      </c>
      <c r="K305" s="5">
        <f t="shared" si="55"/>
        <v>0.75</v>
      </c>
      <c r="L305" s="5" cm="1">
        <f t="array" ref="L305">SUM(_xlfn._xlws.FILTER($D$2:$D$773,_xlfn.MAP($F$2:$F$773,_xlfn.LAMBDA(_xlpm.x,_xlpm.x=$F305))))</f>
        <v>9.8071265119320039E-4</v>
      </c>
      <c r="M305" s="5">
        <f t="shared" si="56"/>
        <v>1</v>
      </c>
      <c r="N305" s="5">
        <f t="shared" si="57"/>
        <v>0.36070446407061374</v>
      </c>
      <c r="O305" s="5">
        <f t="shared" si="58"/>
        <v>0.8571428571428571</v>
      </c>
      <c r="P305" s="5">
        <f t="shared" si="59"/>
        <v>-0.12493873660829995</v>
      </c>
      <c r="Q305" s="5"/>
    </row>
    <row r="306" spans="1:17">
      <c r="A306" s="4" t="str">
        <f t="shared" si="48"/>
        <v>~lie~ : [lje]</v>
      </c>
      <c r="B306" s="2">
        <v>3</v>
      </c>
      <c r="C306" s="4" t="s">
        <v>396</v>
      </c>
      <c r="D306" s="5">
        <f t="shared" si="49"/>
        <v>9.8071265119320039E-4</v>
      </c>
      <c r="E306" s="5" t="str">
        <f t="shared" si="50"/>
        <v>~lie~</v>
      </c>
      <c r="F306" s="5" t="str">
        <f t="shared" si="51"/>
        <v>[lje]</v>
      </c>
      <c r="G306" s="6">
        <f t="shared" si="52"/>
        <v>3</v>
      </c>
      <c r="H306" s="6">
        <f t="shared" si="53"/>
        <v>3</v>
      </c>
      <c r="I306" s="6">
        <f t="shared" si="54"/>
        <v>3</v>
      </c>
      <c r="J306" s="5" cm="1">
        <f t="array" ref="J306">SUM(_xlfn._xlws.FILTER($D$2:$D$773,_xlfn.MAP($E$2:$E$773,_xlfn.LAMBDA(_xlpm.x,_xlpm.x=$E306))))</f>
        <v>1.3076168682576005E-3</v>
      </c>
      <c r="K306" s="5">
        <f t="shared" si="55"/>
        <v>0.75</v>
      </c>
      <c r="L306" s="5" cm="1">
        <f t="array" ref="L306">SUM(_xlfn._xlws.FILTER($D$2:$D$773,_xlfn.MAP($F$2:$F$773,_xlfn.LAMBDA(_xlpm.x,_xlpm.x=$F306))))</f>
        <v>9.8071265119320039E-4</v>
      </c>
      <c r="M306" s="5">
        <f t="shared" si="56"/>
        <v>1</v>
      </c>
      <c r="N306" s="5">
        <f t="shared" si="57"/>
        <v>0.36070446407061374</v>
      </c>
      <c r="O306" s="5">
        <f t="shared" si="58"/>
        <v>0.8571428571428571</v>
      </c>
      <c r="P306" s="5">
        <f t="shared" si="59"/>
        <v>-0.12493873660829995</v>
      </c>
      <c r="Q306" s="5"/>
    </row>
    <row r="307" spans="1:17">
      <c r="A307" s="4" t="str">
        <f t="shared" si="48"/>
        <v>~gle~ : [glə]</v>
      </c>
      <c r="B307" s="2">
        <v>3</v>
      </c>
      <c r="C307" s="4" t="s">
        <v>690</v>
      </c>
      <c r="D307" s="5">
        <f t="shared" si="49"/>
        <v>9.8071265119320039E-4</v>
      </c>
      <c r="E307" s="5" t="str">
        <f t="shared" si="50"/>
        <v>~gle~</v>
      </c>
      <c r="F307" s="5" t="str">
        <f t="shared" si="51"/>
        <v>[glə]</v>
      </c>
      <c r="G307" s="6">
        <f t="shared" si="52"/>
        <v>3</v>
      </c>
      <c r="H307" s="6">
        <f t="shared" si="53"/>
        <v>3</v>
      </c>
      <c r="I307" s="6">
        <f t="shared" si="54"/>
        <v>3</v>
      </c>
      <c r="J307" s="5" cm="1">
        <f t="array" ref="J307">SUM(_xlfn._xlws.FILTER($D$2:$D$773,_xlfn.MAP($E$2:$E$773,_xlfn.LAMBDA(_xlpm.x,_xlpm.x=$E307))))</f>
        <v>1.3076168682576005E-3</v>
      </c>
      <c r="K307" s="5">
        <f t="shared" si="55"/>
        <v>0.75</v>
      </c>
      <c r="L307" s="5" cm="1">
        <f t="array" ref="L307">SUM(_xlfn._xlws.FILTER($D$2:$D$773,_xlfn.MAP($F$2:$F$773,_xlfn.LAMBDA(_xlpm.x,_xlpm.x=$F307))))</f>
        <v>9.8071265119320039E-4</v>
      </c>
      <c r="M307" s="5">
        <f t="shared" si="56"/>
        <v>1</v>
      </c>
      <c r="N307" s="5">
        <f t="shared" si="57"/>
        <v>0.36070446407061374</v>
      </c>
      <c r="O307" s="5">
        <f t="shared" si="58"/>
        <v>0.8571428571428571</v>
      </c>
      <c r="P307" s="5">
        <f t="shared" si="59"/>
        <v>-0.12493873660829995</v>
      </c>
      <c r="Q307" s="5"/>
    </row>
    <row r="308" spans="1:17">
      <c r="A308" s="4" t="str">
        <f t="shared" si="48"/>
        <v>~mme~ : [mə]</v>
      </c>
      <c r="B308" s="2">
        <v>1</v>
      </c>
      <c r="C308" s="4" t="s">
        <v>586</v>
      </c>
      <c r="D308" s="5">
        <f t="shared" si="49"/>
        <v>3.2690421706440013E-4</v>
      </c>
      <c r="E308" s="5" t="str">
        <f t="shared" si="50"/>
        <v>~mme~</v>
      </c>
      <c r="F308" s="5" t="str">
        <f t="shared" si="51"/>
        <v>[mə]</v>
      </c>
      <c r="G308" s="6">
        <f t="shared" si="52"/>
        <v>3</v>
      </c>
      <c r="H308" s="6">
        <f t="shared" si="53"/>
        <v>2</v>
      </c>
      <c r="I308" s="6">
        <f t="shared" si="54"/>
        <v>3</v>
      </c>
      <c r="J308" s="5" cm="1">
        <f t="array" ref="J308">SUM(_xlfn._xlws.FILTER($D$2:$D$773,_xlfn.MAP($E$2:$E$773,_xlfn.LAMBDA(_xlpm.x,_xlpm.x=$E308))))</f>
        <v>2.9421379535796012E-3</v>
      </c>
      <c r="K308" s="5">
        <f t="shared" si="55"/>
        <v>0.1111111111111111</v>
      </c>
      <c r="L308" s="5" cm="1">
        <f t="array" ref="L308">SUM(_xlfn._xlws.FILTER($D$2:$D$773,_xlfn.MAP($F$2:$F$773,_xlfn.LAMBDA(_xlpm.x,_xlpm.x=$F308))))</f>
        <v>2.2883295194508009E-3</v>
      </c>
      <c r="M308" s="5">
        <f t="shared" si="56"/>
        <v>0.14285714285714285</v>
      </c>
      <c r="N308" s="5">
        <f t="shared" si="57"/>
        <v>2.2654764572364136E-2</v>
      </c>
      <c r="O308" s="5">
        <f t="shared" si="58"/>
        <v>0.125</v>
      </c>
      <c r="P308" s="5">
        <f t="shared" si="59"/>
        <v>-0.10914446942506803</v>
      </c>
      <c r="Q308" s="5"/>
    </row>
    <row r="309" spans="1:17">
      <c r="A309" s="4" t="str">
        <f t="shared" si="48"/>
        <v>~rme~ : [ʁmə]</v>
      </c>
      <c r="B309" s="2">
        <v>4</v>
      </c>
      <c r="C309" s="4" t="s">
        <v>197</v>
      </c>
      <c r="D309" s="5">
        <f t="shared" si="49"/>
        <v>1.3076168682576005E-3</v>
      </c>
      <c r="E309" s="4" t="str">
        <f t="shared" si="50"/>
        <v>~rme~</v>
      </c>
      <c r="F309" s="4" t="str">
        <f t="shared" si="51"/>
        <v>[ʁmə]</v>
      </c>
      <c r="G309" s="6">
        <f t="shared" si="52"/>
        <v>3</v>
      </c>
      <c r="H309" s="6">
        <f t="shared" si="53"/>
        <v>3</v>
      </c>
      <c r="I309" s="6">
        <f t="shared" si="54"/>
        <v>3</v>
      </c>
      <c r="J309" s="5" cm="1">
        <f t="array" ref="J309">SUM(_xlfn._xlws.FILTER($D$2:$D$773,_xlfn.MAP($E$2:$E$773,_xlfn.LAMBDA(_xlpm.x,_xlpm.x=$E309))))</f>
        <v>1.6345210853220007E-3</v>
      </c>
      <c r="K309" s="5">
        <f t="shared" si="55"/>
        <v>0.8</v>
      </c>
      <c r="L309" s="5" cm="1">
        <f t="array" ref="L309">SUM(_xlfn._xlws.FILTER($D$2:$D$773,_xlfn.MAP($F$2:$F$773,_xlfn.LAMBDA(_xlpm.x,_xlpm.x=$F309))))</f>
        <v>1.3076168682576005E-3</v>
      </c>
      <c r="M309" s="5">
        <f t="shared" si="56"/>
        <v>1</v>
      </c>
      <c r="N309" s="5">
        <f t="shared" si="57"/>
        <v>0.4342747261879949</v>
      </c>
      <c r="O309" s="5">
        <f t="shared" si="58"/>
        <v>0.88888888888888895</v>
      </c>
      <c r="P309" s="5">
        <f t="shared" si="59"/>
        <v>-9.6910013008056392E-2</v>
      </c>
      <c r="Q309" s="5"/>
    </row>
    <row r="310" spans="1:17">
      <c r="A310" s="4" t="str">
        <f t="shared" si="48"/>
        <v>~lle~ : [l]</v>
      </c>
      <c r="B310" s="2">
        <v>1</v>
      </c>
      <c r="C310" s="4" t="s">
        <v>188</v>
      </c>
      <c r="D310" s="5">
        <f t="shared" si="49"/>
        <v>3.2690421706440013E-4</v>
      </c>
      <c r="E310" s="5" t="str">
        <f t="shared" si="50"/>
        <v>~lle~</v>
      </c>
      <c r="F310" s="5" t="str">
        <f t="shared" si="51"/>
        <v>[l]</v>
      </c>
      <c r="G310" s="6">
        <f t="shared" si="52"/>
        <v>3</v>
      </c>
      <c r="H310" s="6">
        <f t="shared" si="53"/>
        <v>1</v>
      </c>
      <c r="I310" s="6">
        <f t="shared" si="54"/>
        <v>3</v>
      </c>
      <c r="J310" s="5" cm="1">
        <f t="array" ref="J310">SUM(_xlfn._xlws.FILTER($D$2:$D$773,_xlfn.MAP($E$2:$E$773,_xlfn.LAMBDA(_xlpm.x,_xlpm.x=$E310))))</f>
        <v>5.8842759071592015E-3</v>
      </c>
      <c r="K310" s="5">
        <f t="shared" si="55"/>
        <v>5.5555555555555566E-2</v>
      </c>
      <c r="L310" s="5" cm="1">
        <f t="array" ref="L310">SUM(_xlfn._xlws.FILTER($D$2:$D$773,_xlfn.MAP($F$2:$F$773,_xlfn.LAMBDA(_xlpm.x,_xlpm.x=$F310))))</f>
        <v>4.9035632559660033E-3</v>
      </c>
      <c r="M310" s="5">
        <f t="shared" si="56"/>
        <v>6.6666666666666652E-2</v>
      </c>
      <c r="N310" s="5">
        <f t="shared" si="57"/>
        <v>8.7047157114820157E-3</v>
      </c>
      <c r="O310" s="5">
        <f t="shared" si="58"/>
        <v>6.0606060606060601E-2</v>
      </c>
      <c r="P310" s="5">
        <f t="shared" si="59"/>
        <v>-7.9181246047624637E-2</v>
      </c>
      <c r="Q310" s="5"/>
    </row>
    <row r="311" spans="1:17">
      <c r="A311" s="4" t="str">
        <f t="shared" si="48"/>
        <v>~cha~ : [ʃa]</v>
      </c>
      <c r="B311" s="2">
        <v>9</v>
      </c>
      <c r="C311" s="4" t="s">
        <v>43</v>
      </c>
      <c r="D311" s="5">
        <f t="shared" si="49"/>
        <v>2.9421379535796012E-3</v>
      </c>
      <c r="E311" s="4" t="str">
        <f t="shared" si="50"/>
        <v>~cha~</v>
      </c>
      <c r="F311" s="4" t="str">
        <f t="shared" si="51"/>
        <v>[ʃa]</v>
      </c>
      <c r="G311" s="6">
        <f t="shared" si="52"/>
        <v>3</v>
      </c>
      <c r="H311" s="6">
        <f t="shared" si="53"/>
        <v>2</v>
      </c>
      <c r="I311" s="6">
        <f t="shared" si="54"/>
        <v>3</v>
      </c>
      <c r="J311" s="5" cm="1">
        <f t="array" ref="J311">SUM(_xlfn._xlws.FILTER($D$2:$D$773,_xlfn.MAP($E$2:$E$773,_xlfn.LAMBDA(_xlpm.x,_xlpm.x=$E311))))</f>
        <v>3.2690421706440013E-3</v>
      </c>
      <c r="K311" s="5">
        <f t="shared" si="55"/>
        <v>0.9</v>
      </c>
      <c r="L311" s="5" cm="1">
        <f t="array" ref="L311">SUM(_xlfn._xlws.FILTER($D$2:$D$773,_xlfn.MAP($F$2:$F$773,_xlfn.LAMBDA(_xlpm.x,_xlpm.x=$F311))))</f>
        <v>2.9421379535796012E-3</v>
      </c>
      <c r="M311" s="5">
        <f t="shared" si="56"/>
        <v>1</v>
      </c>
      <c r="N311" s="5">
        <f t="shared" si="57"/>
        <v>0.57037262336333283</v>
      </c>
      <c r="O311" s="5">
        <f t="shared" si="58"/>
        <v>0.94736842105263164</v>
      </c>
      <c r="P311" s="5">
        <f t="shared" si="59"/>
        <v>-4.5757490560675115E-2</v>
      </c>
      <c r="Q311" s="5"/>
    </row>
    <row r="312" spans="1:17">
      <c r="A312" s="4" t="str">
        <f t="shared" si="48"/>
        <v>~pre~ : [pʁe]</v>
      </c>
      <c r="B312" s="2">
        <v>2</v>
      </c>
      <c r="C312" s="4" t="s">
        <v>364</v>
      </c>
      <c r="D312" s="5">
        <f t="shared" si="49"/>
        <v>6.5380843412880026E-4</v>
      </c>
      <c r="E312" s="5" t="str">
        <f t="shared" si="50"/>
        <v>~pre~</v>
      </c>
      <c r="F312" s="5" t="str">
        <f t="shared" si="51"/>
        <v>[pʁe]</v>
      </c>
      <c r="G312" s="6">
        <f t="shared" si="52"/>
        <v>3</v>
      </c>
      <c r="H312" s="6">
        <f t="shared" si="53"/>
        <v>3</v>
      </c>
      <c r="I312" s="6">
        <f t="shared" si="54"/>
        <v>3</v>
      </c>
      <c r="J312" s="5" cm="1">
        <f t="array" ref="J312">SUM(_xlfn._xlws.FILTER($D$2:$D$773,_xlfn.MAP($E$2:$E$773,_xlfn.LAMBDA(_xlpm.x,_xlpm.x=$E312))))</f>
        <v>2.6152337365152011E-3</v>
      </c>
      <c r="K312" s="5">
        <f t="shared" si="55"/>
        <v>0.25</v>
      </c>
      <c r="L312" s="5" cm="1">
        <f t="array" ref="L312">SUM(_xlfn._xlws.FILTER($D$2:$D$773,_xlfn.MAP($F$2:$F$773,_xlfn.LAMBDA(_xlpm.x,_xlpm.x=$F312))))</f>
        <v>2.6152337365152011E-3</v>
      </c>
      <c r="M312" s="5">
        <f t="shared" si="56"/>
        <v>0.25</v>
      </c>
      <c r="N312" s="5">
        <f t="shared" si="57"/>
        <v>8.3373361370052301E-2</v>
      </c>
      <c r="O312" s="5">
        <f t="shared" si="58"/>
        <v>0.25</v>
      </c>
      <c r="P312" s="5">
        <f t="shared" si="59"/>
        <v>0</v>
      </c>
      <c r="Q312" s="5"/>
    </row>
    <row r="313" spans="1:17">
      <c r="A313" s="4" t="str">
        <f t="shared" si="48"/>
        <v>~rse~ : [ʁsə]</v>
      </c>
      <c r="B313" s="2">
        <v>1</v>
      </c>
      <c r="C313" s="4" t="s">
        <v>471</v>
      </c>
      <c r="D313" s="5">
        <f t="shared" si="49"/>
        <v>3.2690421706440013E-4</v>
      </c>
      <c r="E313" s="4" t="str">
        <f t="shared" si="50"/>
        <v>~rse~</v>
      </c>
      <c r="F313" s="4" t="str">
        <f t="shared" si="51"/>
        <v>[ʁsə]</v>
      </c>
      <c r="G313" s="6">
        <f t="shared" si="52"/>
        <v>3</v>
      </c>
      <c r="H313" s="6">
        <f t="shared" si="53"/>
        <v>3</v>
      </c>
      <c r="I313" s="6">
        <f t="shared" si="54"/>
        <v>3</v>
      </c>
      <c r="J313" s="5" cm="1">
        <f t="array" ref="J313">SUM(_xlfn._xlws.FILTER($D$2:$D$773,_xlfn.MAP($E$2:$E$773,_xlfn.LAMBDA(_xlpm.x,_xlpm.x=$E313))))</f>
        <v>6.5380843412880026E-4</v>
      </c>
      <c r="K313" s="5">
        <f t="shared" si="55"/>
        <v>0.5</v>
      </c>
      <c r="L313" s="5" cm="1">
        <f t="array" ref="L313">SUM(_xlfn._xlws.FILTER($D$2:$D$773,_xlfn.MAP($F$2:$F$773,_xlfn.LAMBDA(_xlpm.x,_xlpm.x=$F313))))</f>
        <v>6.5380843412880026E-4</v>
      </c>
      <c r="M313" s="5">
        <f t="shared" si="56"/>
        <v>0.5</v>
      </c>
      <c r="N313" s="5">
        <f t="shared" si="57"/>
        <v>0.10520546868726234</v>
      </c>
      <c r="O313" s="5">
        <f t="shared" si="58"/>
        <v>0.5</v>
      </c>
      <c r="P313" s="5">
        <f t="shared" si="59"/>
        <v>0</v>
      </c>
      <c r="Q313" s="5"/>
    </row>
    <row r="314" spans="1:17">
      <c r="A314" s="4" t="str">
        <f t="shared" si="48"/>
        <v>~rce~ : [ʁsə]</v>
      </c>
      <c r="B314" s="2">
        <v>1</v>
      </c>
      <c r="C314" s="4" t="s">
        <v>472</v>
      </c>
      <c r="D314" s="5">
        <f t="shared" si="49"/>
        <v>3.2690421706440013E-4</v>
      </c>
      <c r="E314" s="5" t="str">
        <f t="shared" si="50"/>
        <v>~rce~</v>
      </c>
      <c r="F314" s="5" t="str">
        <f t="shared" si="51"/>
        <v>[ʁsə]</v>
      </c>
      <c r="G314" s="6">
        <f t="shared" si="52"/>
        <v>3</v>
      </c>
      <c r="H314" s="6">
        <f t="shared" si="53"/>
        <v>3</v>
      </c>
      <c r="I314" s="6">
        <f t="shared" si="54"/>
        <v>3</v>
      </c>
      <c r="J314" s="5" cm="1">
        <f t="array" ref="J314">SUM(_xlfn._xlws.FILTER($D$2:$D$773,_xlfn.MAP($E$2:$E$773,_xlfn.LAMBDA(_xlpm.x,_xlpm.x=$E314))))</f>
        <v>6.5380843412880026E-4</v>
      </c>
      <c r="K314" s="5">
        <f t="shared" si="55"/>
        <v>0.5</v>
      </c>
      <c r="L314" s="5" cm="1">
        <f t="array" ref="L314">SUM(_xlfn._xlws.FILTER($D$2:$D$773,_xlfn.MAP($F$2:$F$773,_xlfn.LAMBDA(_xlpm.x,_xlpm.x=$F314))))</f>
        <v>6.5380843412880026E-4</v>
      </c>
      <c r="M314" s="5">
        <f t="shared" si="56"/>
        <v>0.5</v>
      </c>
      <c r="N314" s="5">
        <f t="shared" si="57"/>
        <v>0.10520546868726234</v>
      </c>
      <c r="O314" s="5">
        <f t="shared" si="58"/>
        <v>0.5</v>
      </c>
      <c r="P314" s="5">
        <f t="shared" si="59"/>
        <v>0</v>
      </c>
      <c r="Q314" s="5"/>
    </row>
    <row r="315" spans="1:17">
      <c r="A315" s="4" t="str">
        <f t="shared" si="48"/>
        <v>~ple~ : [plə]</v>
      </c>
      <c r="B315" s="2">
        <v>1</v>
      </c>
      <c r="C315" s="4" t="s">
        <v>565</v>
      </c>
      <c r="D315" s="5">
        <f t="shared" si="49"/>
        <v>3.2690421706440013E-4</v>
      </c>
      <c r="E315" s="4" t="str">
        <f t="shared" si="50"/>
        <v>~ple~</v>
      </c>
      <c r="F315" s="4" t="str">
        <f t="shared" si="51"/>
        <v>[plə]</v>
      </c>
      <c r="G315" s="6">
        <f t="shared" si="52"/>
        <v>3</v>
      </c>
      <c r="H315" s="6">
        <f t="shared" si="53"/>
        <v>3</v>
      </c>
      <c r="I315" s="6">
        <f t="shared" si="54"/>
        <v>3</v>
      </c>
      <c r="J315" s="5" cm="1">
        <f t="array" ref="J315">SUM(_xlfn._xlws.FILTER($D$2:$D$773,_xlfn.MAP($E$2:$E$773,_xlfn.LAMBDA(_xlpm.x,_xlpm.x=$E315))))</f>
        <v>6.5380843412880026E-4</v>
      </c>
      <c r="K315" s="5">
        <f t="shared" si="55"/>
        <v>0.5</v>
      </c>
      <c r="L315" s="5" cm="1">
        <f t="array" ref="L315">SUM(_xlfn._xlws.FILTER($D$2:$D$773,_xlfn.MAP($F$2:$F$773,_xlfn.LAMBDA(_xlpm.x,_xlpm.x=$F315))))</f>
        <v>6.5380843412880026E-4</v>
      </c>
      <c r="M315" s="5">
        <f t="shared" si="56"/>
        <v>0.5</v>
      </c>
      <c r="N315" s="5">
        <f t="shared" si="57"/>
        <v>0.10520546868726234</v>
      </c>
      <c r="O315" s="5">
        <f t="shared" si="58"/>
        <v>0.5</v>
      </c>
      <c r="P315" s="5">
        <f t="shared" si="59"/>
        <v>0</v>
      </c>
      <c r="Q315" s="5"/>
    </row>
    <row r="316" spans="1:17">
      <c r="A316" s="4" t="str">
        <f t="shared" si="48"/>
        <v>~mme~ : [mmə]</v>
      </c>
      <c r="B316" s="2">
        <v>6</v>
      </c>
      <c r="C316" s="4" t="s">
        <v>172</v>
      </c>
      <c r="D316" s="5">
        <f t="shared" si="49"/>
        <v>1.9614253023864008E-3</v>
      </c>
      <c r="E316" s="4" t="str">
        <f t="shared" si="50"/>
        <v>~mme~</v>
      </c>
      <c r="F316" s="4" t="str">
        <f t="shared" si="51"/>
        <v>[mmə]</v>
      </c>
      <c r="G316" s="6">
        <f t="shared" si="52"/>
        <v>3</v>
      </c>
      <c r="H316" s="6">
        <f t="shared" si="53"/>
        <v>3</v>
      </c>
      <c r="I316" s="6">
        <f t="shared" si="54"/>
        <v>3</v>
      </c>
      <c r="J316" s="5" cm="1">
        <f t="array" ref="J316">SUM(_xlfn._xlws.FILTER($D$2:$D$773,_xlfn.MAP($E$2:$E$773,_xlfn.LAMBDA(_xlpm.x,_xlpm.x=$E316))))</f>
        <v>2.9421379535796012E-3</v>
      </c>
      <c r="K316" s="5">
        <f t="shared" si="55"/>
        <v>0.66666666666666663</v>
      </c>
      <c r="L316" s="5" cm="1">
        <f t="array" ref="L316">SUM(_xlfn._xlws.FILTER($D$2:$D$773,_xlfn.MAP($F$2:$F$773,_xlfn.LAMBDA(_xlpm.x,_xlpm.x=$F316))))</f>
        <v>2.9421379535796012E-3</v>
      </c>
      <c r="M316" s="5">
        <f t="shared" si="56"/>
        <v>0.66666666666666663</v>
      </c>
      <c r="N316" s="5">
        <f t="shared" si="57"/>
        <v>0.39379878712875072</v>
      </c>
      <c r="O316" s="5">
        <f t="shared" si="58"/>
        <v>0.66666666666666663</v>
      </c>
      <c r="P316" s="5">
        <f t="shared" si="59"/>
        <v>0</v>
      </c>
      <c r="Q316" s="5"/>
    </row>
    <row r="317" spans="1:17">
      <c r="A317" s="4" t="str">
        <f t="shared" si="48"/>
        <v>~siè~ : [sjɛ]</v>
      </c>
      <c r="B317" s="2">
        <v>4</v>
      </c>
      <c r="C317" s="4" t="s">
        <v>684</v>
      </c>
      <c r="D317" s="5">
        <f t="shared" si="49"/>
        <v>1.3076168682576005E-3</v>
      </c>
      <c r="E317" s="5" t="str">
        <f t="shared" si="50"/>
        <v>~siè~</v>
      </c>
      <c r="F317" s="5" t="str">
        <f t="shared" si="51"/>
        <v>[sjɛ]</v>
      </c>
      <c r="G317" s="6">
        <f t="shared" si="52"/>
        <v>3</v>
      </c>
      <c r="H317" s="6">
        <f t="shared" si="53"/>
        <v>3</v>
      </c>
      <c r="I317" s="6">
        <f t="shared" si="54"/>
        <v>3</v>
      </c>
      <c r="J317" s="5" cm="1">
        <f t="array" ref="J317">SUM(_xlfn._xlws.FILTER($D$2:$D$773,_xlfn.MAP($E$2:$E$773,_xlfn.LAMBDA(_xlpm.x,_xlpm.x=$E317))))</f>
        <v>1.6345210853220007E-3</v>
      </c>
      <c r="K317" s="5">
        <f t="shared" si="55"/>
        <v>0.8</v>
      </c>
      <c r="L317" s="5" cm="1">
        <f t="array" ref="L317">SUM(_xlfn._xlws.FILTER($D$2:$D$773,_xlfn.MAP($F$2:$F$773,_xlfn.LAMBDA(_xlpm.x,_xlpm.x=$F317))))</f>
        <v>1.6345210853220007E-3</v>
      </c>
      <c r="M317" s="5">
        <f t="shared" si="56"/>
        <v>0.8</v>
      </c>
      <c r="N317" s="5">
        <f t="shared" si="57"/>
        <v>0.39084725356919542</v>
      </c>
      <c r="O317" s="5">
        <f t="shared" si="58"/>
        <v>0.80000000000000016</v>
      </c>
      <c r="P317" s="5">
        <f t="shared" si="59"/>
        <v>0</v>
      </c>
      <c r="Q317" s="5"/>
    </row>
    <row r="318" spans="1:17">
      <c r="A318" s="4" t="str">
        <f t="shared" si="48"/>
        <v>~ste~ : [stə]</v>
      </c>
      <c r="B318" s="2">
        <v>5</v>
      </c>
      <c r="C318" s="4" t="s">
        <v>183</v>
      </c>
      <c r="D318" s="5">
        <f t="shared" si="49"/>
        <v>1.6345210853220007E-3</v>
      </c>
      <c r="E318" s="4" t="str">
        <f t="shared" si="50"/>
        <v>~ste~</v>
      </c>
      <c r="F318" s="4" t="str">
        <f t="shared" si="51"/>
        <v>[stə]</v>
      </c>
      <c r="G318" s="6">
        <f t="shared" si="52"/>
        <v>3</v>
      </c>
      <c r="H318" s="6">
        <f t="shared" si="53"/>
        <v>3</v>
      </c>
      <c r="I318" s="6">
        <f t="shared" si="54"/>
        <v>3</v>
      </c>
      <c r="J318" s="5" cm="1">
        <f t="array" ref="J318">SUM(_xlfn._xlws.FILTER($D$2:$D$773,_xlfn.MAP($E$2:$E$773,_xlfn.LAMBDA(_xlpm.x,_xlpm.x=$E318))))</f>
        <v>1.9614253023864008E-3</v>
      </c>
      <c r="K318" s="5">
        <f t="shared" si="55"/>
        <v>0.83333333333333337</v>
      </c>
      <c r="L318" s="5" cm="1">
        <f t="array" ref="L318">SUM(_xlfn._xlws.FILTER($D$2:$D$773,_xlfn.MAP($F$2:$F$773,_xlfn.LAMBDA(_xlpm.x,_xlpm.x=$F318))))</f>
        <v>1.9614253023864008E-3</v>
      </c>
      <c r="M318" s="5">
        <f t="shared" si="56"/>
        <v>0.83333333333333337</v>
      </c>
      <c r="N318" s="5">
        <f t="shared" si="57"/>
        <v>0.45325365237894488</v>
      </c>
      <c r="O318" s="5">
        <f t="shared" si="58"/>
        <v>0.83333333333333337</v>
      </c>
      <c r="P318" s="5">
        <f t="shared" si="59"/>
        <v>0</v>
      </c>
      <c r="Q318" s="5"/>
    </row>
    <row r="319" spans="1:17">
      <c r="A319" s="4" t="str">
        <f t="shared" si="48"/>
        <v>~sou~ : [su]</v>
      </c>
      <c r="B319" s="2">
        <v>6</v>
      </c>
      <c r="C319" s="4" t="s">
        <v>678</v>
      </c>
      <c r="D319" s="5">
        <f t="shared" si="49"/>
        <v>1.9614253023864008E-3</v>
      </c>
      <c r="E319" s="5" t="str">
        <f t="shared" si="50"/>
        <v>~sou~</v>
      </c>
      <c r="F319" s="5" t="str">
        <f t="shared" si="51"/>
        <v>[su]</v>
      </c>
      <c r="G319" s="6">
        <f t="shared" si="52"/>
        <v>3</v>
      </c>
      <c r="H319" s="6">
        <f t="shared" si="53"/>
        <v>2</v>
      </c>
      <c r="I319" s="6">
        <f t="shared" si="54"/>
        <v>3</v>
      </c>
      <c r="J319" s="5" cm="1">
        <f t="array" ref="J319">SUM(_xlfn._xlws.FILTER($D$2:$D$773,_xlfn.MAP($E$2:$E$773,_xlfn.LAMBDA(_xlpm.x,_xlpm.x=$E319))))</f>
        <v>2.2883295194508009E-3</v>
      </c>
      <c r="K319" s="5">
        <f t="shared" si="55"/>
        <v>0.8571428571428571</v>
      </c>
      <c r="L319" s="5" cm="1">
        <f t="array" ref="L319">SUM(_xlfn._xlws.FILTER($D$2:$D$773,_xlfn.MAP($F$2:$F$773,_xlfn.LAMBDA(_xlpm.x,_xlpm.x=$F319))))</f>
        <v>2.2883295194508009E-3</v>
      </c>
      <c r="M319" s="5">
        <f t="shared" si="56"/>
        <v>0.8571428571428571</v>
      </c>
      <c r="N319" s="5">
        <f t="shared" si="57"/>
        <v>0.43611404455050984</v>
      </c>
      <c r="O319" s="5">
        <f t="shared" si="58"/>
        <v>0.8571428571428571</v>
      </c>
      <c r="P319" s="5">
        <f t="shared" si="59"/>
        <v>0</v>
      </c>
      <c r="Q319" s="5"/>
    </row>
    <row r="320" spans="1:17">
      <c r="A320" s="4" t="str">
        <f t="shared" si="48"/>
        <v>~nes~ : [n]</v>
      </c>
      <c r="B320" s="2">
        <v>1</v>
      </c>
      <c r="C320" s="4" t="s">
        <v>581</v>
      </c>
      <c r="D320" s="5">
        <f t="shared" si="49"/>
        <v>3.2690421706440013E-4</v>
      </c>
      <c r="E320" s="4" t="str">
        <f t="shared" si="50"/>
        <v>~nes~</v>
      </c>
      <c r="F320" s="4" t="str">
        <f t="shared" si="51"/>
        <v>[n]</v>
      </c>
      <c r="G320" s="6">
        <f t="shared" si="52"/>
        <v>3</v>
      </c>
      <c r="H320" s="6">
        <f t="shared" si="53"/>
        <v>1</v>
      </c>
      <c r="I320" s="6">
        <f t="shared" si="54"/>
        <v>3</v>
      </c>
      <c r="J320" s="5" cm="1">
        <f t="array" ref="J320">SUM(_xlfn._xlws.FILTER($D$2:$D$773,_xlfn.MAP($E$2:$E$773,_xlfn.LAMBDA(_xlpm.x,_xlpm.x=$E320))))</f>
        <v>3.2690421706440013E-4</v>
      </c>
      <c r="K320" s="5">
        <f t="shared" si="55"/>
        <v>1</v>
      </c>
      <c r="L320" s="5" cm="1">
        <f t="array" ref="L320">SUM(_xlfn._xlws.FILTER($D$2:$D$773,_xlfn.MAP($F$2:$F$773,_xlfn.LAMBDA(_xlpm.x,_xlpm.x=$F320))))</f>
        <v>3.2690421706440013E-4</v>
      </c>
      <c r="M320" s="5">
        <f t="shared" si="56"/>
        <v>1</v>
      </c>
      <c r="N320" s="5">
        <f t="shared" si="57"/>
        <v>0.14362780923945326</v>
      </c>
      <c r="O320" s="5">
        <f t="shared" si="58"/>
        <v>1</v>
      </c>
      <c r="P320" s="5">
        <f t="shared" si="59"/>
        <v>0</v>
      </c>
      <c r="Q320" s="5"/>
    </row>
    <row r="321" spans="1:17">
      <c r="A321" s="4" t="str">
        <f t="shared" si="48"/>
        <v>~jau~ : [ʒo]</v>
      </c>
      <c r="B321" s="2">
        <v>1</v>
      </c>
      <c r="C321" s="4" t="s">
        <v>299</v>
      </c>
      <c r="D321" s="5">
        <f t="shared" si="49"/>
        <v>3.2690421706440013E-4</v>
      </c>
      <c r="E321" s="5" t="str">
        <f t="shared" si="50"/>
        <v>~jau~</v>
      </c>
      <c r="F321" s="5" t="str">
        <f t="shared" si="51"/>
        <v>[ʒo]</v>
      </c>
      <c r="G321" s="6">
        <f t="shared" si="52"/>
        <v>3</v>
      </c>
      <c r="H321" s="6">
        <f t="shared" si="53"/>
        <v>2</v>
      </c>
      <c r="I321" s="6">
        <f t="shared" si="54"/>
        <v>3</v>
      </c>
      <c r="J321" s="5" cm="1">
        <f t="array" ref="J321">SUM(_xlfn._xlws.FILTER($D$2:$D$773,_xlfn.MAP($E$2:$E$773,_xlfn.LAMBDA(_xlpm.x,_xlpm.x=$E321))))</f>
        <v>3.2690421706440013E-4</v>
      </c>
      <c r="K321" s="5">
        <f t="shared" si="55"/>
        <v>1</v>
      </c>
      <c r="L321" s="5" cm="1">
        <f t="array" ref="L321">SUM(_xlfn._xlws.FILTER($D$2:$D$773,_xlfn.MAP($F$2:$F$773,_xlfn.LAMBDA(_xlpm.x,_xlpm.x=$F321))))</f>
        <v>3.2690421706440013E-4</v>
      </c>
      <c r="M321" s="5">
        <f t="shared" si="56"/>
        <v>1</v>
      </c>
      <c r="N321" s="5">
        <f t="shared" si="57"/>
        <v>0.18123811657891309</v>
      </c>
      <c r="O321" s="5">
        <f t="shared" si="58"/>
        <v>1</v>
      </c>
      <c r="P321" s="5">
        <f t="shared" si="59"/>
        <v>0</v>
      </c>
      <c r="Q321" s="5"/>
    </row>
    <row r="322" spans="1:17">
      <c r="A322" s="4" t="str">
        <f t="shared" ref="A322:A385" si="60">_xlfn.LET(_xlpm.sep," : ",CONCATENATE(E322,_xlpm.sep,F322))</f>
        <v>~gna~ : [ɲa]</v>
      </c>
      <c r="B322" s="2">
        <v>1</v>
      </c>
      <c r="C322" s="4" t="s">
        <v>316</v>
      </c>
      <c r="D322" s="5">
        <f t="shared" ref="D322:D385" si="61">B322/freq.sum.r1a</f>
        <v>3.2690421706440013E-4</v>
      </c>
      <c r="E322" s="5" t="str">
        <f t="shared" ref="E322:E385" si="62">_xlfn.LET(_xlpm.sep,":",_xlpm.w,$C322,_xlfn.CONCAT("~",RIGHT(_xlpm.w,LEN(_xlpm.w)-FIND(_xlpm.sep,_xlpm.w)),"~"))</f>
        <v>~gna~</v>
      </c>
      <c r="F322" s="5" t="str">
        <f t="shared" ref="F322:F385" si="63">_xlfn.LET(_xlpm.sep,":",_xlpm.w,$C322,_xlfn.CONCAT("[",LEFT(_xlpm.w,FIND(_xlpm.sep,_xlpm.w)-1),"]"))</f>
        <v>[ɲa]</v>
      </c>
      <c r="G322" s="6">
        <f t="shared" ref="G322:G385" si="64">_xlfn.LET(_xlpm.w,E322,LEN(_xlpm.w)-2)</f>
        <v>3</v>
      </c>
      <c r="H322" s="6">
        <f t="shared" ref="H322:H385" si="65">_xlfn.LET(_xlpm.w,F322,LEN(_xlpm.w)-2)</f>
        <v>2</v>
      </c>
      <c r="I322" s="6">
        <f t="shared" ref="I322:I385" si="66">_xlfn.LET(_xlpm.a,H322,_xlpm.b,G322,MAX(_xlpm.a,_xlpm.b))</f>
        <v>3</v>
      </c>
      <c r="J322" s="5" cm="1">
        <f t="array" ref="J322">SUM(_xlfn._xlws.FILTER($D$2:$D$773,_xlfn.MAP($E$2:$E$773,_xlfn.LAMBDA(_xlpm.x,_xlpm.x=$E322))))</f>
        <v>3.2690421706440013E-4</v>
      </c>
      <c r="K322" s="5">
        <f t="shared" ref="K322:K385" si="67">$D322/J322</f>
        <v>1</v>
      </c>
      <c r="L322" s="5" cm="1">
        <f t="array" ref="L322">SUM(_xlfn._xlws.FILTER($D$2:$D$773,_xlfn.MAP($F$2:$F$773,_xlfn.LAMBDA(_xlpm.x,_xlpm.x=$F322))))</f>
        <v>3.2690421706440013E-4</v>
      </c>
      <c r="M322" s="5">
        <f t="shared" ref="M322:M385" si="68">$D322/L322</f>
        <v>1</v>
      </c>
      <c r="N322" s="5">
        <f t="shared" ref="N322:N385" si="69">_xlfn.LET(_xlpm.freq,B322,_xlpm.size,H322+1,_xlpm.F,O322,LOG(1+_xlpm.freq)*LOG(1+_xlpm.size)*_xlpm.F)</f>
        <v>0.18123811657891309</v>
      </c>
      <c r="O322" s="5">
        <f t="shared" ref="O322:O385" si="70">_xlfn.LET(_xlpm.a,M322,_xlpm.b,K322,2*_xlpm.a*_xlpm.b/(_xlpm.a+_xlpm.b))</f>
        <v>1</v>
      </c>
      <c r="P322" s="5">
        <f t="shared" ref="P322:P385" si="71">_xlfn.LET(_xlpm.p,K322,_xlpm.q,M322,LOG(_xlpm.p/_xlpm.q))</f>
        <v>0</v>
      </c>
      <c r="Q322" s="5"/>
    </row>
    <row r="323" spans="1:17">
      <c r="A323" s="4" t="str">
        <f t="shared" si="60"/>
        <v>~oue~ : [wɛ]</v>
      </c>
      <c r="B323" s="2">
        <v>1</v>
      </c>
      <c r="C323" s="4" t="s">
        <v>505</v>
      </c>
      <c r="D323" s="5">
        <f t="shared" si="61"/>
        <v>3.2690421706440013E-4</v>
      </c>
      <c r="E323" s="5" t="str">
        <f t="shared" si="62"/>
        <v>~oue~</v>
      </c>
      <c r="F323" s="5" t="str">
        <f t="shared" si="63"/>
        <v>[wɛ]</v>
      </c>
      <c r="G323" s="6">
        <f t="shared" si="64"/>
        <v>3</v>
      </c>
      <c r="H323" s="6">
        <f t="shared" si="65"/>
        <v>2</v>
      </c>
      <c r="I323" s="6">
        <f t="shared" si="66"/>
        <v>3</v>
      </c>
      <c r="J323" s="5" cm="1">
        <f t="array" ref="J323">SUM(_xlfn._xlws.FILTER($D$2:$D$773,_xlfn.MAP($E$2:$E$773,_xlfn.LAMBDA(_xlpm.x,_xlpm.x=$E323))))</f>
        <v>3.2690421706440013E-4</v>
      </c>
      <c r="K323" s="5">
        <f t="shared" si="67"/>
        <v>1</v>
      </c>
      <c r="L323" s="5" cm="1">
        <f t="array" ref="L323">SUM(_xlfn._xlws.FILTER($D$2:$D$773,_xlfn.MAP($F$2:$F$773,_xlfn.LAMBDA(_xlpm.x,_xlpm.x=$F323))))</f>
        <v>3.2690421706440013E-4</v>
      </c>
      <c r="M323" s="5">
        <f t="shared" si="68"/>
        <v>1</v>
      </c>
      <c r="N323" s="5">
        <f t="shared" si="69"/>
        <v>0.18123811657891309</v>
      </c>
      <c r="O323" s="5">
        <f t="shared" si="70"/>
        <v>1</v>
      </c>
      <c r="P323" s="5">
        <f t="shared" si="71"/>
        <v>0</v>
      </c>
      <c r="Q323" s="5"/>
    </row>
    <row r="324" spans="1:17">
      <c r="A324" s="4" t="str">
        <f t="shared" si="60"/>
        <v>~oui~ : [wi]</v>
      </c>
      <c r="B324" s="2">
        <v>1</v>
      </c>
      <c r="C324" s="4" t="s">
        <v>506</v>
      </c>
      <c r="D324" s="5">
        <f t="shared" si="61"/>
        <v>3.2690421706440013E-4</v>
      </c>
      <c r="E324" s="4" t="str">
        <f t="shared" si="62"/>
        <v>~oui~</v>
      </c>
      <c r="F324" s="4" t="str">
        <f t="shared" si="63"/>
        <v>[wi]</v>
      </c>
      <c r="G324" s="6">
        <f t="shared" si="64"/>
        <v>3</v>
      </c>
      <c r="H324" s="6">
        <f t="shared" si="65"/>
        <v>2</v>
      </c>
      <c r="I324" s="6">
        <f t="shared" si="66"/>
        <v>3</v>
      </c>
      <c r="J324" s="5" cm="1">
        <f t="array" ref="J324">SUM(_xlfn._xlws.FILTER($D$2:$D$773,_xlfn.MAP($E$2:$E$773,_xlfn.LAMBDA(_xlpm.x,_xlpm.x=$E324))))</f>
        <v>3.2690421706440013E-4</v>
      </c>
      <c r="K324" s="5">
        <f t="shared" si="67"/>
        <v>1</v>
      </c>
      <c r="L324" s="5" cm="1">
        <f t="array" ref="L324">SUM(_xlfn._xlws.FILTER($D$2:$D$773,_xlfn.MAP($F$2:$F$773,_xlfn.LAMBDA(_xlpm.x,_xlpm.x=$F324))))</f>
        <v>3.2690421706440013E-4</v>
      </c>
      <c r="M324" s="5">
        <f t="shared" si="68"/>
        <v>1</v>
      </c>
      <c r="N324" s="5">
        <f t="shared" si="69"/>
        <v>0.18123811657891309</v>
      </c>
      <c r="O324" s="5">
        <f t="shared" si="70"/>
        <v>1</v>
      </c>
      <c r="P324" s="5">
        <f t="shared" si="71"/>
        <v>0</v>
      </c>
      <c r="Q324" s="5"/>
    </row>
    <row r="325" spans="1:17">
      <c r="A325" s="4" t="str">
        <f t="shared" si="60"/>
        <v>~veu~ : [vø]</v>
      </c>
      <c r="B325" s="2">
        <v>1</v>
      </c>
      <c r="C325" s="4" t="s">
        <v>511</v>
      </c>
      <c r="D325" s="5">
        <f t="shared" si="61"/>
        <v>3.2690421706440013E-4</v>
      </c>
      <c r="E325" s="4" t="str">
        <f t="shared" si="62"/>
        <v>~veu~</v>
      </c>
      <c r="F325" s="4" t="str">
        <f t="shared" si="63"/>
        <v>[vø]</v>
      </c>
      <c r="G325" s="6">
        <f t="shared" si="64"/>
        <v>3</v>
      </c>
      <c r="H325" s="6">
        <f t="shared" si="65"/>
        <v>2</v>
      </c>
      <c r="I325" s="6">
        <f t="shared" si="66"/>
        <v>3</v>
      </c>
      <c r="J325" s="5" cm="1">
        <f t="array" ref="J325">SUM(_xlfn._xlws.FILTER($D$2:$D$773,_xlfn.MAP($E$2:$E$773,_xlfn.LAMBDA(_xlpm.x,_xlpm.x=$E325))))</f>
        <v>3.2690421706440013E-4</v>
      </c>
      <c r="K325" s="5">
        <f t="shared" si="67"/>
        <v>1</v>
      </c>
      <c r="L325" s="5" cm="1">
        <f t="array" ref="L325">SUM(_xlfn._xlws.FILTER($D$2:$D$773,_xlfn.MAP($F$2:$F$773,_xlfn.LAMBDA(_xlpm.x,_xlpm.x=$F325))))</f>
        <v>3.2690421706440013E-4</v>
      </c>
      <c r="M325" s="5">
        <f t="shared" si="68"/>
        <v>1</v>
      </c>
      <c r="N325" s="5">
        <f t="shared" si="69"/>
        <v>0.18123811657891309</v>
      </c>
      <c r="O325" s="5">
        <f t="shared" si="70"/>
        <v>1</v>
      </c>
      <c r="P325" s="5">
        <f t="shared" si="71"/>
        <v>0</v>
      </c>
      <c r="Q325" s="5"/>
    </row>
    <row r="326" spans="1:17">
      <c r="A326" s="4" t="str">
        <f t="shared" si="60"/>
        <v>~ceu~ : [sø]</v>
      </c>
      <c r="B326" s="2">
        <v>1</v>
      </c>
      <c r="C326" s="4" t="s">
        <v>549</v>
      </c>
      <c r="D326" s="5">
        <f t="shared" si="61"/>
        <v>3.2690421706440013E-4</v>
      </c>
      <c r="E326" s="5" t="str">
        <f t="shared" si="62"/>
        <v>~ceu~</v>
      </c>
      <c r="F326" s="5" t="str">
        <f t="shared" si="63"/>
        <v>[sø]</v>
      </c>
      <c r="G326" s="6">
        <f t="shared" si="64"/>
        <v>3</v>
      </c>
      <c r="H326" s="6">
        <f t="shared" si="65"/>
        <v>2</v>
      </c>
      <c r="I326" s="6">
        <f t="shared" si="66"/>
        <v>3</v>
      </c>
      <c r="J326" s="5" cm="1">
        <f t="array" ref="J326">SUM(_xlfn._xlws.FILTER($D$2:$D$773,_xlfn.MAP($E$2:$E$773,_xlfn.LAMBDA(_xlpm.x,_xlpm.x=$E326))))</f>
        <v>3.2690421706440013E-4</v>
      </c>
      <c r="K326" s="5">
        <f t="shared" si="67"/>
        <v>1</v>
      </c>
      <c r="L326" s="5" cm="1">
        <f t="array" ref="L326">SUM(_xlfn._xlws.FILTER($D$2:$D$773,_xlfn.MAP($F$2:$F$773,_xlfn.LAMBDA(_xlpm.x,_xlpm.x=$F326))))</f>
        <v>3.2690421706440013E-4</v>
      </c>
      <c r="M326" s="5">
        <f t="shared" si="68"/>
        <v>1</v>
      </c>
      <c r="N326" s="5">
        <f t="shared" si="69"/>
        <v>0.18123811657891309</v>
      </c>
      <c r="O326" s="5">
        <f t="shared" si="70"/>
        <v>1</v>
      </c>
      <c r="P326" s="5">
        <f t="shared" si="71"/>
        <v>0</v>
      </c>
      <c r="Q326" s="5"/>
    </row>
    <row r="327" spans="1:17">
      <c r="A327" s="4" t="str">
        <f t="shared" si="60"/>
        <v>~lou~ : [lu]</v>
      </c>
      <c r="B327" s="2">
        <v>1</v>
      </c>
      <c r="C327" s="4" t="s">
        <v>596</v>
      </c>
      <c r="D327" s="5">
        <f t="shared" si="61"/>
        <v>3.2690421706440013E-4</v>
      </c>
      <c r="E327" s="4" t="str">
        <f t="shared" si="62"/>
        <v>~lou~</v>
      </c>
      <c r="F327" s="4" t="str">
        <f t="shared" si="63"/>
        <v>[lu]</v>
      </c>
      <c r="G327" s="6">
        <f t="shared" si="64"/>
        <v>3</v>
      </c>
      <c r="H327" s="6">
        <f t="shared" si="65"/>
        <v>2</v>
      </c>
      <c r="I327" s="6">
        <f t="shared" si="66"/>
        <v>3</v>
      </c>
      <c r="J327" s="5" cm="1">
        <f t="array" ref="J327">SUM(_xlfn._xlws.FILTER($D$2:$D$773,_xlfn.MAP($E$2:$E$773,_xlfn.LAMBDA(_xlpm.x,_xlpm.x=$E327))))</f>
        <v>3.2690421706440013E-4</v>
      </c>
      <c r="K327" s="5">
        <f t="shared" si="67"/>
        <v>1</v>
      </c>
      <c r="L327" s="5" cm="1">
        <f t="array" ref="L327">SUM(_xlfn._xlws.FILTER($D$2:$D$773,_xlfn.MAP($F$2:$F$773,_xlfn.LAMBDA(_xlpm.x,_xlpm.x=$F327))))</f>
        <v>3.2690421706440013E-4</v>
      </c>
      <c r="M327" s="5">
        <f t="shared" si="68"/>
        <v>1</v>
      </c>
      <c r="N327" s="5">
        <f t="shared" si="69"/>
        <v>0.18123811657891309</v>
      </c>
      <c r="O327" s="5">
        <f t="shared" si="70"/>
        <v>1</v>
      </c>
      <c r="P327" s="5">
        <f t="shared" si="71"/>
        <v>0</v>
      </c>
      <c r="Q327" s="5"/>
    </row>
    <row r="328" spans="1:17">
      <c r="A328" s="4" t="str">
        <f t="shared" si="60"/>
        <v>~cre~ : [kʁ]</v>
      </c>
      <c r="B328" s="2">
        <v>1</v>
      </c>
      <c r="C328" s="4" t="s">
        <v>786</v>
      </c>
      <c r="D328" s="5">
        <f t="shared" si="61"/>
        <v>3.2690421706440013E-4</v>
      </c>
      <c r="E328" s="4" t="str">
        <f t="shared" si="62"/>
        <v>~cre~</v>
      </c>
      <c r="F328" s="4" t="str">
        <f t="shared" si="63"/>
        <v>[kʁ]</v>
      </c>
      <c r="G328" s="6">
        <f t="shared" si="64"/>
        <v>3</v>
      </c>
      <c r="H328" s="6">
        <f t="shared" si="65"/>
        <v>2</v>
      </c>
      <c r="I328" s="6">
        <f t="shared" si="66"/>
        <v>3</v>
      </c>
      <c r="J328" s="5" cm="1">
        <f t="array" ref="J328">SUM(_xlfn._xlws.FILTER($D$2:$D$773,_xlfn.MAP($E$2:$E$773,_xlfn.LAMBDA(_xlpm.x,_xlpm.x=$E328))))</f>
        <v>3.2690421706440013E-4</v>
      </c>
      <c r="K328" s="5">
        <f t="shared" si="67"/>
        <v>1</v>
      </c>
      <c r="L328" s="5" cm="1">
        <f t="array" ref="L328">SUM(_xlfn._xlws.FILTER($D$2:$D$773,_xlfn.MAP($F$2:$F$773,_xlfn.LAMBDA(_xlpm.x,_xlpm.x=$F328))))</f>
        <v>3.2690421706440013E-4</v>
      </c>
      <c r="M328" s="5">
        <f t="shared" si="68"/>
        <v>1</v>
      </c>
      <c r="N328" s="5">
        <f t="shared" si="69"/>
        <v>0.18123811657891309</v>
      </c>
      <c r="O328" s="5">
        <f t="shared" si="70"/>
        <v>1</v>
      </c>
      <c r="P328" s="5">
        <f t="shared" si="71"/>
        <v>0</v>
      </c>
      <c r="Q328" s="5"/>
    </row>
    <row r="329" spans="1:17">
      <c r="A329" s="4" t="str">
        <f t="shared" si="60"/>
        <v>~gou~ : [gu]</v>
      </c>
      <c r="B329" s="2">
        <v>1</v>
      </c>
      <c r="C329" s="4" t="s">
        <v>630</v>
      </c>
      <c r="D329" s="5">
        <f t="shared" si="61"/>
        <v>3.2690421706440013E-4</v>
      </c>
      <c r="E329" s="4" t="str">
        <f t="shared" si="62"/>
        <v>~gou~</v>
      </c>
      <c r="F329" s="4" t="str">
        <f t="shared" si="63"/>
        <v>[gu]</v>
      </c>
      <c r="G329" s="6">
        <f t="shared" si="64"/>
        <v>3</v>
      </c>
      <c r="H329" s="6">
        <f t="shared" si="65"/>
        <v>2</v>
      </c>
      <c r="I329" s="6">
        <f t="shared" si="66"/>
        <v>3</v>
      </c>
      <c r="J329" s="5" cm="1">
        <f t="array" ref="J329">SUM(_xlfn._xlws.FILTER($D$2:$D$773,_xlfn.MAP($E$2:$E$773,_xlfn.LAMBDA(_xlpm.x,_xlpm.x=$E329))))</f>
        <v>3.2690421706440013E-4</v>
      </c>
      <c r="K329" s="5">
        <f t="shared" si="67"/>
        <v>1</v>
      </c>
      <c r="L329" s="5" cm="1">
        <f t="array" ref="L329">SUM(_xlfn._xlws.FILTER($D$2:$D$773,_xlfn.MAP($F$2:$F$773,_xlfn.LAMBDA(_xlpm.x,_xlpm.x=$F329))))</f>
        <v>3.2690421706440013E-4</v>
      </c>
      <c r="M329" s="5">
        <f t="shared" si="68"/>
        <v>1</v>
      </c>
      <c r="N329" s="5">
        <f t="shared" si="69"/>
        <v>0.18123811657891309</v>
      </c>
      <c r="O329" s="5">
        <f t="shared" si="70"/>
        <v>1</v>
      </c>
      <c r="P329" s="5">
        <f t="shared" si="71"/>
        <v>0</v>
      </c>
      <c r="Q329" s="5"/>
    </row>
    <row r="330" spans="1:17">
      <c r="A330" s="4" t="str">
        <f t="shared" si="60"/>
        <v>~gau~ : [go]</v>
      </c>
      <c r="B330" s="2">
        <v>1</v>
      </c>
      <c r="C330" s="4" t="s">
        <v>632</v>
      </c>
      <c r="D330" s="5">
        <f t="shared" si="61"/>
        <v>3.2690421706440013E-4</v>
      </c>
      <c r="E330" s="4" t="str">
        <f t="shared" si="62"/>
        <v>~gau~</v>
      </c>
      <c r="F330" s="4" t="str">
        <f t="shared" si="63"/>
        <v>[go]</v>
      </c>
      <c r="G330" s="6">
        <f t="shared" si="64"/>
        <v>3</v>
      </c>
      <c r="H330" s="6">
        <f t="shared" si="65"/>
        <v>2</v>
      </c>
      <c r="I330" s="6">
        <f t="shared" si="66"/>
        <v>3</v>
      </c>
      <c r="J330" s="5" cm="1">
        <f t="array" ref="J330">SUM(_xlfn._xlws.FILTER($D$2:$D$773,_xlfn.MAP($E$2:$E$773,_xlfn.LAMBDA(_xlpm.x,_xlpm.x=$E330))))</f>
        <v>3.2690421706440013E-4</v>
      </c>
      <c r="K330" s="5">
        <f t="shared" si="67"/>
        <v>1</v>
      </c>
      <c r="L330" s="5" cm="1">
        <f t="array" ref="L330">SUM(_xlfn._xlws.FILTER($D$2:$D$773,_xlfn.MAP($F$2:$F$773,_xlfn.LAMBDA(_xlpm.x,_xlpm.x=$F330))))</f>
        <v>3.2690421706440013E-4</v>
      </c>
      <c r="M330" s="5">
        <f t="shared" si="68"/>
        <v>1</v>
      </c>
      <c r="N330" s="5">
        <f t="shared" si="69"/>
        <v>0.18123811657891309</v>
      </c>
      <c r="O330" s="5">
        <f t="shared" si="70"/>
        <v>1</v>
      </c>
      <c r="P330" s="5">
        <f t="shared" si="71"/>
        <v>0</v>
      </c>
      <c r="Q330" s="5"/>
    </row>
    <row r="331" spans="1:17">
      <c r="A331" s="4" t="str">
        <f t="shared" si="60"/>
        <v>~gui~ : [gi]</v>
      </c>
      <c r="B331" s="2">
        <v>1</v>
      </c>
      <c r="C331" s="4" t="s">
        <v>634</v>
      </c>
      <c r="D331" s="5">
        <f t="shared" si="61"/>
        <v>3.2690421706440013E-4</v>
      </c>
      <c r="E331" s="4" t="str">
        <f t="shared" si="62"/>
        <v>~gui~</v>
      </c>
      <c r="F331" s="4" t="str">
        <f t="shared" si="63"/>
        <v>[gi]</v>
      </c>
      <c r="G331" s="6">
        <f t="shared" si="64"/>
        <v>3</v>
      </c>
      <c r="H331" s="6">
        <f t="shared" si="65"/>
        <v>2</v>
      </c>
      <c r="I331" s="6">
        <f t="shared" si="66"/>
        <v>3</v>
      </c>
      <c r="J331" s="5" cm="1">
        <f t="array" ref="J331">SUM(_xlfn._xlws.FILTER($D$2:$D$773,_xlfn.MAP($E$2:$E$773,_xlfn.LAMBDA(_xlpm.x,_xlpm.x=$E331))))</f>
        <v>3.2690421706440013E-4</v>
      </c>
      <c r="K331" s="5">
        <f t="shared" si="67"/>
        <v>1</v>
      </c>
      <c r="L331" s="5" cm="1">
        <f t="array" ref="L331">SUM(_xlfn._xlws.FILTER($D$2:$D$773,_xlfn.MAP($F$2:$F$773,_xlfn.LAMBDA(_xlpm.x,_xlpm.x=$F331))))</f>
        <v>3.2690421706440013E-4</v>
      </c>
      <c r="M331" s="5">
        <f t="shared" si="68"/>
        <v>1</v>
      </c>
      <c r="N331" s="5">
        <f t="shared" si="69"/>
        <v>0.18123811657891309</v>
      </c>
      <c r="O331" s="5">
        <f t="shared" si="70"/>
        <v>1</v>
      </c>
      <c r="P331" s="5">
        <f t="shared" si="71"/>
        <v>0</v>
      </c>
      <c r="Q331" s="5"/>
    </row>
    <row r="332" spans="1:17">
      <c r="A332" s="4" t="str">
        <f t="shared" si="60"/>
        <v>~ffé~ : [fe]</v>
      </c>
      <c r="B332" s="2">
        <v>1</v>
      </c>
      <c r="C332" s="4" t="s">
        <v>646</v>
      </c>
      <c r="D332" s="5">
        <f t="shared" si="61"/>
        <v>3.2690421706440013E-4</v>
      </c>
      <c r="E332" s="5" t="str">
        <f t="shared" si="62"/>
        <v>~ffé~</v>
      </c>
      <c r="F332" s="5" t="str">
        <f t="shared" si="63"/>
        <v>[fe]</v>
      </c>
      <c r="G332" s="6">
        <f t="shared" si="64"/>
        <v>3</v>
      </c>
      <c r="H332" s="6">
        <f t="shared" si="65"/>
        <v>2</v>
      </c>
      <c r="I332" s="6">
        <f t="shared" si="66"/>
        <v>3</v>
      </c>
      <c r="J332" s="5" cm="1">
        <f t="array" ref="J332">SUM(_xlfn._xlws.FILTER($D$2:$D$773,_xlfn.MAP($E$2:$E$773,_xlfn.LAMBDA(_xlpm.x,_xlpm.x=$E332))))</f>
        <v>3.2690421706440013E-4</v>
      </c>
      <c r="K332" s="5">
        <f t="shared" si="67"/>
        <v>1</v>
      </c>
      <c r="L332" s="5" cm="1">
        <f t="array" ref="L332">SUM(_xlfn._xlws.FILTER($D$2:$D$773,_xlfn.MAP($F$2:$F$773,_xlfn.LAMBDA(_xlpm.x,_xlpm.x=$F332))))</f>
        <v>3.2690421706440013E-4</v>
      </c>
      <c r="M332" s="5">
        <f t="shared" si="68"/>
        <v>1</v>
      </c>
      <c r="N332" s="5">
        <f t="shared" si="69"/>
        <v>0.18123811657891309</v>
      </c>
      <c r="O332" s="5">
        <f t="shared" si="70"/>
        <v>1</v>
      </c>
      <c r="P332" s="5">
        <f t="shared" si="71"/>
        <v>0</v>
      </c>
      <c r="Q332" s="5"/>
    </row>
    <row r="333" spans="1:17">
      <c r="A333" s="4" t="str">
        <f t="shared" si="60"/>
        <v>~bai~ : [bɛ]</v>
      </c>
      <c r="B333" s="2">
        <v>1</v>
      </c>
      <c r="C333" s="4" t="s">
        <v>435</v>
      </c>
      <c r="D333" s="5">
        <f t="shared" si="61"/>
        <v>3.2690421706440013E-4</v>
      </c>
      <c r="E333" s="5" t="str">
        <f t="shared" si="62"/>
        <v>~bai~</v>
      </c>
      <c r="F333" s="5" t="str">
        <f t="shared" si="63"/>
        <v>[bɛ]</v>
      </c>
      <c r="G333" s="6">
        <f t="shared" si="64"/>
        <v>3</v>
      </c>
      <c r="H333" s="6">
        <f t="shared" si="65"/>
        <v>2</v>
      </c>
      <c r="I333" s="6">
        <f t="shared" si="66"/>
        <v>3</v>
      </c>
      <c r="J333" s="5" cm="1">
        <f t="array" ref="J333">SUM(_xlfn._xlws.FILTER($D$2:$D$773,_xlfn.MAP($E$2:$E$773,_xlfn.LAMBDA(_xlpm.x,_xlpm.x=$E333))))</f>
        <v>3.2690421706440013E-4</v>
      </c>
      <c r="K333" s="5">
        <f t="shared" si="67"/>
        <v>1</v>
      </c>
      <c r="L333" s="5" cm="1">
        <f t="array" ref="L333">SUM(_xlfn._xlws.FILTER($D$2:$D$773,_xlfn.MAP($F$2:$F$773,_xlfn.LAMBDA(_xlpm.x,_xlpm.x=$F333))))</f>
        <v>3.2690421706440013E-4</v>
      </c>
      <c r="M333" s="5">
        <f t="shared" si="68"/>
        <v>1</v>
      </c>
      <c r="N333" s="5">
        <f t="shared" si="69"/>
        <v>0.18123811657891309</v>
      </c>
      <c r="O333" s="5">
        <f t="shared" si="70"/>
        <v>1</v>
      </c>
      <c r="P333" s="5">
        <f t="shared" si="71"/>
        <v>0</v>
      </c>
      <c r="Q333" s="5"/>
    </row>
    <row r="334" spans="1:17">
      <c r="A334" s="4" t="str">
        <f t="shared" si="60"/>
        <v>~roi~ : [ʁwa]</v>
      </c>
      <c r="B334" s="2">
        <v>1</v>
      </c>
      <c r="C334" s="4" t="s">
        <v>459</v>
      </c>
      <c r="D334" s="5">
        <f t="shared" si="61"/>
        <v>3.2690421706440013E-4</v>
      </c>
      <c r="E334" s="4" t="str">
        <f t="shared" si="62"/>
        <v>~roi~</v>
      </c>
      <c r="F334" s="4" t="str">
        <f t="shared" si="63"/>
        <v>[ʁwa]</v>
      </c>
      <c r="G334" s="6">
        <f t="shared" si="64"/>
        <v>3</v>
      </c>
      <c r="H334" s="6">
        <f t="shared" si="65"/>
        <v>3</v>
      </c>
      <c r="I334" s="6">
        <f t="shared" si="66"/>
        <v>3</v>
      </c>
      <c r="J334" s="5" cm="1">
        <f t="array" ref="J334">SUM(_xlfn._xlws.FILTER($D$2:$D$773,_xlfn.MAP($E$2:$E$773,_xlfn.LAMBDA(_xlpm.x,_xlpm.x=$E334))))</f>
        <v>3.2690421706440013E-4</v>
      </c>
      <c r="K334" s="5">
        <f t="shared" si="67"/>
        <v>1</v>
      </c>
      <c r="L334" s="5" cm="1">
        <f t="array" ref="L334">SUM(_xlfn._xlws.FILTER($D$2:$D$773,_xlfn.MAP($F$2:$F$773,_xlfn.LAMBDA(_xlpm.x,_xlpm.x=$F334))))</f>
        <v>3.2690421706440013E-4</v>
      </c>
      <c r="M334" s="5">
        <f t="shared" si="68"/>
        <v>1</v>
      </c>
      <c r="N334" s="5">
        <f t="shared" si="69"/>
        <v>0.21041093737452468</v>
      </c>
      <c r="O334" s="5">
        <f t="shared" si="70"/>
        <v>1</v>
      </c>
      <c r="P334" s="5">
        <f t="shared" si="71"/>
        <v>0</v>
      </c>
      <c r="Q334" s="5"/>
    </row>
    <row r="335" spans="1:17">
      <c r="A335" s="4" t="str">
        <f t="shared" si="60"/>
        <v>~rvi~ : [ʁvi]</v>
      </c>
      <c r="B335" s="2">
        <v>1</v>
      </c>
      <c r="C335" s="4" t="s">
        <v>730</v>
      </c>
      <c r="D335" s="5">
        <f t="shared" si="61"/>
        <v>3.2690421706440013E-4</v>
      </c>
      <c r="E335" s="4" t="str">
        <f t="shared" si="62"/>
        <v>~rvi~</v>
      </c>
      <c r="F335" s="4" t="str">
        <f t="shared" si="63"/>
        <v>[ʁvi]</v>
      </c>
      <c r="G335" s="6">
        <f t="shared" si="64"/>
        <v>3</v>
      </c>
      <c r="H335" s="6">
        <f t="shared" si="65"/>
        <v>3</v>
      </c>
      <c r="I335" s="6">
        <f t="shared" si="66"/>
        <v>3</v>
      </c>
      <c r="J335" s="5" cm="1">
        <f t="array" ref="J335">SUM(_xlfn._xlws.FILTER($D$2:$D$773,_xlfn.MAP($E$2:$E$773,_xlfn.LAMBDA(_xlpm.x,_xlpm.x=$E335))))</f>
        <v>3.2690421706440013E-4</v>
      </c>
      <c r="K335" s="5">
        <f t="shared" si="67"/>
        <v>1</v>
      </c>
      <c r="L335" s="5" cm="1">
        <f t="array" ref="L335">SUM(_xlfn._xlws.FILTER($D$2:$D$773,_xlfn.MAP($F$2:$F$773,_xlfn.LAMBDA(_xlpm.x,_xlpm.x=$F335))))</f>
        <v>3.2690421706440013E-4</v>
      </c>
      <c r="M335" s="5">
        <f t="shared" si="68"/>
        <v>1</v>
      </c>
      <c r="N335" s="5">
        <f t="shared" si="69"/>
        <v>0.21041093737452468</v>
      </c>
      <c r="O335" s="5">
        <f t="shared" si="70"/>
        <v>1</v>
      </c>
      <c r="P335" s="5">
        <f t="shared" si="71"/>
        <v>0</v>
      </c>
      <c r="Q335" s="5"/>
    </row>
    <row r="336" spans="1:17">
      <c r="A336" s="4" t="str">
        <f t="shared" si="60"/>
        <v>~rni~ : [ʁni]</v>
      </c>
      <c r="B336" s="2">
        <v>1</v>
      </c>
      <c r="C336" s="4" t="s">
        <v>481</v>
      </c>
      <c r="D336" s="5">
        <f t="shared" si="61"/>
        <v>3.2690421706440013E-4</v>
      </c>
      <c r="E336" s="4" t="str">
        <f t="shared" si="62"/>
        <v>~rni~</v>
      </c>
      <c r="F336" s="4" t="str">
        <f t="shared" si="63"/>
        <v>[ʁni]</v>
      </c>
      <c r="G336" s="6">
        <f t="shared" si="64"/>
        <v>3</v>
      </c>
      <c r="H336" s="6">
        <f t="shared" si="65"/>
        <v>3</v>
      </c>
      <c r="I336" s="6">
        <f t="shared" si="66"/>
        <v>3</v>
      </c>
      <c r="J336" s="5" cm="1">
        <f t="array" ref="J336">SUM(_xlfn._xlws.FILTER($D$2:$D$773,_xlfn.MAP($E$2:$E$773,_xlfn.LAMBDA(_xlpm.x,_xlpm.x=$E336))))</f>
        <v>3.2690421706440013E-4</v>
      </c>
      <c r="K336" s="5">
        <f t="shared" si="67"/>
        <v>1</v>
      </c>
      <c r="L336" s="5" cm="1">
        <f t="array" ref="L336">SUM(_xlfn._xlws.FILTER($D$2:$D$773,_xlfn.MAP($F$2:$F$773,_xlfn.LAMBDA(_xlpm.x,_xlpm.x=$F336))))</f>
        <v>3.2690421706440013E-4</v>
      </c>
      <c r="M336" s="5">
        <f t="shared" si="68"/>
        <v>1</v>
      </c>
      <c r="N336" s="5">
        <f t="shared" si="69"/>
        <v>0.21041093737452468</v>
      </c>
      <c r="O336" s="5">
        <f t="shared" si="70"/>
        <v>1</v>
      </c>
      <c r="P336" s="5">
        <f t="shared" si="71"/>
        <v>0</v>
      </c>
      <c r="Q336" s="5"/>
    </row>
    <row r="337" spans="1:17">
      <c r="A337" s="4" t="str">
        <f t="shared" si="60"/>
        <v>~rmi~ : [ʁmi]</v>
      </c>
      <c r="B337" s="2">
        <v>1</v>
      </c>
      <c r="C337" s="4" t="s">
        <v>484</v>
      </c>
      <c r="D337" s="5">
        <f t="shared" si="61"/>
        <v>3.2690421706440013E-4</v>
      </c>
      <c r="E337" s="4" t="str">
        <f t="shared" si="62"/>
        <v>~rmi~</v>
      </c>
      <c r="F337" s="4" t="str">
        <f t="shared" si="63"/>
        <v>[ʁmi]</v>
      </c>
      <c r="G337" s="6">
        <f t="shared" si="64"/>
        <v>3</v>
      </c>
      <c r="H337" s="6">
        <f t="shared" si="65"/>
        <v>3</v>
      </c>
      <c r="I337" s="6">
        <f t="shared" si="66"/>
        <v>3</v>
      </c>
      <c r="J337" s="5" cm="1">
        <f t="array" ref="J337">SUM(_xlfn._xlws.FILTER($D$2:$D$773,_xlfn.MAP($E$2:$E$773,_xlfn.LAMBDA(_xlpm.x,_xlpm.x=$E337))))</f>
        <v>3.2690421706440013E-4</v>
      </c>
      <c r="K337" s="5">
        <f t="shared" si="67"/>
        <v>1</v>
      </c>
      <c r="L337" s="5" cm="1">
        <f t="array" ref="L337">SUM(_xlfn._xlws.FILTER($D$2:$D$773,_xlfn.MAP($F$2:$F$773,_xlfn.LAMBDA(_xlpm.x,_xlpm.x=$F337))))</f>
        <v>3.2690421706440013E-4</v>
      </c>
      <c r="M337" s="5">
        <f t="shared" si="68"/>
        <v>1</v>
      </c>
      <c r="N337" s="5">
        <f t="shared" si="69"/>
        <v>0.21041093737452468</v>
      </c>
      <c r="O337" s="5">
        <f t="shared" si="70"/>
        <v>1</v>
      </c>
      <c r="P337" s="5">
        <f t="shared" si="71"/>
        <v>0</v>
      </c>
      <c r="Q337" s="5"/>
    </row>
    <row r="338" spans="1:17">
      <c r="A338" s="4" t="str">
        <f t="shared" si="60"/>
        <v>~rle~ : [ʁle]</v>
      </c>
      <c r="B338" s="2">
        <v>1</v>
      </c>
      <c r="C338" s="4" t="s">
        <v>485</v>
      </c>
      <c r="D338" s="5">
        <f t="shared" si="61"/>
        <v>3.2690421706440013E-4</v>
      </c>
      <c r="E338" s="5" t="str">
        <f t="shared" si="62"/>
        <v>~rle~</v>
      </c>
      <c r="F338" s="5" t="str">
        <f t="shared" si="63"/>
        <v>[ʁle]</v>
      </c>
      <c r="G338" s="6">
        <f t="shared" si="64"/>
        <v>3</v>
      </c>
      <c r="H338" s="6">
        <f t="shared" si="65"/>
        <v>3</v>
      </c>
      <c r="I338" s="6">
        <f t="shared" si="66"/>
        <v>3</v>
      </c>
      <c r="J338" s="5" cm="1">
        <f t="array" ref="J338">SUM(_xlfn._xlws.FILTER($D$2:$D$773,_xlfn.MAP($E$2:$E$773,_xlfn.LAMBDA(_xlpm.x,_xlpm.x=$E338))))</f>
        <v>3.2690421706440013E-4</v>
      </c>
      <c r="K338" s="5">
        <f t="shared" si="67"/>
        <v>1</v>
      </c>
      <c r="L338" s="5" cm="1">
        <f t="array" ref="L338">SUM(_xlfn._xlws.FILTER($D$2:$D$773,_xlfn.MAP($F$2:$F$773,_xlfn.LAMBDA(_xlpm.x,_xlpm.x=$F338))))</f>
        <v>3.2690421706440013E-4</v>
      </c>
      <c r="M338" s="5">
        <f t="shared" si="68"/>
        <v>1</v>
      </c>
      <c r="N338" s="5">
        <f t="shared" si="69"/>
        <v>0.21041093737452468</v>
      </c>
      <c r="O338" s="5">
        <f t="shared" si="70"/>
        <v>1</v>
      </c>
      <c r="P338" s="5">
        <f t="shared" si="71"/>
        <v>0</v>
      </c>
      <c r="Q338" s="5"/>
    </row>
    <row r="339" spans="1:17">
      <c r="A339" s="4" t="str">
        <f t="shared" si="60"/>
        <v>~rio~ : [ʁjɔ]</v>
      </c>
      <c r="B339" s="2">
        <v>1</v>
      </c>
      <c r="C339" s="4" t="s">
        <v>304</v>
      </c>
      <c r="D339" s="5">
        <f t="shared" si="61"/>
        <v>3.2690421706440013E-4</v>
      </c>
      <c r="E339" s="4" t="str">
        <f t="shared" si="62"/>
        <v>~rio~</v>
      </c>
      <c r="F339" s="4" t="str">
        <f t="shared" si="63"/>
        <v>[ʁjɔ]</v>
      </c>
      <c r="G339" s="6">
        <f t="shared" si="64"/>
        <v>3</v>
      </c>
      <c r="H339" s="6">
        <f t="shared" si="65"/>
        <v>3</v>
      </c>
      <c r="I339" s="6">
        <f t="shared" si="66"/>
        <v>3</v>
      </c>
      <c r="J339" s="5" cm="1">
        <f t="array" ref="J339">SUM(_xlfn._xlws.FILTER($D$2:$D$773,_xlfn.MAP($E$2:$E$773,_xlfn.LAMBDA(_xlpm.x,_xlpm.x=$E339))))</f>
        <v>3.2690421706440013E-4</v>
      </c>
      <c r="K339" s="5">
        <f t="shared" si="67"/>
        <v>1</v>
      </c>
      <c r="L339" s="5" cm="1">
        <f t="array" ref="L339">SUM(_xlfn._xlws.FILTER($D$2:$D$773,_xlfn.MAP($F$2:$F$773,_xlfn.LAMBDA(_xlpm.x,_xlpm.x=$F339))))</f>
        <v>3.2690421706440013E-4</v>
      </c>
      <c r="M339" s="5">
        <f t="shared" si="68"/>
        <v>1</v>
      </c>
      <c r="N339" s="5">
        <f t="shared" si="69"/>
        <v>0.21041093737452468</v>
      </c>
      <c r="O339" s="5">
        <f t="shared" si="70"/>
        <v>1</v>
      </c>
      <c r="P339" s="5">
        <f t="shared" si="71"/>
        <v>0</v>
      </c>
      <c r="Q339" s="5"/>
    </row>
    <row r="340" spans="1:17">
      <c r="A340" s="4" t="str">
        <f t="shared" si="60"/>
        <v>~rfa~ : [ʁfa]</v>
      </c>
      <c r="B340" s="2">
        <v>1</v>
      </c>
      <c r="C340" s="4" t="s">
        <v>735</v>
      </c>
      <c r="D340" s="5">
        <f t="shared" si="61"/>
        <v>3.2690421706440013E-4</v>
      </c>
      <c r="E340" s="5" t="str">
        <f t="shared" si="62"/>
        <v>~rfa~</v>
      </c>
      <c r="F340" s="5" t="str">
        <f t="shared" si="63"/>
        <v>[ʁfa]</v>
      </c>
      <c r="G340" s="6">
        <f t="shared" si="64"/>
        <v>3</v>
      </c>
      <c r="H340" s="6">
        <f t="shared" si="65"/>
        <v>3</v>
      </c>
      <c r="I340" s="6">
        <f t="shared" si="66"/>
        <v>3</v>
      </c>
      <c r="J340" s="5" cm="1">
        <f t="array" ref="J340">SUM(_xlfn._xlws.FILTER($D$2:$D$773,_xlfn.MAP($E$2:$E$773,_xlfn.LAMBDA(_xlpm.x,_xlpm.x=$E340))))</f>
        <v>3.2690421706440013E-4</v>
      </c>
      <c r="K340" s="5">
        <f t="shared" si="67"/>
        <v>1</v>
      </c>
      <c r="L340" s="5" cm="1">
        <f t="array" ref="L340">SUM(_xlfn._xlws.FILTER($D$2:$D$773,_xlfn.MAP($F$2:$F$773,_xlfn.LAMBDA(_xlpm.x,_xlpm.x=$F340))))</f>
        <v>3.2690421706440013E-4</v>
      </c>
      <c r="M340" s="5">
        <f t="shared" si="68"/>
        <v>1</v>
      </c>
      <c r="N340" s="5">
        <f t="shared" si="69"/>
        <v>0.21041093737452468</v>
      </c>
      <c r="O340" s="5">
        <f t="shared" si="70"/>
        <v>1</v>
      </c>
      <c r="P340" s="5">
        <f t="shared" si="71"/>
        <v>0</v>
      </c>
      <c r="Q340" s="5"/>
    </row>
    <row r="341" spans="1:17">
      <c r="A341" s="4" t="str">
        <f t="shared" si="60"/>
        <v>~vré~ : [vʁe]</v>
      </c>
      <c r="B341" s="2">
        <v>1</v>
      </c>
      <c r="C341" s="4" t="s">
        <v>741</v>
      </c>
      <c r="D341" s="5">
        <f t="shared" si="61"/>
        <v>3.2690421706440013E-4</v>
      </c>
      <c r="E341" s="5" t="str">
        <f t="shared" si="62"/>
        <v>~vré~</v>
      </c>
      <c r="F341" s="5" t="str">
        <f t="shared" si="63"/>
        <v>[vʁe]</v>
      </c>
      <c r="G341" s="6">
        <f t="shared" si="64"/>
        <v>3</v>
      </c>
      <c r="H341" s="6">
        <f t="shared" si="65"/>
        <v>3</v>
      </c>
      <c r="I341" s="6">
        <f t="shared" si="66"/>
        <v>3</v>
      </c>
      <c r="J341" s="5" cm="1">
        <f t="array" ref="J341">SUM(_xlfn._xlws.FILTER($D$2:$D$773,_xlfn.MAP($E$2:$E$773,_xlfn.LAMBDA(_xlpm.x,_xlpm.x=$E341))))</f>
        <v>3.2690421706440013E-4</v>
      </c>
      <c r="K341" s="5">
        <f t="shared" si="67"/>
        <v>1</v>
      </c>
      <c r="L341" s="5" cm="1">
        <f t="array" ref="L341">SUM(_xlfn._xlws.FILTER($D$2:$D$773,_xlfn.MAP($F$2:$F$773,_xlfn.LAMBDA(_xlpm.x,_xlpm.x=$F341))))</f>
        <v>3.2690421706440013E-4</v>
      </c>
      <c r="M341" s="5">
        <f t="shared" si="68"/>
        <v>1</v>
      </c>
      <c r="N341" s="5">
        <f t="shared" si="69"/>
        <v>0.21041093737452468</v>
      </c>
      <c r="O341" s="5">
        <f t="shared" si="70"/>
        <v>1</v>
      </c>
      <c r="P341" s="5">
        <f t="shared" si="71"/>
        <v>0</v>
      </c>
      <c r="Q341" s="5"/>
    </row>
    <row r="342" spans="1:17">
      <c r="A342" s="4" t="str">
        <f t="shared" si="60"/>
        <v>~viè~ : [vjɛ]</v>
      </c>
      <c r="B342" s="2">
        <v>1</v>
      </c>
      <c r="C342" s="4" t="s">
        <v>743</v>
      </c>
      <c r="D342" s="5">
        <f t="shared" si="61"/>
        <v>3.2690421706440013E-4</v>
      </c>
      <c r="E342" s="5" t="str">
        <f t="shared" si="62"/>
        <v>~viè~</v>
      </c>
      <c r="F342" s="5" t="str">
        <f t="shared" si="63"/>
        <v>[vjɛ]</v>
      </c>
      <c r="G342" s="6">
        <f t="shared" si="64"/>
        <v>3</v>
      </c>
      <c r="H342" s="6">
        <f t="shared" si="65"/>
        <v>3</v>
      </c>
      <c r="I342" s="6">
        <f t="shared" si="66"/>
        <v>3</v>
      </c>
      <c r="J342" s="5" cm="1">
        <f t="array" ref="J342">SUM(_xlfn._xlws.FILTER($D$2:$D$773,_xlfn.MAP($E$2:$E$773,_xlfn.LAMBDA(_xlpm.x,_xlpm.x=$E342))))</f>
        <v>3.2690421706440013E-4</v>
      </c>
      <c r="K342" s="5">
        <f t="shared" si="67"/>
        <v>1</v>
      </c>
      <c r="L342" s="5" cm="1">
        <f t="array" ref="L342">SUM(_xlfn._xlws.FILTER($D$2:$D$773,_xlfn.MAP($F$2:$F$773,_xlfn.LAMBDA(_xlpm.x,_xlpm.x=$F342))))</f>
        <v>3.2690421706440013E-4</v>
      </c>
      <c r="M342" s="5">
        <f t="shared" si="68"/>
        <v>1</v>
      </c>
      <c r="N342" s="5">
        <f t="shared" si="69"/>
        <v>0.21041093737452468</v>
      </c>
      <c r="O342" s="5">
        <f t="shared" si="70"/>
        <v>1</v>
      </c>
      <c r="P342" s="5">
        <f t="shared" si="71"/>
        <v>0</v>
      </c>
      <c r="Q342" s="5"/>
    </row>
    <row r="343" spans="1:17">
      <c r="A343" s="4" t="str">
        <f t="shared" si="60"/>
        <v>~tui~ : [tɥi]</v>
      </c>
      <c r="B343" s="2">
        <v>1</v>
      </c>
      <c r="C343" s="4" t="s">
        <v>525</v>
      </c>
      <c r="D343" s="5">
        <f t="shared" si="61"/>
        <v>3.2690421706440013E-4</v>
      </c>
      <c r="E343" s="4" t="str">
        <f t="shared" si="62"/>
        <v>~tui~</v>
      </c>
      <c r="F343" s="4" t="str">
        <f t="shared" si="63"/>
        <v>[tɥi]</v>
      </c>
      <c r="G343" s="6">
        <f t="shared" si="64"/>
        <v>3</v>
      </c>
      <c r="H343" s="6">
        <f t="shared" si="65"/>
        <v>3</v>
      </c>
      <c r="I343" s="6">
        <f t="shared" si="66"/>
        <v>3</v>
      </c>
      <c r="J343" s="5" cm="1">
        <f t="array" ref="J343">SUM(_xlfn._xlws.FILTER($D$2:$D$773,_xlfn.MAP($E$2:$E$773,_xlfn.LAMBDA(_xlpm.x,_xlpm.x=$E343))))</f>
        <v>3.2690421706440013E-4</v>
      </c>
      <c r="K343" s="5">
        <f t="shared" si="67"/>
        <v>1</v>
      </c>
      <c r="L343" s="5" cm="1">
        <f t="array" ref="L343">SUM(_xlfn._xlws.FILTER($D$2:$D$773,_xlfn.MAP($F$2:$F$773,_xlfn.LAMBDA(_xlpm.x,_xlpm.x=$F343))))</f>
        <v>3.2690421706440013E-4</v>
      </c>
      <c r="M343" s="5">
        <f t="shared" si="68"/>
        <v>1</v>
      </c>
      <c r="N343" s="5">
        <f t="shared" si="69"/>
        <v>0.21041093737452468</v>
      </c>
      <c r="O343" s="5">
        <f t="shared" si="70"/>
        <v>1</v>
      </c>
      <c r="P343" s="5">
        <f t="shared" si="71"/>
        <v>0</v>
      </c>
      <c r="Q343" s="5"/>
    </row>
    <row r="344" spans="1:17">
      <c r="A344" s="4" t="str">
        <f t="shared" si="60"/>
        <v>~toi~ : [twa]</v>
      </c>
      <c r="B344" s="2">
        <v>1</v>
      </c>
      <c r="C344" s="4" t="s">
        <v>338</v>
      </c>
      <c r="D344" s="5">
        <f t="shared" si="61"/>
        <v>3.2690421706440013E-4</v>
      </c>
      <c r="E344" s="5" t="str">
        <f t="shared" si="62"/>
        <v>~toi~</v>
      </c>
      <c r="F344" s="5" t="str">
        <f t="shared" si="63"/>
        <v>[twa]</v>
      </c>
      <c r="G344" s="6">
        <f t="shared" si="64"/>
        <v>3</v>
      </c>
      <c r="H344" s="6">
        <f t="shared" si="65"/>
        <v>3</v>
      </c>
      <c r="I344" s="6">
        <f t="shared" si="66"/>
        <v>3</v>
      </c>
      <c r="J344" s="5" cm="1">
        <f t="array" ref="J344">SUM(_xlfn._xlws.FILTER($D$2:$D$773,_xlfn.MAP($E$2:$E$773,_xlfn.LAMBDA(_xlpm.x,_xlpm.x=$E344))))</f>
        <v>3.2690421706440013E-4</v>
      </c>
      <c r="K344" s="5">
        <f t="shared" si="67"/>
        <v>1</v>
      </c>
      <c r="L344" s="5" cm="1">
        <f t="array" ref="L344">SUM(_xlfn._xlws.FILTER($D$2:$D$773,_xlfn.MAP($F$2:$F$773,_xlfn.LAMBDA(_xlpm.x,_xlpm.x=$F344))))</f>
        <v>3.2690421706440013E-4</v>
      </c>
      <c r="M344" s="5">
        <f t="shared" si="68"/>
        <v>1</v>
      </c>
      <c r="N344" s="5">
        <f t="shared" si="69"/>
        <v>0.21041093737452468</v>
      </c>
      <c r="O344" s="5">
        <f t="shared" si="70"/>
        <v>1</v>
      </c>
      <c r="P344" s="5">
        <f t="shared" si="71"/>
        <v>0</v>
      </c>
      <c r="Q344" s="5"/>
    </row>
    <row r="345" spans="1:17">
      <c r="A345" s="4" t="str">
        <f t="shared" si="60"/>
        <v>~tié~ : [tje]</v>
      </c>
      <c r="B345" s="2">
        <v>1</v>
      </c>
      <c r="C345" s="4" t="s">
        <v>530</v>
      </c>
      <c r="D345" s="5">
        <f t="shared" si="61"/>
        <v>3.2690421706440013E-4</v>
      </c>
      <c r="E345" s="5" t="str">
        <f t="shared" si="62"/>
        <v>~tié~</v>
      </c>
      <c r="F345" s="5" t="str">
        <f t="shared" si="63"/>
        <v>[tje]</v>
      </c>
      <c r="G345" s="6">
        <f t="shared" si="64"/>
        <v>3</v>
      </c>
      <c r="H345" s="6">
        <f t="shared" si="65"/>
        <v>3</v>
      </c>
      <c r="I345" s="6">
        <f t="shared" si="66"/>
        <v>3</v>
      </c>
      <c r="J345" s="5" cm="1">
        <f t="array" ref="J345">SUM(_xlfn._xlws.FILTER($D$2:$D$773,_xlfn.MAP($E$2:$E$773,_xlfn.LAMBDA(_xlpm.x,_xlpm.x=$E345))))</f>
        <v>3.2690421706440013E-4</v>
      </c>
      <c r="K345" s="5">
        <f t="shared" si="67"/>
        <v>1</v>
      </c>
      <c r="L345" s="5" cm="1">
        <f t="array" ref="L345">SUM(_xlfn._xlws.FILTER($D$2:$D$773,_xlfn.MAP($F$2:$F$773,_xlfn.LAMBDA(_xlpm.x,_xlpm.x=$F345))))</f>
        <v>3.2690421706440013E-4</v>
      </c>
      <c r="M345" s="5">
        <f t="shared" si="68"/>
        <v>1</v>
      </c>
      <c r="N345" s="5">
        <f t="shared" si="69"/>
        <v>0.21041093737452468</v>
      </c>
      <c r="O345" s="5">
        <f t="shared" si="70"/>
        <v>1</v>
      </c>
      <c r="P345" s="5">
        <f t="shared" si="71"/>
        <v>0</v>
      </c>
      <c r="Q345" s="5"/>
    </row>
    <row r="346" spans="1:17">
      <c r="A346" s="4" t="str">
        <f t="shared" si="60"/>
        <v>~stu~ : [sty]</v>
      </c>
      <c r="B346" s="2">
        <v>1</v>
      </c>
      <c r="C346" s="4" t="s">
        <v>348</v>
      </c>
      <c r="D346" s="5">
        <f t="shared" si="61"/>
        <v>3.2690421706440013E-4</v>
      </c>
      <c r="E346" s="4" t="str">
        <f t="shared" si="62"/>
        <v>~stu~</v>
      </c>
      <c r="F346" s="4" t="str">
        <f t="shared" si="63"/>
        <v>[sty]</v>
      </c>
      <c r="G346" s="6">
        <f t="shared" si="64"/>
        <v>3</v>
      </c>
      <c r="H346" s="6">
        <f t="shared" si="65"/>
        <v>3</v>
      </c>
      <c r="I346" s="6">
        <f t="shared" si="66"/>
        <v>3</v>
      </c>
      <c r="J346" s="5" cm="1">
        <f t="array" ref="J346">SUM(_xlfn._xlws.FILTER($D$2:$D$773,_xlfn.MAP($E$2:$E$773,_xlfn.LAMBDA(_xlpm.x,_xlpm.x=$E346))))</f>
        <v>3.2690421706440013E-4</v>
      </c>
      <c r="K346" s="5">
        <f t="shared" si="67"/>
        <v>1</v>
      </c>
      <c r="L346" s="5" cm="1">
        <f t="array" ref="L346">SUM(_xlfn._xlws.FILTER($D$2:$D$773,_xlfn.MAP($F$2:$F$773,_xlfn.LAMBDA(_xlpm.x,_xlpm.x=$F346))))</f>
        <v>3.2690421706440013E-4</v>
      </c>
      <c r="M346" s="5">
        <f t="shared" si="68"/>
        <v>1</v>
      </c>
      <c r="N346" s="5">
        <f t="shared" si="69"/>
        <v>0.21041093737452468</v>
      </c>
      <c r="O346" s="5">
        <f t="shared" si="70"/>
        <v>1</v>
      </c>
      <c r="P346" s="5">
        <f t="shared" si="71"/>
        <v>0</v>
      </c>
      <c r="Q346" s="5"/>
    </row>
    <row r="347" spans="1:17">
      <c r="A347" s="4" t="str">
        <f t="shared" si="60"/>
        <v>~spé~ : [spe]</v>
      </c>
      <c r="B347" s="2">
        <v>1</v>
      </c>
      <c r="C347" s="4" t="s">
        <v>767</v>
      </c>
      <c r="D347" s="5">
        <f t="shared" si="61"/>
        <v>3.2690421706440013E-4</v>
      </c>
      <c r="E347" s="5" t="str">
        <f t="shared" si="62"/>
        <v>~spé~</v>
      </c>
      <c r="F347" s="5" t="str">
        <f t="shared" si="63"/>
        <v>[spe]</v>
      </c>
      <c r="G347" s="6">
        <f t="shared" si="64"/>
        <v>3</v>
      </c>
      <c r="H347" s="6">
        <f t="shared" si="65"/>
        <v>3</v>
      </c>
      <c r="I347" s="6">
        <f t="shared" si="66"/>
        <v>3</v>
      </c>
      <c r="J347" s="5" cm="1">
        <f t="array" ref="J347">SUM(_xlfn._xlws.FILTER($D$2:$D$773,_xlfn.MAP($E$2:$E$773,_xlfn.LAMBDA(_xlpm.x,_xlpm.x=$E347))))</f>
        <v>3.2690421706440013E-4</v>
      </c>
      <c r="K347" s="5">
        <f t="shared" si="67"/>
        <v>1</v>
      </c>
      <c r="L347" s="5" cm="1">
        <f t="array" ref="L347">SUM(_xlfn._xlws.FILTER($D$2:$D$773,_xlfn.MAP($F$2:$F$773,_xlfn.LAMBDA(_xlpm.x,_xlpm.x=$F347))))</f>
        <v>3.2690421706440013E-4</v>
      </c>
      <c r="M347" s="5">
        <f t="shared" si="68"/>
        <v>1</v>
      </c>
      <c r="N347" s="5">
        <f t="shared" si="69"/>
        <v>0.21041093737452468</v>
      </c>
      <c r="O347" s="5">
        <f t="shared" si="70"/>
        <v>1</v>
      </c>
      <c r="P347" s="5">
        <f t="shared" si="71"/>
        <v>0</v>
      </c>
      <c r="Q347" s="5"/>
    </row>
    <row r="348" spans="1:17">
      <c r="A348" s="4" t="str">
        <f t="shared" si="60"/>
        <v>~sco~ : [skɔ]</v>
      </c>
      <c r="B348" s="2">
        <v>1</v>
      </c>
      <c r="C348" s="4" t="s">
        <v>768</v>
      </c>
      <c r="D348" s="5">
        <f t="shared" si="61"/>
        <v>3.2690421706440013E-4</v>
      </c>
      <c r="E348" s="5" t="str">
        <f t="shared" si="62"/>
        <v>~sco~</v>
      </c>
      <c r="F348" s="5" t="str">
        <f t="shared" si="63"/>
        <v>[skɔ]</v>
      </c>
      <c r="G348" s="6">
        <f t="shared" si="64"/>
        <v>3</v>
      </c>
      <c r="H348" s="6">
        <f t="shared" si="65"/>
        <v>3</v>
      </c>
      <c r="I348" s="6">
        <f t="shared" si="66"/>
        <v>3</v>
      </c>
      <c r="J348" s="5" cm="1">
        <f t="array" ref="J348">SUM(_xlfn._xlws.FILTER($D$2:$D$773,_xlfn.MAP($E$2:$E$773,_xlfn.LAMBDA(_xlpm.x,_xlpm.x=$E348))))</f>
        <v>3.2690421706440013E-4</v>
      </c>
      <c r="K348" s="5">
        <f t="shared" si="67"/>
        <v>1</v>
      </c>
      <c r="L348" s="5" cm="1">
        <f t="array" ref="L348">SUM(_xlfn._xlws.FILTER($D$2:$D$773,_xlfn.MAP($F$2:$F$773,_xlfn.LAMBDA(_xlpm.x,_xlpm.x=$F348))))</f>
        <v>3.2690421706440013E-4</v>
      </c>
      <c r="M348" s="5">
        <f t="shared" si="68"/>
        <v>1</v>
      </c>
      <c r="N348" s="5">
        <f t="shared" si="69"/>
        <v>0.21041093737452468</v>
      </c>
      <c r="O348" s="5">
        <f t="shared" si="70"/>
        <v>1</v>
      </c>
      <c r="P348" s="5">
        <f t="shared" si="71"/>
        <v>0</v>
      </c>
      <c r="Q348" s="5"/>
    </row>
    <row r="349" spans="1:17">
      <c r="A349" s="4" t="str">
        <f t="shared" si="60"/>
        <v>~cia~ : [sja]</v>
      </c>
      <c r="B349" s="2">
        <v>1</v>
      </c>
      <c r="C349" s="4" t="s">
        <v>770</v>
      </c>
      <c r="D349" s="5">
        <f t="shared" si="61"/>
        <v>3.2690421706440013E-4</v>
      </c>
      <c r="E349" s="4" t="str">
        <f t="shared" si="62"/>
        <v>~cia~</v>
      </c>
      <c r="F349" s="4" t="str">
        <f t="shared" si="63"/>
        <v>[sja]</v>
      </c>
      <c r="G349" s="6">
        <f t="shared" si="64"/>
        <v>3</v>
      </c>
      <c r="H349" s="6">
        <f t="shared" si="65"/>
        <v>3</v>
      </c>
      <c r="I349" s="6">
        <f t="shared" si="66"/>
        <v>3</v>
      </c>
      <c r="J349" s="5" cm="1">
        <f t="array" ref="J349">SUM(_xlfn._xlws.FILTER($D$2:$D$773,_xlfn.MAP($E$2:$E$773,_xlfn.LAMBDA(_xlpm.x,_xlpm.x=$E349))))</f>
        <v>3.2690421706440013E-4</v>
      </c>
      <c r="K349" s="5">
        <f t="shared" si="67"/>
        <v>1</v>
      </c>
      <c r="L349" s="5" cm="1">
        <f t="array" ref="L349">SUM(_xlfn._xlws.FILTER($D$2:$D$773,_xlfn.MAP($F$2:$F$773,_xlfn.LAMBDA(_xlpm.x,_xlpm.x=$F349))))</f>
        <v>3.2690421706440013E-4</v>
      </c>
      <c r="M349" s="5">
        <f t="shared" si="68"/>
        <v>1</v>
      </c>
      <c r="N349" s="5">
        <f t="shared" si="69"/>
        <v>0.21041093737452468</v>
      </c>
      <c r="O349" s="5">
        <f t="shared" si="70"/>
        <v>1</v>
      </c>
      <c r="P349" s="5">
        <f t="shared" si="71"/>
        <v>0</v>
      </c>
      <c r="Q349" s="5"/>
    </row>
    <row r="350" spans="1:17">
      <c r="A350" s="4" t="str">
        <f t="shared" si="60"/>
        <v>~bte~ : [ptə]</v>
      </c>
      <c r="B350" s="2">
        <v>1</v>
      </c>
      <c r="C350" s="4" t="s">
        <v>562</v>
      </c>
      <c r="D350" s="5">
        <f t="shared" si="61"/>
        <v>3.2690421706440013E-4</v>
      </c>
      <c r="E350" s="5" t="str">
        <f t="shared" si="62"/>
        <v>~bte~</v>
      </c>
      <c r="F350" s="5" t="str">
        <f t="shared" si="63"/>
        <v>[ptə]</v>
      </c>
      <c r="G350" s="6">
        <f t="shared" si="64"/>
        <v>3</v>
      </c>
      <c r="H350" s="6">
        <f t="shared" si="65"/>
        <v>3</v>
      </c>
      <c r="I350" s="6">
        <f t="shared" si="66"/>
        <v>3</v>
      </c>
      <c r="J350" s="5" cm="1">
        <f t="array" ref="J350">SUM(_xlfn._xlws.FILTER($D$2:$D$773,_xlfn.MAP($E$2:$E$773,_xlfn.LAMBDA(_xlpm.x,_xlpm.x=$E350))))</f>
        <v>3.2690421706440013E-4</v>
      </c>
      <c r="K350" s="5">
        <f t="shared" si="67"/>
        <v>1</v>
      </c>
      <c r="L350" s="5" cm="1">
        <f t="array" ref="L350">SUM(_xlfn._xlws.FILTER($D$2:$D$773,_xlfn.MAP($F$2:$F$773,_xlfn.LAMBDA(_xlpm.x,_xlpm.x=$F350))))</f>
        <v>3.2690421706440013E-4</v>
      </c>
      <c r="M350" s="5">
        <f t="shared" si="68"/>
        <v>1</v>
      </c>
      <c r="N350" s="5">
        <f t="shared" si="69"/>
        <v>0.21041093737452468</v>
      </c>
      <c r="O350" s="5">
        <f t="shared" si="70"/>
        <v>1</v>
      </c>
      <c r="P350" s="5">
        <f t="shared" si="71"/>
        <v>0</v>
      </c>
      <c r="Q350" s="5"/>
    </row>
    <row r="351" spans="1:17">
      <c r="A351" s="4" t="str">
        <f t="shared" si="60"/>
        <v>~ptu~ : [pty]</v>
      </c>
      <c r="B351" s="2">
        <v>1</v>
      </c>
      <c r="C351" s="4" t="s">
        <v>563</v>
      </c>
      <c r="D351" s="5">
        <f t="shared" si="61"/>
        <v>3.2690421706440013E-4</v>
      </c>
      <c r="E351" s="4" t="str">
        <f t="shared" si="62"/>
        <v>~ptu~</v>
      </c>
      <c r="F351" s="4" t="str">
        <f t="shared" si="63"/>
        <v>[pty]</v>
      </c>
      <c r="G351" s="6">
        <f t="shared" si="64"/>
        <v>3</v>
      </c>
      <c r="H351" s="6">
        <f t="shared" si="65"/>
        <v>3</v>
      </c>
      <c r="I351" s="6">
        <f t="shared" si="66"/>
        <v>3</v>
      </c>
      <c r="J351" s="5" cm="1">
        <f t="array" ref="J351">SUM(_xlfn._xlws.FILTER($D$2:$D$773,_xlfn.MAP($E$2:$E$773,_xlfn.LAMBDA(_xlpm.x,_xlpm.x=$E351))))</f>
        <v>3.2690421706440013E-4</v>
      </c>
      <c r="K351" s="5">
        <f t="shared" si="67"/>
        <v>1</v>
      </c>
      <c r="L351" s="5" cm="1">
        <f t="array" ref="L351">SUM(_xlfn._xlws.FILTER($D$2:$D$773,_xlfn.MAP($F$2:$F$773,_xlfn.LAMBDA(_xlpm.x,_xlpm.x=$F351))))</f>
        <v>3.2690421706440013E-4</v>
      </c>
      <c r="M351" s="5">
        <f t="shared" si="68"/>
        <v>1</v>
      </c>
      <c r="N351" s="5">
        <f t="shared" si="69"/>
        <v>0.21041093737452468</v>
      </c>
      <c r="O351" s="5">
        <f t="shared" si="70"/>
        <v>1</v>
      </c>
      <c r="P351" s="5">
        <f t="shared" si="71"/>
        <v>0</v>
      </c>
      <c r="Q351" s="5"/>
    </row>
    <row r="352" spans="1:17">
      <c r="A352" s="4" t="str">
        <f t="shared" si="60"/>
        <v>~bse~ : [psɛ]</v>
      </c>
      <c r="B352" s="2">
        <v>1</v>
      </c>
      <c r="C352" s="4" t="s">
        <v>564</v>
      </c>
      <c r="D352" s="5">
        <f t="shared" si="61"/>
        <v>3.2690421706440013E-4</v>
      </c>
      <c r="E352" s="4" t="str">
        <f t="shared" si="62"/>
        <v>~bse~</v>
      </c>
      <c r="F352" s="4" t="str">
        <f t="shared" si="63"/>
        <v>[psɛ]</v>
      </c>
      <c r="G352" s="6">
        <f t="shared" si="64"/>
        <v>3</v>
      </c>
      <c r="H352" s="6">
        <f t="shared" si="65"/>
        <v>3</v>
      </c>
      <c r="I352" s="6">
        <f t="shared" si="66"/>
        <v>3</v>
      </c>
      <c r="J352" s="5" cm="1">
        <f t="array" ref="J352">SUM(_xlfn._xlws.FILTER($D$2:$D$773,_xlfn.MAP($E$2:$E$773,_xlfn.LAMBDA(_xlpm.x,_xlpm.x=$E352))))</f>
        <v>3.2690421706440013E-4</v>
      </c>
      <c r="K352" s="5">
        <f t="shared" si="67"/>
        <v>1</v>
      </c>
      <c r="L352" s="5" cm="1">
        <f t="array" ref="L352">SUM(_xlfn._xlws.FILTER($D$2:$D$773,_xlfn.MAP($F$2:$F$773,_xlfn.LAMBDA(_xlpm.x,_xlpm.x=$F352))))</f>
        <v>3.2690421706440013E-4</v>
      </c>
      <c r="M352" s="5">
        <f t="shared" si="68"/>
        <v>1</v>
      </c>
      <c r="N352" s="5">
        <f t="shared" si="69"/>
        <v>0.21041093737452468</v>
      </c>
      <c r="O352" s="5">
        <f t="shared" si="70"/>
        <v>1</v>
      </c>
      <c r="P352" s="5">
        <f t="shared" si="71"/>
        <v>0</v>
      </c>
      <c r="Q352" s="5"/>
    </row>
    <row r="353" spans="1:17">
      <c r="A353" s="4" t="str">
        <f t="shared" si="60"/>
        <v>~nue~ : [nɥe]</v>
      </c>
      <c r="B353" s="2">
        <v>1</v>
      </c>
      <c r="C353" s="4" t="s">
        <v>578</v>
      </c>
      <c r="D353" s="5">
        <f t="shared" si="61"/>
        <v>3.2690421706440013E-4</v>
      </c>
      <c r="E353" s="4" t="str">
        <f t="shared" si="62"/>
        <v>~nue~</v>
      </c>
      <c r="F353" s="4" t="str">
        <f t="shared" si="63"/>
        <v>[nɥe]</v>
      </c>
      <c r="G353" s="6">
        <f t="shared" si="64"/>
        <v>3</v>
      </c>
      <c r="H353" s="6">
        <f t="shared" si="65"/>
        <v>3</v>
      </c>
      <c r="I353" s="6">
        <f t="shared" si="66"/>
        <v>3</v>
      </c>
      <c r="J353" s="5" cm="1">
        <f t="array" ref="J353">SUM(_xlfn._xlws.FILTER($D$2:$D$773,_xlfn.MAP($E$2:$E$773,_xlfn.LAMBDA(_xlpm.x,_xlpm.x=$E353))))</f>
        <v>3.2690421706440013E-4</v>
      </c>
      <c r="K353" s="5">
        <f t="shared" si="67"/>
        <v>1</v>
      </c>
      <c r="L353" s="5" cm="1">
        <f t="array" ref="L353">SUM(_xlfn._xlws.FILTER($D$2:$D$773,_xlfn.MAP($F$2:$F$773,_xlfn.LAMBDA(_xlpm.x,_xlpm.x=$F353))))</f>
        <v>3.2690421706440013E-4</v>
      </c>
      <c r="M353" s="5">
        <f t="shared" si="68"/>
        <v>1</v>
      </c>
      <c r="N353" s="5">
        <f t="shared" si="69"/>
        <v>0.21041093737452468</v>
      </c>
      <c r="O353" s="5">
        <f t="shared" si="70"/>
        <v>1</v>
      </c>
      <c r="P353" s="5">
        <f t="shared" si="71"/>
        <v>0</v>
      </c>
      <c r="Q353" s="5"/>
    </row>
    <row r="354" spans="1:17">
      <c r="A354" s="4" t="str">
        <f t="shared" si="60"/>
        <v>~noi~ : [nwa]</v>
      </c>
      <c r="B354" s="2">
        <v>1</v>
      </c>
      <c r="C354" s="4" t="s">
        <v>579</v>
      </c>
      <c r="D354" s="5">
        <f t="shared" si="61"/>
        <v>3.2690421706440013E-4</v>
      </c>
      <c r="E354" s="4" t="str">
        <f t="shared" si="62"/>
        <v>~noi~</v>
      </c>
      <c r="F354" s="4" t="str">
        <f t="shared" si="63"/>
        <v>[nwa]</v>
      </c>
      <c r="G354" s="6">
        <f t="shared" si="64"/>
        <v>3</v>
      </c>
      <c r="H354" s="6">
        <f t="shared" si="65"/>
        <v>3</v>
      </c>
      <c r="I354" s="6">
        <f t="shared" si="66"/>
        <v>3</v>
      </c>
      <c r="J354" s="5" cm="1">
        <f t="array" ref="J354">SUM(_xlfn._xlws.FILTER($D$2:$D$773,_xlfn.MAP($E$2:$E$773,_xlfn.LAMBDA(_xlpm.x,_xlpm.x=$E354))))</f>
        <v>3.2690421706440013E-4</v>
      </c>
      <c r="K354" s="5">
        <f t="shared" si="67"/>
        <v>1</v>
      </c>
      <c r="L354" s="5" cm="1">
        <f t="array" ref="L354">SUM(_xlfn._xlws.FILTER($D$2:$D$773,_xlfn.MAP($F$2:$F$773,_xlfn.LAMBDA(_xlpm.x,_xlpm.x=$F354))))</f>
        <v>3.2690421706440013E-4</v>
      </c>
      <c r="M354" s="5">
        <f t="shared" si="68"/>
        <v>1</v>
      </c>
      <c r="N354" s="5">
        <f t="shared" si="69"/>
        <v>0.21041093737452468</v>
      </c>
      <c r="O354" s="5">
        <f t="shared" si="70"/>
        <v>1</v>
      </c>
      <c r="P354" s="5">
        <f t="shared" si="71"/>
        <v>0</v>
      </c>
      <c r="Q354" s="5"/>
    </row>
    <row r="355" spans="1:17">
      <c r="A355" s="4" t="str">
        <f t="shared" si="60"/>
        <v>~lui~ : [lɥi]</v>
      </c>
      <c r="B355" s="2">
        <v>1</v>
      </c>
      <c r="C355" s="4" t="s">
        <v>594</v>
      </c>
      <c r="D355" s="5">
        <f t="shared" si="61"/>
        <v>3.2690421706440013E-4</v>
      </c>
      <c r="E355" s="5" t="str">
        <f t="shared" si="62"/>
        <v>~lui~</v>
      </c>
      <c r="F355" s="5" t="str">
        <f t="shared" si="63"/>
        <v>[lɥi]</v>
      </c>
      <c r="G355" s="6">
        <f t="shared" si="64"/>
        <v>3</v>
      </c>
      <c r="H355" s="6">
        <f t="shared" si="65"/>
        <v>3</v>
      </c>
      <c r="I355" s="6">
        <f t="shared" si="66"/>
        <v>3</v>
      </c>
      <c r="J355" s="5" cm="1">
        <f t="array" ref="J355">SUM(_xlfn._xlws.FILTER($D$2:$D$773,_xlfn.MAP($E$2:$E$773,_xlfn.LAMBDA(_xlpm.x,_xlpm.x=$E355))))</f>
        <v>3.2690421706440013E-4</v>
      </c>
      <c r="K355" s="5">
        <f t="shared" si="67"/>
        <v>1</v>
      </c>
      <c r="L355" s="5" cm="1">
        <f t="array" ref="L355">SUM(_xlfn._xlws.FILTER($D$2:$D$773,_xlfn.MAP($F$2:$F$773,_xlfn.LAMBDA(_xlpm.x,_xlpm.x=$F355))))</f>
        <v>3.2690421706440013E-4</v>
      </c>
      <c r="M355" s="5">
        <f t="shared" si="68"/>
        <v>1</v>
      </c>
      <c r="N355" s="5">
        <f t="shared" si="69"/>
        <v>0.21041093737452468</v>
      </c>
      <c r="O355" s="5">
        <f t="shared" si="70"/>
        <v>1</v>
      </c>
      <c r="P355" s="5">
        <f t="shared" si="71"/>
        <v>0</v>
      </c>
      <c r="Q355" s="5"/>
    </row>
    <row r="356" spans="1:17">
      <c r="A356" s="4" t="str">
        <f t="shared" si="60"/>
        <v>~loi~ : [lwa]</v>
      </c>
      <c r="B356" s="2">
        <v>1</v>
      </c>
      <c r="C356" s="4" t="s">
        <v>595</v>
      </c>
      <c r="D356" s="5">
        <f t="shared" si="61"/>
        <v>3.2690421706440013E-4</v>
      </c>
      <c r="E356" s="5" t="str">
        <f t="shared" si="62"/>
        <v>~loi~</v>
      </c>
      <c r="F356" s="5" t="str">
        <f t="shared" si="63"/>
        <v>[lwa]</v>
      </c>
      <c r="G356" s="6">
        <f t="shared" si="64"/>
        <v>3</v>
      </c>
      <c r="H356" s="6">
        <f t="shared" si="65"/>
        <v>3</v>
      </c>
      <c r="I356" s="6">
        <f t="shared" si="66"/>
        <v>3</v>
      </c>
      <c r="J356" s="5" cm="1">
        <f t="array" ref="J356">SUM(_xlfn._xlws.FILTER($D$2:$D$773,_xlfn.MAP($E$2:$E$773,_xlfn.LAMBDA(_xlpm.x,_xlpm.x=$E356))))</f>
        <v>3.2690421706440013E-4</v>
      </c>
      <c r="K356" s="5">
        <f t="shared" si="67"/>
        <v>1</v>
      </c>
      <c r="L356" s="5" cm="1">
        <f t="array" ref="L356">SUM(_xlfn._xlws.FILTER($D$2:$D$773,_xlfn.MAP($F$2:$F$773,_xlfn.LAMBDA(_xlpm.x,_xlpm.x=$F356))))</f>
        <v>3.2690421706440013E-4</v>
      </c>
      <c r="M356" s="5">
        <f t="shared" si="68"/>
        <v>1</v>
      </c>
      <c r="N356" s="5">
        <f t="shared" si="69"/>
        <v>0.21041093737452468</v>
      </c>
      <c r="O356" s="5">
        <f t="shared" si="70"/>
        <v>1</v>
      </c>
      <c r="P356" s="5">
        <f t="shared" si="71"/>
        <v>0</v>
      </c>
      <c r="Q356" s="5"/>
    </row>
    <row r="357" spans="1:17">
      <c r="A357" s="4" t="str">
        <f t="shared" si="60"/>
        <v>~lte~ : [ltə]</v>
      </c>
      <c r="B357" s="2">
        <v>1</v>
      </c>
      <c r="C357" s="4" t="s">
        <v>780</v>
      </c>
      <c r="D357" s="5">
        <f t="shared" si="61"/>
        <v>3.2690421706440013E-4</v>
      </c>
      <c r="E357" s="4" t="str">
        <f t="shared" si="62"/>
        <v>~lte~</v>
      </c>
      <c r="F357" s="4" t="str">
        <f t="shared" si="63"/>
        <v>[ltə]</v>
      </c>
      <c r="G357" s="6">
        <f t="shared" si="64"/>
        <v>3</v>
      </c>
      <c r="H357" s="6">
        <f t="shared" si="65"/>
        <v>3</v>
      </c>
      <c r="I357" s="6">
        <f t="shared" si="66"/>
        <v>3</v>
      </c>
      <c r="J357" s="5" cm="1">
        <f t="array" ref="J357">SUM(_xlfn._xlws.FILTER($D$2:$D$773,_xlfn.MAP($E$2:$E$773,_xlfn.LAMBDA(_xlpm.x,_xlpm.x=$E357))))</f>
        <v>3.2690421706440013E-4</v>
      </c>
      <c r="K357" s="5">
        <f t="shared" si="67"/>
        <v>1</v>
      </c>
      <c r="L357" s="5" cm="1">
        <f t="array" ref="L357">SUM(_xlfn._xlws.FILTER($D$2:$D$773,_xlfn.MAP($F$2:$F$773,_xlfn.LAMBDA(_xlpm.x,_xlpm.x=$F357))))</f>
        <v>3.2690421706440013E-4</v>
      </c>
      <c r="M357" s="5">
        <f t="shared" si="68"/>
        <v>1</v>
      </c>
      <c r="N357" s="5">
        <f t="shared" si="69"/>
        <v>0.21041093737452468</v>
      </c>
      <c r="O357" s="5">
        <f t="shared" si="70"/>
        <v>1</v>
      </c>
      <c r="P357" s="5">
        <f t="shared" si="71"/>
        <v>0</v>
      </c>
      <c r="Q357" s="5"/>
    </row>
    <row r="358" spans="1:17">
      <c r="A358" s="4" t="str">
        <f t="shared" si="60"/>
        <v>~lti~ : [lti]</v>
      </c>
      <c r="B358" s="2">
        <v>1</v>
      </c>
      <c r="C358" s="4" t="s">
        <v>19</v>
      </c>
      <c r="D358" s="5">
        <f t="shared" si="61"/>
        <v>3.2690421706440013E-4</v>
      </c>
      <c r="E358" s="5" t="str">
        <f t="shared" si="62"/>
        <v>~lti~</v>
      </c>
      <c r="F358" s="5" t="str">
        <f t="shared" si="63"/>
        <v>[lti]</v>
      </c>
      <c r="G358" s="6">
        <f t="shared" si="64"/>
        <v>3</v>
      </c>
      <c r="H358" s="6">
        <f t="shared" si="65"/>
        <v>3</v>
      </c>
      <c r="I358" s="6">
        <f t="shared" si="66"/>
        <v>3</v>
      </c>
      <c r="J358" s="5" cm="1">
        <f t="array" ref="J358">SUM(_xlfn._xlws.FILTER($D$2:$D$773,_xlfn.MAP($E$2:$E$773,_xlfn.LAMBDA(_xlpm.x,_xlpm.x=$E358))))</f>
        <v>3.2690421706440013E-4</v>
      </c>
      <c r="K358" s="5">
        <f t="shared" si="67"/>
        <v>1</v>
      </c>
      <c r="L358" s="5" cm="1">
        <f t="array" ref="L358">SUM(_xlfn._xlws.FILTER($D$2:$D$773,_xlfn.MAP($F$2:$F$773,_xlfn.LAMBDA(_xlpm.x,_xlpm.x=$F358))))</f>
        <v>3.2690421706440013E-4</v>
      </c>
      <c r="M358" s="5">
        <f t="shared" si="68"/>
        <v>1</v>
      </c>
      <c r="N358" s="5">
        <f t="shared" si="69"/>
        <v>0.21041093737452468</v>
      </c>
      <c r="O358" s="5">
        <f t="shared" si="70"/>
        <v>1</v>
      </c>
      <c r="P358" s="5">
        <f t="shared" si="71"/>
        <v>0</v>
      </c>
      <c r="Q358" s="5"/>
    </row>
    <row r="359" spans="1:17">
      <c r="A359" s="4" t="str">
        <f t="shared" si="60"/>
        <v>~lté~ : [lte]</v>
      </c>
      <c r="B359" s="2">
        <v>1</v>
      </c>
      <c r="C359" s="4" t="s">
        <v>597</v>
      </c>
      <c r="D359" s="5">
        <f t="shared" si="61"/>
        <v>3.2690421706440013E-4</v>
      </c>
      <c r="E359" s="4" t="str">
        <f t="shared" si="62"/>
        <v>~lté~</v>
      </c>
      <c r="F359" s="4" t="str">
        <f t="shared" si="63"/>
        <v>[lte]</v>
      </c>
      <c r="G359" s="6">
        <f t="shared" si="64"/>
        <v>3</v>
      </c>
      <c r="H359" s="6">
        <f t="shared" si="65"/>
        <v>3</v>
      </c>
      <c r="I359" s="6">
        <f t="shared" si="66"/>
        <v>3</v>
      </c>
      <c r="J359" s="5" cm="1">
        <f t="array" ref="J359">SUM(_xlfn._xlws.FILTER($D$2:$D$773,_xlfn.MAP($E$2:$E$773,_xlfn.LAMBDA(_xlpm.x,_xlpm.x=$E359))))</f>
        <v>3.2690421706440013E-4</v>
      </c>
      <c r="K359" s="5">
        <f t="shared" si="67"/>
        <v>1</v>
      </c>
      <c r="L359" s="5" cm="1">
        <f t="array" ref="L359">SUM(_xlfn._xlws.FILTER($D$2:$D$773,_xlfn.MAP($F$2:$F$773,_xlfn.LAMBDA(_xlpm.x,_xlpm.x=$F359))))</f>
        <v>3.2690421706440013E-4</v>
      </c>
      <c r="M359" s="5">
        <f t="shared" si="68"/>
        <v>1</v>
      </c>
      <c r="N359" s="5">
        <f t="shared" si="69"/>
        <v>0.21041093737452468</v>
      </c>
      <c r="O359" s="5">
        <f t="shared" si="70"/>
        <v>1</v>
      </c>
      <c r="P359" s="5">
        <f t="shared" si="71"/>
        <v>0</v>
      </c>
      <c r="Q359" s="5"/>
    </row>
    <row r="360" spans="1:17">
      <c r="A360" s="4" t="str">
        <f t="shared" si="60"/>
        <v>~lme~ : [lmə]</v>
      </c>
      <c r="B360" s="2">
        <v>1</v>
      </c>
      <c r="C360" s="4" t="s">
        <v>599</v>
      </c>
      <c r="D360" s="5">
        <f t="shared" si="61"/>
        <v>3.2690421706440013E-4</v>
      </c>
      <c r="E360" s="5" t="str">
        <f t="shared" si="62"/>
        <v>~lme~</v>
      </c>
      <c r="F360" s="5" t="str">
        <f t="shared" si="63"/>
        <v>[lmə]</v>
      </c>
      <c r="G360" s="6">
        <f t="shared" si="64"/>
        <v>3</v>
      </c>
      <c r="H360" s="6">
        <f t="shared" si="65"/>
        <v>3</v>
      </c>
      <c r="I360" s="6">
        <f t="shared" si="66"/>
        <v>3</v>
      </c>
      <c r="J360" s="5" cm="1">
        <f t="array" ref="J360">SUM(_xlfn._xlws.FILTER($D$2:$D$773,_xlfn.MAP($E$2:$E$773,_xlfn.LAMBDA(_xlpm.x,_xlpm.x=$E360))))</f>
        <v>3.2690421706440013E-4</v>
      </c>
      <c r="K360" s="5">
        <f t="shared" si="67"/>
        <v>1</v>
      </c>
      <c r="L360" s="5" cm="1">
        <f t="array" ref="L360">SUM(_xlfn._xlws.FILTER($D$2:$D$773,_xlfn.MAP($F$2:$F$773,_xlfn.LAMBDA(_xlpm.x,_xlpm.x=$F360))))</f>
        <v>3.2690421706440013E-4</v>
      </c>
      <c r="M360" s="5">
        <f t="shared" si="68"/>
        <v>1</v>
      </c>
      <c r="N360" s="5">
        <f t="shared" si="69"/>
        <v>0.21041093737452468</v>
      </c>
      <c r="O360" s="5">
        <f t="shared" si="70"/>
        <v>1</v>
      </c>
      <c r="P360" s="5">
        <f t="shared" si="71"/>
        <v>0</v>
      </c>
      <c r="Q360" s="5"/>
    </row>
    <row r="361" spans="1:17">
      <c r="A361" s="4" t="str">
        <f t="shared" si="60"/>
        <v>~cui~ : [kɥi]</v>
      </c>
      <c r="B361" s="2">
        <v>1</v>
      </c>
      <c r="C361" s="4" t="s">
        <v>610</v>
      </c>
      <c r="D361" s="5">
        <f t="shared" si="61"/>
        <v>3.2690421706440013E-4</v>
      </c>
      <c r="E361" s="5" t="str">
        <f t="shared" si="62"/>
        <v>~cui~</v>
      </c>
      <c r="F361" s="5" t="str">
        <f t="shared" si="63"/>
        <v>[kɥi]</v>
      </c>
      <c r="G361" s="6">
        <f t="shared" si="64"/>
        <v>3</v>
      </c>
      <c r="H361" s="6">
        <f t="shared" si="65"/>
        <v>3</v>
      </c>
      <c r="I361" s="6">
        <f t="shared" si="66"/>
        <v>3</v>
      </c>
      <c r="J361" s="5" cm="1">
        <f t="array" ref="J361">SUM(_xlfn._xlws.FILTER($D$2:$D$773,_xlfn.MAP($E$2:$E$773,_xlfn.LAMBDA(_xlpm.x,_xlpm.x=$E361))))</f>
        <v>3.2690421706440013E-4</v>
      </c>
      <c r="K361" s="5">
        <f t="shared" si="67"/>
        <v>1</v>
      </c>
      <c r="L361" s="5" cm="1">
        <f t="array" ref="L361">SUM(_xlfn._xlws.FILTER($D$2:$D$773,_xlfn.MAP($F$2:$F$773,_xlfn.LAMBDA(_xlpm.x,_xlpm.x=$F361))))</f>
        <v>3.2690421706440013E-4</v>
      </c>
      <c r="M361" s="5">
        <f t="shared" si="68"/>
        <v>1</v>
      </c>
      <c r="N361" s="5">
        <f t="shared" si="69"/>
        <v>0.21041093737452468</v>
      </c>
      <c r="O361" s="5">
        <f t="shared" si="70"/>
        <v>1</v>
      </c>
      <c r="P361" s="5">
        <f t="shared" si="71"/>
        <v>0</v>
      </c>
      <c r="Q361" s="5"/>
    </row>
    <row r="362" spans="1:17">
      <c r="A362" s="4" t="str">
        <f t="shared" si="60"/>
        <v>~cré~ : [kʁe]</v>
      </c>
      <c r="B362" s="2">
        <v>1</v>
      </c>
      <c r="C362" s="4" t="s">
        <v>611</v>
      </c>
      <c r="D362" s="5">
        <f t="shared" si="61"/>
        <v>3.2690421706440013E-4</v>
      </c>
      <c r="E362" s="4" t="str">
        <f t="shared" si="62"/>
        <v>~cré~</v>
      </c>
      <c r="F362" s="4" t="str">
        <f t="shared" si="63"/>
        <v>[kʁe]</v>
      </c>
      <c r="G362" s="6">
        <f t="shared" si="64"/>
        <v>3</v>
      </c>
      <c r="H362" s="6">
        <f t="shared" si="65"/>
        <v>3</v>
      </c>
      <c r="I362" s="6">
        <f t="shared" si="66"/>
        <v>3</v>
      </c>
      <c r="J362" s="5" cm="1">
        <f t="array" ref="J362">SUM(_xlfn._xlws.FILTER($D$2:$D$773,_xlfn.MAP($E$2:$E$773,_xlfn.LAMBDA(_xlpm.x,_xlpm.x=$E362))))</f>
        <v>3.2690421706440013E-4</v>
      </c>
      <c r="K362" s="5">
        <f t="shared" si="67"/>
        <v>1</v>
      </c>
      <c r="L362" s="5" cm="1">
        <f t="array" ref="L362">SUM(_xlfn._xlws.FILTER($D$2:$D$773,_xlfn.MAP($F$2:$F$773,_xlfn.LAMBDA(_xlpm.x,_xlpm.x=$F362))))</f>
        <v>3.2690421706440013E-4</v>
      </c>
      <c r="M362" s="5">
        <f t="shared" si="68"/>
        <v>1</v>
      </c>
      <c r="N362" s="5">
        <f t="shared" si="69"/>
        <v>0.21041093737452468</v>
      </c>
      <c r="O362" s="5">
        <f t="shared" si="70"/>
        <v>1</v>
      </c>
      <c r="P362" s="5">
        <f t="shared" si="71"/>
        <v>0</v>
      </c>
      <c r="Q362" s="5"/>
    </row>
    <row r="363" spans="1:17">
      <c r="A363" s="4" t="str">
        <f t="shared" si="60"/>
        <v>~cun~ : [kœ̃]</v>
      </c>
      <c r="B363" s="2">
        <v>1</v>
      </c>
      <c r="C363" s="4" t="s">
        <v>612</v>
      </c>
      <c r="D363" s="5">
        <f t="shared" si="61"/>
        <v>3.2690421706440013E-4</v>
      </c>
      <c r="E363" s="4" t="str">
        <f t="shared" si="62"/>
        <v>~cun~</v>
      </c>
      <c r="F363" s="4" t="str">
        <f t="shared" si="63"/>
        <v>[kœ̃]</v>
      </c>
      <c r="G363" s="6">
        <f t="shared" si="64"/>
        <v>3</v>
      </c>
      <c r="H363" s="6">
        <f t="shared" si="65"/>
        <v>3</v>
      </c>
      <c r="I363" s="6">
        <f t="shared" si="66"/>
        <v>3</v>
      </c>
      <c r="J363" s="5" cm="1">
        <f t="array" ref="J363">SUM(_xlfn._xlws.FILTER($D$2:$D$773,_xlfn.MAP($E$2:$E$773,_xlfn.LAMBDA(_xlpm.x,_xlpm.x=$E363))))</f>
        <v>3.2690421706440013E-4</v>
      </c>
      <c r="K363" s="5">
        <f t="shared" si="67"/>
        <v>1</v>
      </c>
      <c r="L363" s="5" cm="1">
        <f t="array" ref="L363">SUM(_xlfn._xlws.FILTER($D$2:$D$773,_xlfn.MAP($F$2:$F$773,_xlfn.LAMBDA(_xlpm.x,_xlpm.x=$F363))))</f>
        <v>3.2690421706440013E-4</v>
      </c>
      <c r="M363" s="5">
        <f t="shared" si="68"/>
        <v>1</v>
      </c>
      <c r="N363" s="5">
        <f t="shared" si="69"/>
        <v>0.21041093737452468</v>
      </c>
      <c r="O363" s="5">
        <f t="shared" si="70"/>
        <v>1</v>
      </c>
      <c r="P363" s="5">
        <f t="shared" si="71"/>
        <v>0</v>
      </c>
      <c r="Q363" s="5"/>
    </row>
    <row r="364" spans="1:17">
      <c r="A364" s="4" t="str">
        <f t="shared" si="60"/>
        <v>~ccè~ : [ksɛ]</v>
      </c>
      <c r="B364" s="2">
        <v>1</v>
      </c>
      <c r="C364" s="4" t="s">
        <v>789</v>
      </c>
      <c r="D364" s="5">
        <f t="shared" si="61"/>
        <v>3.2690421706440013E-4</v>
      </c>
      <c r="E364" s="4" t="str">
        <f t="shared" si="62"/>
        <v>~ccè~</v>
      </c>
      <c r="F364" s="4" t="str">
        <f t="shared" si="63"/>
        <v>[ksɛ]</v>
      </c>
      <c r="G364" s="6">
        <f t="shared" si="64"/>
        <v>3</v>
      </c>
      <c r="H364" s="6">
        <f t="shared" si="65"/>
        <v>3</v>
      </c>
      <c r="I364" s="6">
        <f t="shared" si="66"/>
        <v>3</v>
      </c>
      <c r="J364" s="5" cm="1">
        <f t="array" ref="J364">SUM(_xlfn._xlws.FILTER($D$2:$D$773,_xlfn.MAP($E$2:$E$773,_xlfn.LAMBDA(_xlpm.x,_xlpm.x=$E364))))</f>
        <v>3.2690421706440013E-4</v>
      </c>
      <c r="K364" s="5">
        <f t="shared" si="67"/>
        <v>1</v>
      </c>
      <c r="L364" s="5" cm="1">
        <f t="array" ref="L364">SUM(_xlfn._xlws.FILTER($D$2:$D$773,_xlfn.MAP($F$2:$F$773,_xlfn.LAMBDA(_xlpm.x,_xlpm.x=$F364))))</f>
        <v>3.2690421706440013E-4</v>
      </c>
      <c r="M364" s="5">
        <f t="shared" si="68"/>
        <v>1</v>
      </c>
      <c r="N364" s="5">
        <f t="shared" si="69"/>
        <v>0.21041093737452468</v>
      </c>
      <c r="O364" s="5">
        <f t="shared" si="70"/>
        <v>1</v>
      </c>
      <c r="P364" s="5">
        <f t="shared" si="71"/>
        <v>0</v>
      </c>
      <c r="Q364" s="5"/>
    </row>
    <row r="365" spans="1:17">
      <c r="A365" s="4" t="str">
        <f t="shared" si="60"/>
        <v>~clo~ : [klɔ]</v>
      </c>
      <c r="B365" s="2">
        <v>1</v>
      </c>
      <c r="C365" s="4" t="s">
        <v>617</v>
      </c>
      <c r="D365" s="5">
        <f t="shared" si="61"/>
        <v>3.2690421706440013E-4</v>
      </c>
      <c r="E365" s="5" t="str">
        <f t="shared" si="62"/>
        <v>~clo~</v>
      </c>
      <c r="F365" s="5" t="str">
        <f t="shared" si="63"/>
        <v>[klɔ]</v>
      </c>
      <c r="G365" s="6">
        <f t="shared" si="64"/>
        <v>3</v>
      </c>
      <c r="H365" s="6">
        <f t="shared" si="65"/>
        <v>3</v>
      </c>
      <c r="I365" s="6">
        <f t="shared" si="66"/>
        <v>3</v>
      </c>
      <c r="J365" s="5" cm="1">
        <f t="array" ref="J365">SUM(_xlfn._xlws.FILTER($D$2:$D$773,_xlfn.MAP($E$2:$E$773,_xlfn.LAMBDA(_xlpm.x,_xlpm.x=$E365))))</f>
        <v>3.2690421706440013E-4</v>
      </c>
      <c r="K365" s="5">
        <f t="shared" si="67"/>
        <v>1</v>
      </c>
      <c r="L365" s="5" cm="1">
        <f t="array" ref="L365">SUM(_xlfn._xlws.FILTER($D$2:$D$773,_xlfn.MAP($F$2:$F$773,_xlfn.LAMBDA(_xlpm.x,_xlpm.x=$F365))))</f>
        <v>3.2690421706440013E-4</v>
      </c>
      <c r="M365" s="5">
        <f t="shared" si="68"/>
        <v>1</v>
      </c>
      <c r="N365" s="5">
        <f t="shared" si="69"/>
        <v>0.21041093737452468</v>
      </c>
      <c r="O365" s="5">
        <f t="shared" si="70"/>
        <v>1</v>
      </c>
      <c r="P365" s="5">
        <f t="shared" si="71"/>
        <v>0</v>
      </c>
      <c r="Q365" s="5"/>
    </row>
    <row r="366" spans="1:17">
      <c r="A366" s="4" t="str">
        <f t="shared" si="60"/>
        <v>~clu~ : [kly]</v>
      </c>
      <c r="B366" s="2">
        <v>1</v>
      </c>
      <c r="C366" s="4" t="s">
        <v>619</v>
      </c>
      <c r="D366" s="5">
        <f t="shared" si="61"/>
        <v>3.2690421706440013E-4</v>
      </c>
      <c r="E366" s="5" t="str">
        <f t="shared" si="62"/>
        <v>~clu~</v>
      </c>
      <c r="F366" s="5" t="str">
        <f t="shared" si="63"/>
        <v>[kly]</v>
      </c>
      <c r="G366" s="6">
        <f t="shared" si="64"/>
        <v>3</v>
      </c>
      <c r="H366" s="6">
        <f t="shared" si="65"/>
        <v>3</v>
      </c>
      <c r="I366" s="6">
        <f t="shared" si="66"/>
        <v>3</v>
      </c>
      <c r="J366" s="5" cm="1">
        <f t="array" ref="J366">SUM(_xlfn._xlws.FILTER($D$2:$D$773,_xlfn.MAP($E$2:$E$773,_xlfn.LAMBDA(_xlpm.x,_xlpm.x=$E366))))</f>
        <v>3.2690421706440013E-4</v>
      </c>
      <c r="K366" s="5">
        <f t="shared" si="67"/>
        <v>1</v>
      </c>
      <c r="L366" s="5" cm="1">
        <f t="array" ref="L366">SUM(_xlfn._xlws.FILTER($D$2:$D$773,_xlfn.MAP($F$2:$F$773,_xlfn.LAMBDA(_xlpm.x,_xlpm.x=$F366))))</f>
        <v>3.2690421706440013E-4</v>
      </c>
      <c r="M366" s="5">
        <f t="shared" si="68"/>
        <v>1</v>
      </c>
      <c r="N366" s="5">
        <f t="shared" si="69"/>
        <v>0.21041093737452468</v>
      </c>
      <c r="O366" s="5">
        <f t="shared" si="70"/>
        <v>1</v>
      </c>
      <c r="P366" s="5">
        <f t="shared" si="71"/>
        <v>0</v>
      </c>
      <c r="Q366" s="5"/>
    </row>
    <row r="367" spans="1:17">
      <c r="A367" s="4" t="str">
        <f t="shared" si="60"/>
        <v>~gri~ : [gʁi]</v>
      </c>
      <c r="B367" s="2">
        <v>1</v>
      </c>
      <c r="C367" s="4" t="s">
        <v>625</v>
      </c>
      <c r="D367" s="5">
        <f t="shared" si="61"/>
        <v>3.2690421706440013E-4</v>
      </c>
      <c r="E367" s="4" t="str">
        <f t="shared" si="62"/>
        <v>~gri~</v>
      </c>
      <c r="F367" s="4" t="str">
        <f t="shared" si="63"/>
        <v>[gʁi]</v>
      </c>
      <c r="G367" s="6">
        <f t="shared" si="64"/>
        <v>3</v>
      </c>
      <c r="H367" s="6">
        <f t="shared" si="65"/>
        <v>3</v>
      </c>
      <c r="I367" s="6">
        <f t="shared" si="66"/>
        <v>3</v>
      </c>
      <c r="J367" s="5" cm="1">
        <f t="array" ref="J367">SUM(_xlfn._xlws.FILTER($D$2:$D$773,_xlfn.MAP($E$2:$E$773,_xlfn.LAMBDA(_xlpm.x,_xlpm.x=$E367))))</f>
        <v>3.2690421706440013E-4</v>
      </c>
      <c r="K367" s="5">
        <f t="shared" si="67"/>
        <v>1</v>
      </c>
      <c r="L367" s="5" cm="1">
        <f t="array" ref="L367">SUM(_xlfn._xlws.FILTER($D$2:$D$773,_xlfn.MAP($F$2:$F$773,_xlfn.LAMBDA(_xlpm.x,_xlpm.x=$F367))))</f>
        <v>3.2690421706440013E-4</v>
      </c>
      <c r="M367" s="5">
        <f t="shared" si="68"/>
        <v>1</v>
      </c>
      <c r="N367" s="5">
        <f t="shared" si="69"/>
        <v>0.21041093737452468</v>
      </c>
      <c r="O367" s="5">
        <f t="shared" si="70"/>
        <v>1</v>
      </c>
      <c r="P367" s="5">
        <f t="shared" si="71"/>
        <v>0</v>
      </c>
      <c r="Q367" s="5"/>
    </row>
    <row r="368" spans="1:17">
      <c r="A368" s="4" t="str">
        <f t="shared" si="60"/>
        <v>~gré~ : [gʁe]</v>
      </c>
      <c r="B368" s="2">
        <v>1</v>
      </c>
      <c r="C368" s="4" t="s">
        <v>628</v>
      </c>
      <c r="D368" s="5">
        <f t="shared" si="61"/>
        <v>3.2690421706440013E-4</v>
      </c>
      <c r="E368" s="4" t="str">
        <f t="shared" si="62"/>
        <v>~gré~</v>
      </c>
      <c r="F368" s="4" t="str">
        <f t="shared" si="63"/>
        <v>[gʁe]</v>
      </c>
      <c r="G368" s="6">
        <f t="shared" si="64"/>
        <v>3</v>
      </c>
      <c r="H368" s="6">
        <f t="shared" si="65"/>
        <v>3</v>
      </c>
      <c r="I368" s="6">
        <f t="shared" si="66"/>
        <v>3</v>
      </c>
      <c r="J368" s="5" cm="1">
        <f t="array" ref="J368">SUM(_xlfn._xlws.FILTER($D$2:$D$773,_xlfn.MAP($E$2:$E$773,_xlfn.LAMBDA(_xlpm.x,_xlpm.x=$E368))))</f>
        <v>3.2690421706440013E-4</v>
      </c>
      <c r="K368" s="5">
        <f t="shared" si="67"/>
        <v>1</v>
      </c>
      <c r="L368" s="5" cm="1">
        <f t="array" ref="L368">SUM(_xlfn._xlws.FILTER($D$2:$D$773,_xlfn.MAP($F$2:$F$773,_xlfn.LAMBDA(_xlpm.x,_xlpm.x=$F368))))</f>
        <v>3.2690421706440013E-4</v>
      </c>
      <c r="M368" s="5">
        <f t="shared" si="68"/>
        <v>1</v>
      </c>
      <c r="N368" s="5">
        <f t="shared" si="69"/>
        <v>0.21041093737452468</v>
      </c>
      <c r="O368" s="5">
        <f t="shared" si="70"/>
        <v>1</v>
      </c>
      <c r="P368" s="5">
        <f t="shared" si="71"/>
        <v>0</v>
      </c>
      <c r="Q368" s="5"/>
    </row>
    <row r="369" spans="1:17">
      <c r="A369" s="4" t="str">
        <f t="shared" si="60"/>
        <v>~ggé~ : [gʒe]</v>
      </c>
      <c r="B369" s="2">
        <v>1</v>
      </c>
      <c r="C369" s="4" t="s">
        <v>794</v>
      </c>
      <c r="D369" s="5">
        <f t="shared" si="61"/>
        <v>3.2690421706440013E-4</v>
      </c>
      <c r="E369" s="5" t="str">
        <f t="shared" si="62"/>
        <v>~ggé~</v>
      </c>
      <c r="F369" s="5" t="str">
        <f t="shared" si="63"/>
        <v>[gʒe]</v>
      </c>
      <c r="G369" s="6">
        <f t="shared" si="64"/>
        <v>3</v>
      </c>
      <c r="H369" s="6">
        <f t="shared" si="65"/>
        <v>3</v>
      </c>
      <c r="I369" s="6">
        <f t="shared" si="66"/>
        <v>3</v>
      </c>
      <c r="J369" s="5" cm="1">
        <f t="array" ref="J369">SUM(_xlfn._xlws.FILTER($D$2:$D$773,_xlfn.MAP($E$2:$E$773,_xlfn.LAMBDA(_xlpm.x,_xlpm.x=$E369))))</f>
        <v>3.2690421706440013E-4</v>
      </c>
      <c r="K369" s="5">
        <f t="shared" si="67"/>
        <v>1</v>
      </c>
      <c r="L369" s="5" cm="1">
        <f t="array" ref="L369">SUM(_xlfn._xlws.FILTER($D$2:$D$773,_xlfn.MAP($F$2:$F$773,_xlfn.LAMBDA(_xlpm.x,_xlpm.x=$F369))))</f>
        <v>3.2690421706440013E-4</v>
      </c>
      <c r="M369" s="5">
        <f t="shared" si="68"/>
        <v>1</v>
      </c>
      <c r="N369" s="5">
        <f t="shared" si="69"/>
        <v>0.21041093737452468</v>
      </c>
      <c r="O369" s="5">
        <f t="shared" si="70"/>
        <v>1</v>
      </c>
      <c r="P369" s="5">
        <f t="shared" si="71"/>
        <v>0</v>
      </c>
      <c r="Q369" s="5"/>
    </row>
    <row r="370" spans="1:17">
      <c r="A370" s="4" t="str">
        <f t="shared" si="60"/>
        <v>~gli~ : [gli]</v>
      </c>
      <c r="B370" s="2">
        <v>1</v>
      </c>
      <c r="C370" s="4" t="s">
        <v>419</v>
      </c>
      <c r="D370" s="5">
        <f t="shared" si="61"/>
        <v>3.2690421706440013E-4</v>
      </c>
      <c r="E370" s="4" t="str">
        <f t="shared" si="62"/>
        <v>~gli~</v>
      </c>
      <c r="F370" s="4" t="str">
        <f t="shared" si="63"/>
        <v>[gli]</v>
      </c>
      <c r="G370" s="6">
        <f t="shared" si="64"/>
        <v>3</v>
      </c>
      <c r="H370" s="6">
        <f t="shared" si="65"/>
        <v>3</v>
      </c>
      <c r="I370" s="6">
        <f t="shared" si="66"/>
        <v>3</v>
      </c>
      <c r="J370" s="5" cm="1">
        <f t="array" ref="J370">SUM(_xlfn._xlws.FILTER($D$2:$D$773,_xlfn.MAP($E$2:$E$773,_xlfn.LAMBDA(_xlpm.x,_xlpm.x=$E370))))</f>
        <v>3.2690421706440013E-4</v>
      </c>
      <c r="K370" s="5">
        <f t="shared" si="67"/>
        <v>1</v>
      </c>
      <c r="L370" s="5" cm="1">
        <f t="array" ref="L370">SUM(_xlfn._xlws.FILTER($D$2:$D$773,_xlfn.MAP($F$2:$F$773,_xlfn.LAMBDA(_xlpm.x,_xlpm.x=$F370))))</f>
        <v>3.2690421706440013E-4</v>
      </c>
      <c r="M370" s="5">
        <f t="shared" si="68"/>
        <v>1</v>
      </c>
      <c r="N370" s="5">
        <f t="shared" si="69"/>
        <v>0.21041093737452468</v>
      </c>
      <c r="O370" s="5">
        <f t="shared" si="70"/>
        <v>1</v>
      </c>
      <c r="P370" s="5">
        <f t="shared" si="71"/>
        <v>0</v>
      </c>
      <c r="Q370" s="5"/>
    </row>
    <row r="371" spans="1:17">
      <c r="A371" s="4" t="str">
        <f t="shared" si="60"/>
        <v>~gla~ : [gla]</v>
      </c>
      <c r="B371" s="2">
        <v>1</v>
      </c>
      <c r="C371" s="4" t="s">
        <v>420</v>
      </c>
      <c r="D371" s="5">
        <f t="shared" si="61"/>
        <v>3.2690421706440013E-4</v>
      </c>
      <c r="E371" s="4" t="str">
        <f t="shared" si="62"/>
        <v>~gla~</v>
      </c>
      <c r="F371" s="4" t="str">
        <f t="shared" si="63"/>
        <v>[gla]</v>
      </c>
      <c r="G371" s="6">
        <f t="shared" si="64"/>
        <v>3</v>
      </c>
      <c r="H371" s="6">
        <f t="shared" si="65"/>
        <v>3</v>
      </c>
      <c r="I371" s="6">
        <f t="shared" si="66"/>
        <v>3</v>
      </c>
      <c r="J371" s="5" cm="1">
        <f t="array" ref="J371">SUM(_xlfn._xlws.FILTER($D$2:$D$773,_xlfn.MAP($E$2:$E$773,_xlfn.LAMBDA(_xlpm.x,_xlpm.x=$E371))))</f>
        <v>3.2690421706440013E-4</v>
      </c>
      <c r="K371" s="5">
        <f t="shared" si="67"/>
        <v>1</v>
      </c>
      <c r="L371" s="5" cm="1">
        <f t="array" ref="L371">SUM(_xlfn._xlws.FILTER($D$2:$D$773,_xlfn.MAP($F$2:$F$773,_xlfn.LAMBDA(_xlpm.x,_xlpm.x=$F371))))</f>
        <v>3.2690421706440013E-4</v>
      </c>
      <c r="M371" s="5">
        <f t="shared" si="68"/>
        <v>1</v>
      </c>
      <c r="N371" s="5">
        <f t="shared" si="69"/>
        <v>0.21041093737452468</v>
      </c>
      <c r="O371" s="5">
        <f t="shared" si="70"/>
        <v>1</v>
      </c>
      <c r="P371" s="5">
        <f t="shared" si="71"/>
        <v>0</v>
      </c>
      <c r="Q371" s="5"/>
    </row>
    <row r="372" spans="1:17">
      <c r="A372" s="4" t="str">
        <f t="shared" si="60"/>
        <v>~fin~ : [fɛ̃]</v>
      </c>
      <c r="B372" s="2">
        <v>1</v>
      </c>
      <c r="C372" s="4" t="s">
        <v>641</v>
      </c>
      <c r="D372" s="5">
        <f t="shared" si="61"/>
        <v>3.2690421706440013E-4</v>
      </c>
      <c r="E372" s="4" t="str">
        <f t="shared" si="62"/>
        <v>~fin~</v>
      </c>
      <c r="F372" s="4" t="str">
        <f t="shared" si="63"/>
        <v>[fɛ̃]</v>
      </c>
      <c r="G372" s="6">
        <f t="shared" si="64"/>
        <v>3</v>
      </c>
      <c r="H372" s="6">
        <f t="shared" si="65"/>
        <v>3</v>
      </c>
      <c r="I372" s="6">
        <f t="shared" si="66"/>
        <v>3</v>
      </c>
      <c r="J372" s="5" cm="1">
        <f t="array" ref="J372">SUM(_xlfn._xlws.FILTER($D$2:$D$773,_xlfn.MAP($E$2:$E$773,_xlfn.LAMBDA(_xlpm.x,_xlpm.x=$E372))))</f>
        <v>3.2690421706440013E-4</v>
      </c>
      <c r="K372" s="5">
        <f t="shared" si="67"/>
        <v>1</v>
      </c>
      <c r="L372" s="5" cm="1">
        <f t="array" ref="L372">SUM(_xlfn._xlws.FILTER($D$2:$D$773,_xlfn.MAP($F$2:$F$773,_xlfn.LAMBDA(_xlpm.x,_xlpm.x=$F372))))</f>
        <v>3.2690421706440013E-4</v>
      </c>
      <c r="M372" s="5">
        <f t="shared" si="68"/>
        <v>1</v>
      </c>
      <c r="N372" s="5">
        <f t="shared" si="69"/>
        <v>0.21041093737452468</v>
      </c>
      <c r="O372" s="5">
        <f t="shared" si="70"/>
        <v>1</v>
      </c>
      <c r="P372" s="5">
        <f t="shared" si="71"/>
        <v>0</v>
      </c>
      <c r="Q372" s="5"/>
    </row>
    <row r="373" spans="1:17">
      <c r="A373" s="4" t="str">
        <f t="shared" si="60"/>
        <v>~don~ : [dɔ̃]</v>
      </c>
      <c r="B373" s="2">
        <v>1</v>
      </c>
      <c r="C373" s="4" t="s">
        <v>653</v>
      </c>
      <c r="D373" s="5">
        <f t="shared" si="61"/>
        <v>3.2690421706440013E-4</v>
      </c>
      <c r="E373" s="4" t="str">
        <f t="shared" si="62"/>
        <v>~don~</v>
      </c>
      <c r="F373" s="4" t="str">
        <f t="shared" si="63"/>
        <v>[dɔ̃]</v>
      </c>
      <c r="G373" s="6">
        <f t="shared" si="64"/>
        <v>3</v>
      </c>
      <c r="H373" s="6">
        <f t="shared" si="65"/>
        <v>3</v>
      </c>
      <c r="I373" s="6">
        <f t="shared" si="66"/>
        <v>3</v>
      </c>
      <c r="J373" s="5" cm="1">
        <f t="array" ref="J373">SUM(_xlfn._xlws.FILTER($D$2:$D$773,_xlfn.MAP($E$2:$E$773,_xlfn.LAMBDA(_xlpm.x,_xlpm.x=$E373))))</f>
        <v>3.2690421706440013E-4</v>
      </c>
      <c r="K373" s="5">
        <f t="shared" si="67"/>
        <v>1</v>
      </c>
      <c r="L373" s="5" cm="1">
        <f t="array" ref="L373">SUM(_xlfn._xlws.FILTER($D$2:$D$773,_xlfn.MAP($F$2:$F$773,_xlfn.LAMBDA(_xlpm.x,_xlpm.x=$F373))))</f>
        <v>3.2690421706440013E-4</v>
      </c>
      <c r="M373" s="5">
        <f t="shared" si="68"/>
        <v>1</v>
      </c>
      <c r="N373" s="5">
        <f t="shared" si="69"/>
        <v>0.21041093737452468</v>
      </c>
      <c r="O373" s="5">
        <f t="shared" si="70"/>
        <v>1</v>
      </c>
      <c r="P373" s="5">
        <f t="shared" si="71"/>
        <v>0</v>
      </c>
      <c r="Q373" s="5"/>
    </row>
    <row r="374" spans="1:17">
      <c r="A374" s="4" t="str">
        <f t="shared" si="60"/>
        <v>~dié~ : [dje]</v>
      </c>
      <c r="B374" s="2">
        <v>1</v>
      </c>
      <c r="C374" s="4" t="s">
        <v>658</v>
      </c>
      <c r="D374" s="5">
        <f t="shared" si="61"/>
        <v>3.2690421706440013E-4</v>
      </c>
      <c r="E374" s="5" t="str">
        <f t="shared" si="62"/>
        <v>~dié~</v>
      </c>
      <c r="F374" s="5" t="str">
        <f t="shared" si="63"/>
        <v>[dje]</v>
      </c>
      <c r="G374" s="6">
        <f t="shared" si="64"/>
        <v>3</v>
      </c>
      <c r="H374" s="6">
        <f t="shared" si="65"/>
        <v>3</v>
      </c>
      <c r="I374" s="6">
        <f t="shared" si="66"/>
        <v>3</v>
      </c>
      <c r="J374" s="5" cm="1">
        <f t="array" ref="J374">SUM(_xlfn._xlws.FILTER($D$2:$D$773,_xlfn.MAP($E$2:$E$773,_xlfn.LAMBDA(_xlpm.x,_xlpm.x=$E374))))</f>
        <v>3.2690421706440013E-4</v>
      </c>
      <c r="K374" s="5">
        <f t="shared" si="67"/>
        <v>1</v>
      </c>
      <c r="L374" s="5" cm="1">
        <f t="array" ref="L374">SUM(_xlfn._xlws.FILTER($D$2:$D$773,_xlfn.MAP($F$2:$F$773,_xlfn.LAMBDA(_xlpm.x,_xlpm.x=$F374))))</f>
        <v>3.2690421706440013E-4</v>
      </c>
      <c r="M374" s="5">
        <f t="shared" si="68"/>
        <v>1</v>
      </c>
      <c r="N374" s="5">
        <f t="shared" si="69"/>
        <v>0.21041093737452468</v>
      </c>
      <c r="O374" s="5">
        <f t="shared" si="70"/>
        <v>1</v>
      </c>
      <c r="P374" s="5">
        <f t="shared" si="71"/>
        <v>0</v>
      </c>
      <c r="Q374" s="5"/>
    </row>
    <row r="375" spans="1:17">
      <c r="A375" s="4" t="str">
        <f t="shared" si="60"/>
        <v>~brû~ : [bʁy]</v>
      </c>
      <c r="B375" s="2">
        <v>1</v>
      </c>
      <c r="C375" s="4" t="s">
        <v>663</v>
      </c>
      <c r="D375" s="5">
        <f t="shared" si="61"/>
        <v>3.2690421706440013E-4</v>
      </c>
      <c r="E375" s="5" t="str">
        <f t="shared" si="62"/>
        <v>~brû~</v>
      </c>
      <c r="F375" s="5" t="str">
        <f t="shared" si="63"/>
        <v>[bʁy]</v>
      </c>
      <c r="G375" s="6">
        <f t="shared" si="64"/>
        <v>3</v>
      </c>
      <c r="H375" s="6">
        <f t="shared" si="65"/>
        <v>3</v>
      </c>
      <c r="I375" s="6">
        <f t="shared" si="66"/>
        <v>3</v>
      </c>
      <c r="J375" s="5" cm="1">
        <f t="array" ref="J375">SUM(_xlfn._xlws.FILTER($D$2:$D$773,_xlfn.MAP($E$2:$E$773,_xlfn.LAMBDA(_xlpm.x,_xlpm.x=$E375))))</f>
        <v>3.2690421706440013E-4</v>
      </c>
      <c r="K375" s="5">
        <f t="shared" si="67"/>
        <v>1</v>
      </c>
      <c r="L375" s="5" cm="1">
        <f t="array" ref="L375">SUM(_xlfn._xlws.FILTER($D$2:$D$773,_xlfn.MAP($F$2:$F$773,_xlfn.LAMBDA(_xlpm.x,_xlpm.x=$F375))))</f>
        <v>3.2690421706440013E-4</v>
      </c>
      <c r="M375" s="5">
        <f t="shared" si="68"/>
        <v>1</v>
      </c>
      <c r="N375" s="5">
        <f t="shared" si="69"/>
        <v>0.21041093737452468</v>
      </c>
      <c r="O375" s="5">
        <f t="shared" si="70"/>
        <v>1</v>
      </c>
      <c r="P375" s="5">
        <f t="shared" si="71"/>
        <v>0</v>
      </c>
      <c r="Q375" s="5"/>
    </row>
    <row r="376" spans="1:17">
      <c r="A376" s="4" t="str">
        <f t="shared" si="60"/>
        <v>~bri~ : [bʁi]</v>
      </c>
      <c r="B376" s="2">
        <v>1</v>
      </c>
      <c r="C376" s="4" t="s">
        <v>664</v>
      </c>
      <c r="D376" s="5">
        <f t="shared" si="61"/>
        <v>3.2690421706440013E-4</v>
      </c>
      <c r="E376" s="5" t="str">
        <f t="shared" si="62"/>
        <v>~bri~</v>
      </c>
      <c r="F376" s="5" t="str">
        <f t="shared" si="63"/>
        <v>[bʁi]</v>
      </c>
      <c r="G376" s="6">
        <f t="shared" si="64"/>
        <v>3</v>
      </c>
      <c r="H376" s="6">
        <f t="shared" si="65"/>
        <v>3</v>
      </c>
      <c r="I376" s="6">
        <f t="shared" si="66"/>
        <v>3</v>
      </c>
      <c r="J376" s="5" cm="1">
        <f t="array" ref="J376">SUM(_xlfn._xlws.FILTER($D$2:$D$773,_xlfn.MAP($E$2:$E$773,_xlfn.LAMBDA(_xlpm.x,_xlpm.x=$E376))))</f>
        <v>3.2690421706440013E-4</v>
      </c>
      <c r="K376" s="5">
        <f t="shared" si="67"/>
        <v>1</v>
      </c>
      <c r="L376" s="5" cm="1">
        <f t="array" ref="L376">SUM(_xlfn._xlws.FILTER($D$2:$D$773,_xlfn.MAP($F$2:$F$773,_xlfn.LAMBDA(_xlpm.x,_xlpm.x=$F376))))</f>
        <v>3.2690421706440013E-4</v>
      </c>
      <c r="M376" s="5">
        <f t="shared" si="68"/>
        <v>1</v>
      </c>
      <c r="N376" s="5">
        <f t="shared" si="69"/>
        <v>0.21041093737452468</v>
      </c>
      <c r="O376" s="5">
        <f t="shared" si="70"/>
        <v>1</v>
      </c>
      <c r="P376" s="5">
        <f t="shared" si="71"/>
        <v>0</v>
      </c>
      <c r="Q376" s="5"/>
    </row>
    <row r="377" spans="1:17">
      <c r="A377" s="4" t="str">
        <f t="shared" si="60"/>
        <v>~bon~ : [bɔ̃]</v>
      </c>
      <c r="B377" s="2">
        <v>1</v>
      </c>
      <c r="C377" s="4" t="s">
        <v>666</v>
      </c>
      <c r="D377" s="5">
        <f t="shared" si="61"/>
        <v>3.2690421706440013E-4</v>
      </c>
      <c r="E377" s="5" t="str">
        <f t="shared" si="62"/>
        <v>~bon~</v>
      </c>
      <c r="F377" s="5" t="str">
        <f t="shared" si="63"/>
        <v>[bɔ̃]</v>
      </c>
      <c r="G377" s="6">
        <f t="shared" si="64"/>
        <v>3</v>
      </c>
      <c r="H377" s="6">
        <f t="shared" si="65"/>
        <v>3</v>
      </c>
      <c r="I377" s="6">
        <f t="shared" si="66"/>
        <v>3</v>
      </c>
      <c r="J377" s="5" cm="1">
        <f t="array" ref="J377">SUM(_xlfn._xlws.FILTER($D$2:$D$773,_xlfn.MAP($E$2:$E$773,_xlfn.LAMBDA(_xlpm.x,_xlpm.x=$E377))))</f>
        <v>3.2690421706440013E-4</v>
      </c>
      <c r="K377" s="5">
        <f t="shared" si="67"/>
        <v>1</v>
      </c>
      <c r="L377" s="5" cm="1">
        <f t="array" ref="L377">SUM(_xlfn._xlws.FILTER($D$2:$D$773,_xlfn.MAP($F$2:$F$773,_xlfn.LAMBDA(_xlpm.x,_xlpm.x=$F377))))</f>
        <v>3.2690421706440013E-4</v>
      </c>
      <c r="M377" s="5">
        <f t="shared" si="68"/>
        <v>1</v>
      </c>
      <c r="N377" s="5">
        <f t="shared" si="69"/>
        <v>0.21041093737452468</v>
      </c>
      <c r="O377" s="5">
        <f t="shared" si="70"/>
        <v>1</v>
      </c>
      <c r="P377" s="5">
        <f t="shared" si="71"/>
        <v>0</v>
      </c>
      <c r="Q377" s="5"/>
    </row>
    <row r="378" spans="1:17">
      <c r="A378" s="4" t="str">
        <f t="shared" si="60"/>
        <v>~bra~ : [bʁa]</v>
      </c>
      <c r="B378" s="2">
        <v>1</v>
      </c>
      <c r="C378" s="4" t="s">
        <v>4</v>
      </c>
      <c r="D378" s="5">
        <f t="shared" si="61"/>
        <v>3.2690421706440013E-4</v>
      </c>
      <c r="E378" s="4" t="str">
        <f t="shared" si="62"/>
        <v>~bra~</v>
      </c>
      <c r="F378" s="4" t="str">
        <f t="shared" si="63"/>
        <v>[bʁa]</v>
      </c>
      <c r="G378" s="6">
        <f t="shared" si="64"/>
        <v>3</v>
      </c>
      <c r="H378" s="6">
        <f t="shared" si="65"/>
        <v>3</v>
      </c>
      <c r="I378" s="6">
        <f t="shared" si="66"/>
        <v>3</v>
      </c>
      <c r="J378" s="5" cm="1">
        <f t="array" ref="J378">SUM(_xlfn._xlws.FILTER($D$2:$D$773,_xlfn.MAP($E$2:$E$773,_xlfn.LAMBDA(_xlpm.x,_xlpm.x=$E378))))</f>
        <v>3.2690421706440013E-4</v>
      </c>
      <c r="K378" s="5">
        <f t="shared" si="67"/>
        <v>1</v>
      </c>
      <c r="L378" s="5" cm="1">
        <f t="array" ref="L378">SUM(_xlfn._xlws.FILTER($D$2:$D$773,_xlfn.MAP($F$2:$F$773,_xlfn.LAMBDA(_xlpm.x,_xlpm.x=$F378))))</f>
        <v>3.2690421706440013E-4</v>
      </c>
      <c r="M378" s="5">
        <f t="shared" si="68"/>
        <v>1</v>
      </c>
      <c r="N378" s="5">
        <f t="shared" si="69"/>
        <v>0.21041093737452468</v>
      </c>
      <c r="O378" s="5">
        <f t="shared" si="70"/>
        <v>1</v>
      </c>
      <c r="P378" s="5">
        <f t="shared" si="71"/>
        <v>0</v>
      </c>
      <c r="Q378" s="5"/>
    </row>
    <row r="379" spans="1:17">
      <c r="A379" s="4" t="str">
        <f t="shared" si="60"/>
        <v>~blo~ : [blɔ]</v>
      </c>
      <c r="B379" s="2">
        <v>1</v>
      </c>
      <c r="C379" s="4" t="s">
        <v>438</v>
      </c>
      <c r="D379" s="5">
        <f t="shared" si="61"/>
        <v>3.2690421706440013E-4</v>
      </c>
      <c r="E379" s="5" t="str">
        <f t="shared" si="62"/>
        <v>~blo~</v>
      </c>
      <c r="F379" s="5" t="str">
        <f t="shared" si="63"/>
        <v>[blɔ]</v>
      </c>
      <c r="G379" s="6">
        <f t="shared" si="64"/>
        <v>3</v>
      </c>
      <c r="H379" s="6">
        <f t="shared" si="65"/>
        <v>3</v>
      </c>
      <c r="I379" s="6">
        <f t="shared" si="66"/>
        <v>3</v>
      </c>
      <c r="J379" s="5" cm="1">
        <f t="array" ref="J379">SUM(_xlfn._xlws.FILTER($D$2:$D$773,_xlfn.MAP($E$2:$E$773,_xlfn.LAMBDA(_xlpm.x,_xlpm.x=$E379))))</f>
        <v>3.2690421706440013E-4</v>
      </c>
      <c r="K379" s="5">
        <f t="shared" si="67"/>
        <v>1</v>
      </c>
      <c r="L379" s="5" cm="1">
        <f t="array" ref="L379">SUM(_xlfn._xlws.FILTER($D$2:$D$773,_xlfn.MAP($F$2:$F$773,_xlfn.LAMBDA(_xlpm.x,_xlpm.x=$F379))))</f>
        <v>3.2690421706440013E-4</v>
      </c>
      <c r="M379" s="5">
        <f t="shared" si="68"/>
        <v>1</v>
      </c>
      <c r="N379" s="5">
        <f t="shared" si="69"/>
        <v>0.21041093737452468</v>
      </c>
      <c r="O379" s="5">
        <f t="shared" si="70"/>
        <v>1</v>
      </c>
      <c r="P379" s="5">
        <f t="shared" si="71"/>
        <v>0</v>
      </c>
      <c r="Q379" s="5"/>
    </row>
    <row r="380" spans="1:17">
      <c r="A380" s="4" t="str">
        <f t="shared" si="60"/>
        <v>~blè~ : [blɛ]</v>
      </c>
      <c r="B380" s="2">
        <v>1</v>
      </c>
      <c r="C380" s="4" t="s">
        <v>439</v>
      </c>
      <c r="D380" s="5">
        <f t="shared" si="61"/>
        <v>3.2690421706440013E-4</v>
      </c>
      <c r="E380" s="5" t="str">
        <f t="shared" si="62"/>
        <v>~blè~</v>
      </c>
      <c r="F380" s="5" t="str">
        <f t="shared" si="63"/>
        <v>[blɛ]</v>
      </c>
      <c r="G380" s="6">
        <f t="shared" si="64"/>
        <v>3</v>
      </c>
      <c r="H380" s="6">
        <f t="shared" si="65"/>
        <v>3</v>
      </c>
      <c r="I380" s="6">
        <f t="shared" si="66"/>
        <v>3</v>
      </c>
      <c r="J380" s="5" cm="1">
        <f t="array" ref="J380">SUM(_xlfn._xlws.FILTER($D$2:$D$773,_xlfn.MAP($E$2:$E$773,_xlfn.LAMBDA(_xlpm.x,_xlpm.x=$E380))))</f>
        <v>3.2690421706440013E-4</v>
      </c>
      <c r="K380" s="5">
        <f t="shared" si="67"/>
        <v>1</v>
      </c>
      <c r="L380" s="5" cm="1">
        <f t="array" ref="L380">SUM(_xlfn._xlws.FILTER($D$2:$D$773,_xlfn.MAP($F$2:$F$773,_xlfn.LAMBDA(_xlpm.x,_xlpm.x=$F380))))</f>
        <v>3.2690421706440013E-4</v>
      </c>
      <c r="M380" s="5">
        <f t="shared" si="68"/>
        <v>1</v>
      </c>
      <c r="N380" s="5">
        <f t="shared" si="69"/>
        <v>0.21041093737452468</v>
      </c>
      <c r="O380" s="5">
        <f t="shared" si="70"/>
        <v>1</v>
      </c>
      <c r="P380" s="5">
        <f t="shared" si="71"/>
        <v>0</v>
      </c>
      <c r="Q380" s="5"/>
    </row>
    <row r="381" spans="1:17">
      <c r="A381" s="4" t="str">
        <f t="shared" si="60"/>
        <v>~blé~ : [ble]</v>
      </c>
      <c r="B381" s="2">
        <v>1</v>
      </c>
      <c r="C381" s="4" t="s">
        <v>669</v>
      </c>
      <c r="D381" s="5">
        <f t="shared" si="61"/>
        <v>3.2690421706440013E-4</v>
      </c>
      <c r="E381" s="5" t="str">
        <f t="shared" si="62"/>
        <v>~blé~</v>
      </c>
      <c r="F381" s="5" t="str">
        <f t="shared" si="63"/>
        <v>[ble]</v>
      </c>
      <c r="G381" s="6">
        <f t="shared" si="64"/>
        <v>3</v>
      </c>
      <c r="H381" s="6">
        <f t="shared" si="65"/>
        <v>3</v>
      </c>
      <c r="I381" s="6">
        <f t="shared" si="66"/>
        <v>3</v>
      </c>
      <c r="J381" s="5" cm="1">
        <f t="array" ref="J381">SUM(_xlfn._xlws.FILTER($D$2:$D$773,_xlfn.MAP($E$2:$E$773,_xlfn.LAMBDA(_xlpm.x,_xlpm.x=$E381))))</f>
        <v>3.2690421706440013E-4</v>
      </c>
      <c r="K381" s="5">
        <f t="shared" si="67"/>
        <v>1</v>
      </c>
      <c r="L381" s="5" cm="1">
        <f t="array" ref="L381">SUM(_xlfn._xlws.FILTER($D$2:$D$773,_xlfn.MAP($F$2:$F$773,_xlfn.LAMBDA(_xlpm.x,_xlpm.x=$F381))))</f>
        <v>3.2690421706440013E-4</v>
      </c>
      <c r="M381" s="5">
        <f t="shared" si="68"/>
        <v>1</v>
      </c>
      <c r="N381" s="5">
        <f t="shared" si="69"/>
        <v>0.21041093737452468</v>
      </c>
      <c r="O381" s="5">
        <f t="shared" si="70"/>
        <v>1</v>
      </c>
      <c r="P381" s="5">
        <f t="shared" si="71"/>
        <v>0</v>
      </c>
      <c r="Q381" s="5"/>
    </row>
    <row r="382" spans="1:17">
      <c r="A382" s="4" t="str">
        <f t="shared" si="60"/>
        <v>~xem~ : [gzɑ̃]</v>
      </c>
      <c r="B382" s="2">
        <v>1</v>
      </c>
      <c r="C382" s="4" t="s">
        <v>415</v>
      </c>
      <c r="D382" s="5">
        <f t="shared" si="61"/>
        <v>3.2690421706440013E-4</v>
      </c>
      <c r="E382" s="5" t="str">
        <f t="shared" si="62"/>
        <v>~xem~</v>
      </c>
      <c r="F382" s="5" t="str">
        <f t="shared" si="63"/>
        <v>[gzɑ̃]</v>
      </c>
      <c r="G382" s="6">
        <f t="shared" si="64"/>
        <v>3</v>
      </c>
      <c r="H382" s="6">
        <f t="shared" si="65"/>
        <v>4</v>
      </c>
      <c r="I382" s="6">
        <f t="shared" si="66"/>
        <v>4</v>
      </c>
      <c r="J382" s="5" cm="1">
        <f t="array" ref="J382">SUM(_xlfn._xlws.FILTER($D$2:$D$773,_xlfn.MAP($E$2:$E$773,_xlfn.LAMBDA(_xlpm.x,_xlpm.x=$E382))))</f>
        <v>3.2690421706440013E-4</v>
      </c>
      <c r="K382" s="5">
        <f t="shared" si="67"/>
        <v>1</v>
      </c>
      <c r="L382" s="5" cm="1">
        <f t="array" ref="L382">SUM(_xlfn._xlws.FILTER($D$2:$D$773,_xlfn.MAP($F$2:$F$773,_xlfn.LAMBDA(_xlpm.x,_xlpm.x=$F382))))</f>
        <v>3.2690421706440013E-4</v>
      </c>
      <c r="M382" s="5">
        <f t="shared" si="68"/>
        <v>1</v>
      </c>
      <c r="N382" s="5">
        <f t="shared" si="69"/>
        <v>0.2342468675289098</v>
      </c>
      <c r="O382" s="5">
        <f t="shared" si="70"/>
        <v>1</v>
      </c>
      <c r="P382" s="5">
        <f t="shared" si="71"/>
        <v>0</v>
      </c>
      <c r="Q382" s="5"/>
    </row>
    <row r="383" spans="1:17">
      <c r="A383" s="4" t="str">
        <f t="shared" si="60"/>
        <v>~stè~ : [stɛ/mə]</v>
      </c>
      <c r="B383" s="2">
        <v>1</v>
      </c>
      <c r="C383" s="4" t="s">
        <v>766</v>
      </c>
      <c r="D383" s="5">
        <f t="shared" si="61"/>
        <v>3.2690421706440013E-4</v>
      </c>
      <c r="E383" s="5" t="str">
        <f t="shared" si="62"/>
        <v>~stè~</v>
      </c>
      <c r="F383" s="5" t="str">
        <f t="shared" si="63"/>
        <v>[stɛ/mə]</v>
      </c>
      <c r="G383" s="6">
        <f t="shared" si="64"/>
        <v>3</v>
      </c>
      <c r="H383" s="6">
        <f t="shared" si="65"/>
        <v>6</v>
      </c>
      <c r="I383" s="6">
        <f t="shared" si="66"/>
        <v>6</v>
      </c>
      <c r="J383" s="5" cm="1">
        <f t="array" ref="J383">SUM(_xlfn._xlws.FILTER($D$2:$D$773,_xlfn.MAP($E$2:$E$773,_xlfn.LAMBDA(_xlpm.x,_xlpm.x=$E383))))</f>
        <v>3.2690421706440013E-4</v>
      </c>
      <c r="K383" s="5">
        <f t="shared" si="67"/>
        <v>1</v>
      </c>
      <c r="L383" s="5" cm="1">
        <f t="array" ref="L383">SUM(_xlfn._xlws.FILTER($D$2:$D$773,_xlfn.MAP($F$2:$F$773,_xlfn.LAMBDA(_xlpm.x,_xlpm.x=$F383))))</f>
        <v>3.2690421706440013E-4</v>
      </c>
      <c r="M383" s="5">
        <f t="shared" si="68"/>
        <v>1</v>
      </c>
      <c r="N383" s="5">
        <f t="shared" si="69"/>
        <v>0.27185717486836958</v>
      </c>
      <c r="O383" s="5">
        <f t="shared" si="70"/>
        <v>1</v>
      </c>
      <c r="P383" s="5">
        <f t="shared" si="71"/>
        <v>0</v>
      </c>
      <c r="Q383" s="5"/>
    </row>
    <row r="384" spans="1:17">
      <c r="A384" s="4" t="str">
        <f t="shared" si="60"/>
        <v>~reu~ : [ʁø]</v>
      </c>
      <c r="B384" s="2">
        <v>2</v>
      </c>
      <c r="C384" s="4" t="s">
        <v>298</v>
      </c>
      <c r="D384" s="5">
        <f t="shared" si="61"/>
        <v>6.5380843412880026E-4</v>
      </c>
      <c r="E384" s="5" t="str">
        <f t="shared" si="62"/>
        <v>~reu~</v>
      </c>
      <c r="F384" s="5" t="str">
        <f t="shared" si="63"/>
        <v>[ʁø]</v>
      </c>
      <c r="G384" s="6">
        <f t="shared" si="64"/>
        <v>3</v>
      </c>
      <c r="H384" s="6">
        <f t="shared" si="65"/>
        <v>2</v>
      </c>
      <c r="I384" s="6">
        <f t="shared" si="66"/>
        <v>3</v>
      </c>
      <c r="J384" s="5" cm="1">
        <f t="array" ref="J384">SUM(_xlfn._xlws.FILTER($D$2:$D$773,_xlfn.MAP($E$2:$E$773,_xlfn.LAMBDA(_xlpm.x,_xlpm.x=$E384))))</f>
        <v>6.5380843412880026E-4</v>
      </c>
      <c r="K384" s="5">
        <f t="shared" si="67"/>
        <v>1</v>
      </c>
      <c r="L384" s="5" cm="1">
        <f t="array" ref="L384">SUM(_xlfn._xlws.FILTER($D$2:$D$773,_xlfn.MAP($F$2:$F$773,_xlfn.LAMBDA(_xlpm.x,_xlpm.x=$F384))))</f>
        <v>6.5380843412880026E-4</v>
      </c>
      <c r="M384" s="5">
        <f t="shared" si="68"/>
        <v>1</v>
      </c>
      <c r="N384" s="5">
        <f t="shared" si="69"/>
        <v>0.28725561847890652</v>
      </c>
      <c r="O384" s="5">
        <f t="shared" si="70"/>
        <v>1</v>
      </c>
      <c r="P384" s="5">
        <f t="shared" si="71"/>
        <v>0</v>
      </c>
      <c r="Q384" s="5"/>
    </row>
    <row r="385" spans="1:17">
      <c r="A385" s="4" t="str">
        <f t="shared" si="60"/>
        <v>~gni~ : [ɲi]</v>
      </c>
      <c r="B385" s="2">
        <v>2</v>
      </c>
      <c r="C385" s="4" t="s">
        <v>699</v>
      </c>
      <c r="D385" s="5">
        <f t="shared" si="61"/>
        <v>6.5380843412880026E-4</v>
      </c>
      <c r="E385" s="5" t="str">
        <f t="shared" si="62"/>
        <v>~gni~</v>
      </c>
      <c r="F385" s="5" t="str">
        <f t="shared" si="63"/>
        <v>[ɲi]</v>
      </c>
      <c r="G385" s="6">
        <f t="shared" si="64"/>
        <v>3</v>
      </c>
      <c r="H385" s="6">
        <f t="shared" si="65"/>
        <v>2</v>
      </c>
      <c r="I385" s="6">
        <f t="shared" si="66"/>
        <v>3</v>
      </c>
      <c r="J385" s="5" cm="1">
        <f t="array" ref="J385">SUM(_xlfn._xlws.FILTER($D$2:$D$773,_xlfn.MAP($E$2:$E$773,_xlfn.LAMBDA(_xlpm.x,_xlpm.x=$E385))))</f>
        <v>6.5380843412880026E-4</v>
      </c>
      <c r="K385" s="5">
        <f t="shared" si="67"/>
        <v>1</v>
      </c>
      <c r="L385" s="5" cm="1">
        <f t="array" ref="L385">SUM(_xlfn._xlws.FILTER($D$2:$D$773,_xlfn.MAP($F$2:$F$773,_xlfn.LAMBDA(_xlpm.x,_xlpm.x=$F385))))</f>
        <v>6.5380843412880026E-4</v>
      </c>
      <c r="M385" s="5">
        <f t="shared" si="68"/>
        <v>1</v>
      </c>
      <c r="N385" s="5">
        <f t="shared" si="69"/>
        <v>0.28725561847890652</v>
      </c>
      <c r="O385" s="5">
        <f t="shared" si="70"/>
        <v>1</v>
      </c>
      <c r="P385" s="5">
        <f t="shared" si="71"/>
        <v>0</v>
      </c>
      <c r="Q385" s="5"/>
    </row>
    <row r="386" spans="1:17">
      <c r="A386" s="4" t="str">
        <f t="shared" ref="A386:A449" si="72">_xlfn.LET(_xlpm.sep," : ",CONCATENATE(E386,_xlpm.sep,F386))</f>
        <v>~teu~ : [tœ]</v>
      </c>
      <c r="B386" s="2">
        <v>2</v>
      </c>
      <c r="C386" s="4" t="s">
        <v>335</v>
      </c>
      <c r="D386" s="5">
        <f t="shared" ref="D386:D449" si="73">B386/freq.sum.r1a</f>
        <v>6.5380843412880026E-4</v>
      </c>
      <c r="E386" s="4" t="str">
        <f t="shared" ref="E386:E449" si="74">_xlfn.LET(_xlpm.sep,":",_xlpm.w,$C386,_xlfn.CONCAT("~",RIGHT(_xlpm.w,LEN(_xlpm.w)-FIND(_xlpm.sep,_xlpm.w)),"~"))</f>
        <v>~teu~</v>
      </c>
      <c r="F386" s="4" t="str">
        <f t="shared" ref="F386:F449" si="75">_xlfn.LET(_xlpm.sep,":",_xlpm.w,$C386,_xlfn.CONCAT("[",LEFT(_xlpm.w,FIND(_xlpm.sep,_xlpm.w)-1),"]"))</f>
        <v>[tœ]</v>
      </c>
      <c r="G386" s="6">
        <f t="shared" ref="G386:G449" si="76">_xlfn.LET(_xlpm.w,E386,LEN(_xlpm.w)-2)</f>
        <v>3</v>
      </c>
      <c r="H386" s="6">
        <f t="shared" ref="H386:H449" si="77">_xlfn.LET(_xlpm.w,F386,LEN(_xlpm.w)-2)</f>
        <v>2</v>
      </c>
      <c r="I386" s="6">
        <f t="shared" ref="I386:I449" si="78">_xlfn.LET(_xlpm.a,H386,_xlpm.b,G386,MAX(_xlpm.a,_xlpm.b))</f>
        <v>3</v>
      </c>
      <c r="J386" s="5" cm="1">
        <f t="array" ref="J386">SUM(_xlfn._xlws.FILTER($D$2:$D$773,_xlfn.MAP($E$2:$E$773,_xlfn.LAMBDA(_xlpm.x,_xlpm.x=$E386))))</f>
        <v>6.5380843412880026E-4</v>
      </c>
      <c r="K386" s="5">
        <f t="shared" ref="K386:K449" si="79">$D386/J386</f>
        <v>1</v>
      </c>
      <c r="L386" s="5" cm="1">
        <f t="array" ref="L386">SUM(_xlfn._xlws.FILTER($D$2:$D$773,_xlfn.MAP($F$2:$F$773,_xlfn.LAMBDA(_xlpm.x,_xlpm.x=$F386))))</f>
        <v>6.5380843412880026E-4</v>
      </c>
      <c r="M386" s="5">
        <f t="shared" ref="M386:M449" si="80">$D386/L386</f>
        <v>1</v>
      </c>
      <c r="N386" s="5">
        <f t="shared" ref="N386:N449" si="81">_xlfn.LET(_xlpm.freq,B386,_xlpm.size,H386+1,_xlpm.F,O386,LOG(1+_xlpm.freq)*LOG(1+_xlpm.size)*_xlpm.F)</f>
        <v>0.28725561847890652</v>
      </c>
      <c r="O386" s="5">
        <f t="shared" ref="O386:O449" si="82">_xlfn.LET(_xlpm.a,M386,_xlpm.b,K386,2*_xlpm.a*_xlpm.b/(_xlpm.a+_xlpm.b))</f>
        <v>1</v>
      </c>
      <c r="P386" s="5">
        <f t="shared" ref="P386:P449" si="83">_xlfn.LET(_xlpm.p,K386,_xlpm.q,M386,LOG(_xlpm.p/_xlpm.q))</f>
        <v>0</v>
      </c>
      <c r="Q386" s="5"/>
    </row>
    <row r="387" spans="1:17">
      <c r="A387" s="4" t="str">
        <f t="shared" si="72"/>
        <v>~fou~ : [fu]</v>
      </c>
      <c r="B387" s="2">
        <v>2</v>
      </c>
      <c r="C387" s="4" t="s">
        <v>273</v>
      </c>
      <c r="D387" s="5">
        <f t="shared" si="73"/>
        <v>6.5380843412880026E-4</v>
      </c>
      <c r="E387" s="5" t="str">
        <f t="shared" si="74"/>
        <v>~fou~</v>
      </c>
      <c r="F387" s="5" t="str">
        <f t="shared" si="75"/>
        <v>[fu]</v>
      </c>
      <c r="G387" s="6">
        <f t="shared" si="76"/>
        <v>3</v>
      </c>
      <c r="H387" s="6">
        <f t="shared" si="77"/>
        <v>2</v>
      </c>
      <c r="I387" s="6">
        <f t="shared" si="78"/>
        <v>3</v>
      </c>
      <c r="J387" s="5" cm="1">
        <f t="array" ref="J387">SUM(_xlfn._xlws.FILTER($D$2:$D$773,_xlfn.MAP($E$2:$E$773,_xlfn.LAMBDA(_xlpm.x,_xlpm.x=$E387))))</f>
        <v>6.5380843412880026E-4</v>
      </c>
      <c r="K387" s="5">
        <f t="shared" si="79"/>
        <v>1</v>
      </c>
      <c r="L387" s="5" cm="1">
        <f t="array" ref="L387">SUM(_xlfn._xlws.FILTER($D$2:$D$773,_xlfn.MAP($F$2:$F$773,_xlfn.LAMBDA(_xlpm.x,_xlpm.x=$F387))))</f>
        <v>6.5380843412880026E-4</v>
      </c>
      <c r="M387" s="5">
        <f t="shared" si="80"/>
        <v>1</v>
      </c>
      <c r="N387" s="5">
        <f t="shared" si="81"/>
        <v>0.28725561847890652</v>
      </c>
      <c r="O387" s="5">
        <f t="shared" si="82"/>
        <v>1</v>
      </c>
      <c r="P387" s="5">
        <f t="shared" si="83"/>
        <v>0</v>
      </c>
      <c r="Q387" s="5"/>
    </row>
    <row r="388" spans="1:17">
      <c r="A388" s="4" t="str">
        <f t="shared" si="72"/>
        <v>~dou~ : [du]</v>
      </c>
      <c r="B388" s="2">
        <v>2</v>
      </c>
      <c r="C388" s="4" t="s">
        <v>274</v>
      </c>
      <c r="D388" s="5">
        <f t="shared" si="73"/>
        <v>6.5380843412880026E-4</v>
      </c>
      <c r="E388" s="4" t="str">
        <f t="shared" si="74"/>
        <v>~dou~</v>
      </c>
      <c r="F388" s="4" t="str">
        <f t="shared" si="75"/>
        <v>[du]</v>
      </c>
      <c r="G388" s="6">
        <f t="shared" si="76"/>
        <v>3</v>
      </c>
      <c r="H388" s="6">
        <f t="shared" si="77"/>
        <v>2</v>
      </c>
      <c r="I388" s="6">
        <f t="shared" si="78"/>
        <v>3</v>
      </c>
      <c r="J388" s="5" cm="1">
        <f t="array" ref="J388">SUM(_xlfn._xlws.FILTER($D$2:$D$773,_xlfn.MAP($E$2:$E$773,_xlfn.LAMBDA(_xlpm.x,_xlpm.x=$E388))))</f>
        <v>6.5380843412880026E-4</v>
      </c>
      <c r="K388" s="5">
        <f t="shared" si="79"/>
        <v>1</v>
      </c>
      <c r="L388" s="5" cm="1">
        <f t="array" ref="L388">SUM(_xlfn._xlws.FILTER($D$2:$D$773,_xlfn.MAP($F$2:$F$773,_xlfn.LAMBDA(_xlpm.x,_xlpm.x=$F388))))</f>
        <v>6.5380843412880026E-4</v>
      </c>
      <c r="M388" s="5">
        <f t="shared" si="80"/>
        <v>1</v>
      </c>
      <c r="N388" s="5">
        <f t="shared" si="81"/>
        <v>0.28725561847890652</v>
      </c>
      <c r="O388" s="5">
        <f t="shared" si="82"/>
        <v>1</v>
      </c>
      <c r="P388" s="5">
        <f t="shared" si="83"/>
        <v>0</v>
      </c>
      <c r="Q388" s="5"/>
    </row>
    <row r="389" spans="1:17">
      <c r="A389" s="4" t="str">
        <f t="shared" si="72"/>
        <v>~bou~ : [bu]</v>
      </c>
      <c r="B389" s="2">
        <v>2</v>
      </c>
      <c r="C389" s="4" t="s">
        <v>278</v>
      </c>
      <c r="D389" s="5">
        <f t="shared" si="73"/>
        <v>6.5380843412880026E-4</v>
      </c>
      <c r="E389" s="4" t="str">
        <f t="shared" si="74"/>
        <v>~bou~</v>
      </c>
      <c r="F389" s="4" t="str">
        <f t="shared" si="75"/>
        <v>[bu]</v>
      </c>
      <c r="G389" s="6">
        <f t="shared" si="76"/>
        <v>3</v>
      </c>
      <c r="H389" s="6">
        <f t="shared" si="77"/>
        <v>2</v>
      </c>
      <c r="I389" s="6">
        <f t="shared" si="78"/>
        <v>3</v>
      </c>
      <c r="J389" s="5" cm="1">
        <f t="array" ref="J389">SUM(_xlfn._xlws.FILTER($D$2:$D$773,_xlfn.MAP($E$2:$E$773,_xlfn.LAMBDA(_xlpm.x,_xlpm.x=$E389))))</f>
        <v>6.5380843412880026E-4</v>
      </c>
      <c r="K389" s="5">
        <f t="shared" si="79"/>
        <v>1</v>
      </c>
      <c r="L389" s="5" cm="1">
        <f t="array" ref="L389">SUM(_xlfn._xlws.FILTER($D$2:$D$773,_xlfn.MAP($F$2:$F$773,_xlfn.LAMBDA(_xlpm.x,_xlpm.x=$F389))))</f>
        <v>6.5380843412880026E-4</v>
      </c>
      <c r="M389" s="5">
        <f t="shared" si="80"/>
        <v>1</v>
      </c>
      <c r="N389" s="5">
        <f t="shared" si="81"/>
        <v>0.28725561847890652</v>
      </c>
      <c r="O389" s="5">
        <f t="shared" si="82"/>
        <v>1</v>
      </c>
      <c r="P389" s="5">
        <f t="shared" si="83"/>
        <v>0</v>
      </c>
      <c r="Q389" s="5"/>
    </row>
    <row r="390" spans="1:17">
      <c r="A390" s="4" t="str">
        <f t="shared" si="72"/>
        <v>~rso~ : [ʁsɔ]</v>
      </c>
      <c r="B390" s="2">
        <v>2</v>
      </c>
      <c r="C390" s="4" t="s">
        <v>195</v>
      </c>
      <c r="D390" s="5">
        <f t="shared" si="73"/>
        <v>6.5380843412880026E-4</v>
      </c>
      <c r="E390" s="4" t="str">
        <f t="shared" si="74"/>
        <v>~rso~</v>
      </c>
      <c r="F390" s="4" t="str">
        <f t="shared" si="75"/>
        <v>[ʁsɔ]</v>
      </c>
      <c r="G390" s="6">
        <f t="shared" si="76"/>
        <v>3</v>
      </c>
      <c r="H390" s="6">
        <f t="shared" si="77"/>
        <v>3</v>
      </c>
      <c r="I390" s="6">
        <f t="shared" si="78"/>
        <v>3</v>
      </c>
      <c r="J390" s="5" cm="1">
        <f t="array" ref="J390">SUM(_xlfn._xlws.FILTER($D$2:$D$773,_xlfn.MAP($E$2:$E$773,_xlfn.LAMBDA(_xlpm.x,_xlpm.x=$E390))))</f>
        <v>6.5380843412880026E-4</v>
      </c>
      <c r="K390" s="5">
        <f t="shared" si="79"/>
        <v>1</v>
      </c>
      <c r="L390" s="5" cm="1">
        <f t="array" ref="L390">SUM(_xlfn._xlws.FILTER($D$2:$D$773,_xlfn.MAP($F$2:$F$773,_xlfn.LAMBDA(_xlpm.x,_xlpm.x=$F390))))</f>
        <v>6.5380843412880026E-4</v>
      </c>
      <c r="M390" s="5">
        <f t="shared" si="80"/>
        <v>1</v>
      </c>
      <c r="N390" s="5">
        <f t="shared" si="81"/>
        <v>0.33349344548020921</v>
      </c>
      <c r="O390" s="5">
        <f t="shared" si="82"/>
        <v>1</v>
      </c>
      <c r="P390" s="5">
        <f t="shared" si="83"/>
        <v>0</v>
      </c>
      <c r="Q390" s="5"/>
    </row>
    <row r="391" spans="1:17">
      <c r="A391" s="4" t="str">
        <f t="shared" si="72"/>
        <v>~rga~ : [ʁga]</v>
      </c>
      <c r="B391" s="2">
        <v>2</v>
      </c>
      <c r="C391" s="4" t="s">
        <v>309</v>
      </c>
      <c r="D391" s="5">
        <f t="shared" si="73"/>
        <v>6.5380843412880026E-4</v>
      </c>
      <c r="E391" s="4" t="str">
        <f t="shared" si="74"/>
        <v>~rga~</v>
      </c>
      <c r="F391" s="4" t="str">
        <f t="shared" si="75"/>
        <v>[ʁga]</v>
      </c>
      <c r="G391" s="6">
        <f t="shared" si="76"/>
        <v>3</v>
      </c>
      <c r="H391" s="6">
        <f t="shared" si="77"/>
        <v>3</v>
      </c>
      <c r="I391" s="6">
        <f t="shared" si="78"/>
        <v>3</v>
      </c>
      <c r="J391" s="5" cm="1">
        <f t="array" ref="J391">SUM(_xlfn._xlws.FILTER($D$2:$D$773,_xlfn.MAP($E$2:$E$773,_xlfn.LAMBDA(_xlpm.x,_xlpm.x=$E391))))</f>
        <v>6.5380843412880026E-4</v>
      </c>
      <c r="K391" s="5">
        <f t="shared" si="79"/>
        <v>1</v>
      </c>
      <c r="L391" s="5" cm="1">
        <f t="array" ref="L391">SUM(_xlfn._xlws.FILTER($D$2:$D$773,_xlfn.MAP($F$2:$F$773,_xlfn.LAMBDA(_xlpm.x,_xlpm.x=$F391))))</f>
        <v>6.5380843412880026E-4</v>
      </c>
      <c r="M391" s="5">
        <f t="shared" si="80"/>
        <v>1</v>
      </c>
      <c r="N391" s="5">
        <f t="shared" si="81"/>
        <v>0.33349344548020921</v>
      </c>
      <c r="O391" s="5">
        <f t="shared" si="82"/>
        <v>1</v>
      </c>
      <c r="P391" s="5">
        <f t="shared" si="83"/>
        <v>0</v>
      </c>
      <c r="Q391" s="5"/>
    </row>
    <row r="392" spans="1:17">
      <c r="A392" s="4" t="str">
        <f t="shared" si="72"/>
        <v>~rbe~ : [ʁbə]</v>
      </c>
      <c r="B392" s="2">
        <v>2</v>
      </c>
      <c r="C392" s="4" t="s">
        <v>495</v>
      </c>
      <c r="D392" s="5">
        <f t="shared" si="73"/>
        <v>6.5380843412880026E-4</v>
      </c>
      <c r="E392" s="4" t="str">
        <f t="shared" si="74"/>
        <v>~rbe~</v>
      </c>
      <c r="F392" s="4" t="str">
        <f t="shared" si="75"/>
        <v>[ʁbə]</v>
      </c>
      <c r="G392" s="6">
        <f t="shared" si="76"/>
        <v>3</v>
      </c>
      <c r="H392" s="6">
        <f t="shared" si="77"/>
        <v>3</v>
      </c>
      <c r="I392" s="6">
        <f t="shared" si="78"/>
        <v>3</v>
      </c>
      <c r="J392" s="5" cm="1">
        <f t="array" ref="J392">SUM(_xlfn._xlws.FILTER($D$2:$D$773,_xlfn.MAP($E$2:$E$773,_xlfn.LAMBDA(_xlpm.x,_xlpm.x=$E392))))</f>
        <v>6.5380843412880026E-4</v>
      </c>
      <c r="K392" s="5">
        <f t="shared" si="79"/>
        <v>1</v>
      </c>
      <c r="L392" s="5" cm="1">
        <f t="array" ref="L392">SUM(_xlfn._xlws.FILTER($D$2:$D$773,_xlfn.MAP($F$2:$F$773,_xlfn.LAMBDA(_xlpm.x,_xlpm.x=$F392))))</f>
        <v>6.5380843412880026E-4</v>
      </c>
      <c r="M392" s="5">
        <f t="shared" si="80"/>
        <v>1</v>
      </c>
      <c r="N392" s="5">
        <f t="shared" si="81"/>
        <v>0.33349344548020921</v>
      </c>
      <c r="O392" s="5">
        <f t="shared" si="82"/>
        <v>1</v>
      </c>
      <c r="P392" s="5">
        <f t="shared" si="83"/>
        <v>0</v>
      </c>
      <c r="Q392" s="5"/>
    </row>
    <row r="393" spans="1:17">
      <c r="A393" s="4" t="str">
        <f t="shared" si="72"/>
        <v>~tri~ : [tʁi]</v>
      </c>
      <c r="B393" s="2">
        <v>2</v>
      </c>
      <c r="C393" s="4" t="s">
        <v>702</v>
      </c>
      <c r="D393" s="5">
        <f t="shared" si="73"/>
        <v>6.5380843412880026E-4</v>
      </c>
      <c r="E393" s="4" t="str">
        <f t="shared" si="74"/>
        <v>~tri~</v>
      </c>
      <c r="F393" s="4" t="str">
        <f t="shared" si="75"/>
        <v>[tʁi]</v>
      </c>
      <c r="G393" s="6">
        <f t="shared" si="76"/>
        <v>3</v>
      </c>
      <c r="H393" s="6">
        <f t="shared" si="77"/>
        <v>3</v>
      </c>
      <c r="I393" s="6">
        <f t="shared" si="78"/>
        <v>3</v>
      </c>
      <c r="J393" s="5" cm="1">
        <f t="array" ref="J393">SUM(_xlfn._xlws.FILTER($D$2:$D$773,_xlfn.MAP($E$2:$E$773,_xlfn.LAMBDA(_xlpm.x,_xlpm.x=$E393))))</f>
        <v>6.5380843412880026E-4</v>
      </c>
      <c r="K393" s="5">
        <f t="shared" si="79"/>
        <v>1</v>
      </c>
      <c r="L393" s="5" cm="1">
        <f t="array" ref="L393">SUM(_xlfn._xlws.FILTER($D$2:$D$773,_xlfn.MAP($F$2:$F$773,_xlfn.LAMBDA(_xlpm.x,_xlpm.x=$F393))))</f>
        <v>6.5380843412880026E-4</v>
      </c>
      <c r="M393" s="5">
        <f t="shared" si="80"/>
        <v>1</v>
      </c>
      <c r="N393" s="5">
        <f t="shared" si="81"/>
        <v>0.33349344548020921</v>
      </c>
      <c r="O393" s="5">
        <f t="shared" si="82"/>
        <v>1</v>
      </c>
      <c r="P393" s="5">
        <f t="shared" si="83"/>
        <v>0</v>
      </c>
      <c r="Q393" s="5"/>
    </row>
    <row r="394" spans="1:17">
      <c r="A394" s="4" t="str">
        <f t="shared" si="72"/>
        <v>~tra~ : [tʁa]</v>
      </c>
      <c r="B394" s="2">
        <v>2</v>
      </c>
      <c r="C394" s="4" t="s">
        <v>703</v>
      </c>
      <c r="D394" s="5">
        <f t="shared" si="73"/>
        <v>6.5380843412880026E-4</v>
      </c>
      <c r="E394" s="4" t="str">
        <f t="shared" si="74"/>
        <v>~tra~</v>
      </c>
      <c r="F394" s="4" t="str">
        <f t="shared" si="75"/>
        <v>[tʁa]</v>
      </c>
      <c r="G394" s="6">
        <f t="shared" si="76"/>
        <v>3</v>
      </c>
      <c r="H394" s="6">
        <f t="shared" si="77"/>
        <v>3</v>
      </c>
      <c r="I394" s="6">
        <f t="shared" si="78"/>
        <v>3</v>
      </c>
      <c r="J394" s="5" cm="1">
        <f t="array" ref="J394">SUM(_xlfn._xlws.FILTER($D$2:$D$773,_xlfn.MAP($E$2:$E$773,_xlfn.LAMBDA(_xlpm.x,_xlpm.x=$E394))))</f>
        <v>6.5380843412880026E-4</v>
      </c>
      <c r="K394" s="5">
        <f t="shared" si="79"/>
        <v>1</v>
      </c>
      <c r="L394" s="5" cm="1">
        <f t="array" ref="L394">SUM(_xlfn._xlws.FILTER($D$2:$D$773,_xlfn.MAP($F$2:$F$773,_xlfn.LAMBDA(_xlpm.x,_xlpm.x=$F394))))</f>
        <v>6.5380843412880026E-4</v>
      </c>
      <c r="M394" s="5">
        <f t="shared" si="80"/>
        <v>1</v>
      </c>
      <c r="N394" s="5">
        <f t="shared" si="81"/>
        <v>0.33349344548020921</v>
      </c>
      <c r="O394" s="5">
        <f t="shared" si="82"/>
        <v>1</v>
      </c>
      <c r="P394" s="5">
        <f t="shared" si="83"/>
        <v>0</v>
      </c>
      <c r="Q394" s="5"/>
    </row>
    <row r="395" spans="1:17">
      <c r="A395" s="4" t="str">
        <f t="shared" si="72"/>
        <v>~sto~ : [stɔ]</v>
      </c>
      <c r="B395" s="2">
        <v>2</v>
      </c>
      <c r="C395" s="4" t="s">
        <v>347</v>
      </c>
      <c r="D395" s="5">
        <f t="shared" si="73"/>
        <v>6.5380843412880026E-4</v>
      </c>
      <c r="E395" s="5" t="str">
        <f t="shared" si="74"/>
        <v>~sto~</v>
      </c>
      <c r="F395" s="5" t="str">
        <f t="shared" si="75"/>
        <v>[stɔ]</v>
      </c>
      <c r="G395" s="6">
        <f t="shared" si="76"/>
        <v>3</v>
      </c>
      <c r="H395" s="6">
        <f t="shared" si="77"/>
        <v>3</v>
      </c>
      <c r="I395" s="6">
        <f t="shared" si="78"/>
        <v>3</v>
      </c>
      <c r="J395" s="5" cm="1">
        <f t="array" ref="J395">SUM(_xlfn._xlws.FILTER($D$2:$D$773,_xlfn.MAP($E$2:$E$773,_xlfn.LAMBDA(_xlpm.x,_xlpm.x=$E395))))</f>
        <v>6.5380843412880026E-4</v>
      </c>
      <c r="K395" s="5">
        <f t="shared" si="79"/>
        <v>1</v>
      </c>
      <c r="L395" s="5" cm="1">
        <f t="array" ref="L395">SUM(_xlfn._xlws.FILTER($D$2:$D$773,_xlfn.MAP($F$2:$F$773,_xlfn.LAMBDA(_xlpm.x,_xlpm.x=$F395))))</f>
        <v>6.5380843412880026E-4</v>
      </c>
      <c r="M395" s="5">
        <f t="shared" si="80"/>
        <v>1</v>
      </c>
      <c r="N395" s="5">
        <f t="shared" si="81"/>
        <v>0.33349344548020921</v>
      </c>
      <c r="O395" s="5">
        <f t="shared" si="82"/>
        <v>1</v>
      </c>
      <c r="P395" s="5">
        <f t="shared" si="83"/>
        <v>0</v>
      </c>
      <c r="Q395" s="5"/>
    </row>
    <row r="396" spans="1:17">
      <c r="A396" s="4" t="str">
        <f t="shared" si="72"/>
        <v>~sta~ : [sta]</v>
      </c>
      <c r="B396" s="2">
        <v>2</v>
      </c>
      <c r="C396" s="4" t="s">
        <v>711</v>
      </c>
      <c r="D396" s="5">
        <f t="shared" si="73"/>
        <v>6.5380843412880026E-4</v>
      </c>
      <c r="E396" s="4" t="str">
        <f t="shared" si="74"/>
        <v>~sta~</v>
      </c>
      <c r="F396" s="4" t="str">
        <f t="shared" si="75"/>
        <v>[sta]</v>
      </c>
      <c r="G396" s="6">
        <f t="shared" si="76"/>
        <v>3</v>
      </c>
      <c r="H396" s="6">
        <f t="shared" si="77"/>
        <v>3</v>
      </c>
      <c r="I396" s="6">
        <f t="shared" si="78"/>
        <v>3</v>
      </c>
      <c r="J396" s="5" cm="1">
        <f t="array" ref="J396">SUM(_xlfn._xlws.FILTER($D$2:$D$773,_xlfn.MAP($E$2:$E$773,_xlfn.LAMBDA(_xlpm.x,_xlpm.x=$E396))))</f>
        <v>6.5380843412880026E-4</v>
      </c>
      <c r="K396" s="5">
        <f t="shared" si="79"/>
        <v>1</v>
      </c>
      <c r="L396" s="5" cm="1">
        <f t="array" ref="L396">SUM(_xlfn._xlws.FILTER($D$2:$D$773,_xlfn.MAP($F$2:$F$773,_xlfn.LAMBDA(_xlpm.x,_xlpm.x=$F396))))</f>
        <v>6.5380843412880026E-4</v>
      </c>
      <c r="M396" s="5">
        <f t="shared" si="80"/>
        <v>1</v>
      </c>
      <c r="N396" s="5">
        <f t="shared" si="81"/>
        <v>0.33349344548020921</v>
      </c>
      <c r="O396" s="5">
        <f t="shared" si="82"/>
        <v>1</v>
      </c>
      <c r="P396" s="5">
        <f t="shared" si="83"/>
        <v>0</v>
      </c>
      <c r="Q396" s="5"/>
    </row>
    <row r="397" spans="1:17">
      <c r="A397" s="4" t="str">
        <f t="shared" si="72"/>
        <v>~scu~ : [sky]</v>
      </c>
      <c r="B397" s="2">
        <v>2</v>
      </c>
      <c r="C397" s="4" t="s">
        <v>249</v>
      </c>
      <c r="D397" s="5">
        <f t="shared" si="73"/>
        <v>6.5380843412880026E-4</v>
      </c>
      <c r="E397" s="4" t="str">
        <f t="shared" si="74"/>
        <v>~scu~</v>
      </c>
      <c r="F397" s="4" t="str">
        <f t="shared" si="75"/>
        <v>[sky]</v>
      </c>
      <c r="G397" s="6">
        <f t="shared" si="76"/>
        <v>3</v>
      </c>
      <c r="H397" s="6">
        <f t="shared" si="77"/>
        <v>3</v>
      </c>
      <c r="I397" s="6">
        <f t="shared" si="78"/>
        <v>3</v>
      </c>
      <c r="J397" s="5" cm="1">
        <f t="array" ref="J397">SUM(_xlfn._xlws.FILTER($D$2:$D$773,_xlfn.MAP($E$2:$E$773,_xlfn.LAMBDA(_xlpm.x,_xlpm.x=$E397))))</f>
        <v>6.5380843412880026E-4</v>
      </c>
      <c r="K397" s="5">
        <f t="shared" si="79"/>
        <v>1</v>
      </c>
      <c r="L397" s="5" cm="1">
        <f t="array" ref="L397">SUM(_xlfn._xlws.FILTER($D$2:$D$773,_xlfn.MAP($F$2:$F$773,_xlfn.LAMBDA(_xlpm.x,_xlpm.x=$F397))))</f>
        <v>6.5380843412880026E-4</v>
      </c>
      <c r="M397" s="5">
        <f t="shared" si="80"/>
        <v>1</v>
      </c>
      <c r="N397" s="5">
        <f t="shared" si="81"/>
        <v>0.33349344548020921</v>
      </c>
      <c r="O397" s="5">
        <f t="shared" si="82"/>
        <v>1</v>
      </c>
      <c r="P397" s="5">
        <f t="shared" si="83"/>
        <v>0</v>
      </c>
      <c r="Q397" s="5"/>
    </row>
    <row r="398" spans="1:17">
      <c r="A398" s="4" t="str">
        <f t="shared" si="72"/>
        <v>~pon~ : [pɔ̃]</v>
      </c>
      <c r="B398" s="2">
        <v>2</v>
      </c>
      <c r="C398" s="4" t="s">
        <v>714</v>
      </c>
      <c r="D398" s="5">
        <f t="shared" si="73"/>
        <v>6.5380843412880026E-4</v>
      </c>
      <c r="E398" s="4" t="str">
        <f t="shared" si="74"/>
        <v>~pon~</v>
      </c>
      <c r="F398" s="4" t="str">
        <f t="shared" si="75"/>
        <v>[pɔ̃]</v>
      </c>
      <c r="G398" s="6">
        <f t="shared" si="76"/>
        <v>3</v>
      </c>
      <c r="H398" s="6">
        <f t="shared" si="77"/>
        <v>3</v>
      </c>
      <c r="I398" s="6">
        <f t="shared" si="78"/>
        <v>3</v>
      </c>
      <c r="J398" s="5" cm="1">
        <f t="array" ref="J398">SUM(_xlfn._xlws.FILTER($D$2:$D$773,_xlfn.MAP($E$2:$E$773,_xlfn.LAMBDA(_xlpm.x,_xlpm.x=$E398))))</f>
        <v>6.5380843412880026E-4</v>
      </c>
      <c r="K398" s="5">
        <f t="shared" si="79"/>
        <v>1</v>
      </c>
      <c r="L398" s="5" cm="1">
        <f t="array" ref="L398">SUM(_xlfn._xlws.FILTER($D$2:$D$773,_xlfn.MAP($F$2:$F$773,_xlfn.LAMBDA(_xlpm.x,_xlpm.x=$F398))))</f>
        <v>6.5380843412880026E-4</v>
      </c>
      <c r="M398" s="5">
        <f t="shared" si="80"/>
        <v>1</v>
      </c>
      <c r="N398" s="5">
        <f t="shared" si="81"/>
        <v>0.33349344548020921</v>
      </c>
      <c r="O398" s="5">
        <f t="shared" si="82"/>
        <v>1</v>
      </c>
      <c r="P398" s="5">
        <f t="shared" si="83"/>
        <v>0</v>
      </c>
      <c r="Q398" s="5"/>
    </row>
    <row r="399" spans="1:17">
      <c r="A399" s="4" t="str">
        <f t="shared" si="72"/>
        <v>~pra~ : [pʁa]</v>
      </c>
      <c r="B399" s="2">
        <v>2</v>
      </c>
      <c r="C399" s="4" t="s">
        <v>83</v>
      </c>
      <c r="D399" s="5">
        <f t="shared" si="73"/>
        <v>6.5380843412880026E-4</v>
      </c>
      <c r="E399" s="5" t="str">
        <f t="shared" si="74"/>
        <v>~pra~</v>
      </c>
      <c r="F399" s="5" t="str">
        <f t="shared" si="75"/>
        <v>[pʁa]</v>
      </c>
      <c r="G399" s="6">
        <f t="shared" si="76"/>
        <v>3</v>
      </c>
      <c r="H399" s="6">
        <f t="shared" si="77"/>
        <v>3</v>
      </c>
      <c r="I399" s="6">
        <f t="shared" si="78"/>
        <v>3</v>
      </c>
      <c r="J399" s="5" cm="1">
        <f t="array" ref="J399">SUM(_xlfn._xlws.FILTER($D$2:$D$773,_xlfn.MAP($E$2:$E$773,_xlfn.LAMBDA(_xlpm.x,_xlpm.x=$E399))))</f>
        <v>6.5380843412880026E-4</v>
      </c>
      <c r="K399" s="5">
        <f t="shared" si="79"/>
        <v>1</v>
      </c>
      <c r="L399" s="5" cm="1">
        <f t="array" ref="L399">SUM(_xlfn._xlws.FILTER($D$2:$D$773,_xlfn.MAP($F$2:$F$773,_xlfn.LAMBDA(_xlpm.x,_xlpm.x=$F399))))</f>
        <v>6.5380843412880026E-4</v>
      </c>
      <c r="M399" s="5">
        <f t="shared" si="80"/>
        <v>1</v>
      </c>
      <c r="N399" s="5">
        <f t="shared" si="81"/>
        <v>0.33349344548020921</v>
      </c>
      <c r="O399" s="5">
        <f t="shared" si="82"/>
        <v>1</v>
      </c>
      <c r="P399" s="5">
        <f t="shared" si="83"/>
        <v>0</v>
      </c>
      <c r="Q399" s="5"/>
    </row>
    <row r="400" spans="1:17">
      <c r="A400" s="4" t="str">
        <f t="shared" si="72"/>
        <v>~nen~ : [nɑ̃]</v>
      </c>
      <c r="B400" s="2">
        <v>2</v>
      </c>
      <c r="C400" s="4" t="s">
        <v>378</v>
      </c>
      <c r="D400" s="5">
        <f t="shared" si="73"/>
        <v>6.5380843412880026E-4</v>
      </c>
      <c r="E400" s="4" t="str">
        <f t="shared" si="74"/>
        <v>~nen~</v>
      </c>
      <c r="F400" s="4" t="str">
        <f t="shared" si="75"/>
        <v>[nɑ̃]</v>
      </c>
      <c r="G400" s="6">
        <f t="shared" si="76"/>
        <v>3</v>
      </c>
      <c r="H400" s="6">
        <f t="shared" si="77"/>
        <v>3</v>
      </c>
      <c r="I400" s="6">
        <f t="shared" si="78"/>
        <v>3</v>
      </c>
      <c r="J400" s="5" cm="1">
        <f t="array" ref="J400">SUM(_xlfn._xlws.FILTER($D$2:$D$773,_xlfn.MAP($E$2:$E$773,_xlfn.LAMBDA(_xlpm.x,_xlpm.x=$E400))))</f>
        <v>6.5380843412880026E-4</v>
      </c>
      <c r="K400" s="5">
        <f t="shared" si="79"/>
        <v>1</v>
      </c>
      <c r="L400" s="5" cm="1">
        <f t="array" ref="L400">SUM(_xlfn._xlws.FILTER($D$2:$D$773,_xlfn.MAP($F$2:$F$773,_xlfn.LAMBDA(_xlpm.x,_xlpm.x=$F400))))</f>
        <v>6.5380843412880026E-4</v>
      </c>
      <c r="M400" s="5">
        <f t="shared" si="80"/>
        <v>1</v>
      </c>
      <c r="N400" s="5">
        <f t="shared" si="81"/>
        <v>0.33349344548020921</v>
      </c>
      <c r="O400" s="5">
        <f t="shared" si="82"/>
        <v>1</v>
      </c>
      <c r="P400" s="5">
        <f t="shared" si="83"/>
        <v>0</v>
      </c>
      <c r="Q400" s="5"/>
    </row>
    <row r="401" spans="1:17">
      <c r="A401" s="4" t="str">
        <f t="shared" si="72"/>
        <v>~nui~ : [nɥi]</v>
      </c>
      <c r="B401" s="2">
        <v>2</v>
      </c>
      <c r="C401" s="4" t="s">
        <v>380</v>
      </c>
      <c r="D401" s="5">
        <f t="shared" si="73"/>
        <v>6.5380843412880026E-4</v>
      </c>
      <c r="E401" s="4" t="str">
        <f t="shared" si="74"/>
        <v>~nui~</v>
      </c>
      <c r="F401" s="4" t="str">
        <f t="shared" si="75"/>
        <v>[nɥi]</v>
      </c>
      <c r="G401" s="6">
        <f t="shared" si="76"/>
        <v>3</v>
      </c>
      <c r="H401" s="6">
        <f t="shared" si="77"/>
        <v>3</v>
      </c>
      <c r="I401" s="6">
        <f t="shared" si="78"/>
        <v>3</v>
      </c>
      <c r="J401" s="5" cm="1">
        <f t="array" ref="J401">SUM(_xlfn._xlws.FILTER($D$2:$D$773,_xlfn.MAP($E$2:$E$773,_xlfn.LAMBDA(_xlpm.x,_xlpm.x=$E401))))</f>
        <v>6.5380843412880026E-4</v>
      </c>
      <c r="K401" s="5">
        <f t="shared" si="79"/>
        <v>1</v>
      </c>
      <c r="L401" s="5" cm="1">
        <f t="array" ref="L401">SUM(_xlfn._xlws.FILTER($D$2:$D$773,_xlfn.MAP($F$2:$F$773,_xlfn.LAMBDA(_xlpm.x,_xlpm.x=$F401))))</f>
        <v>6.5380843412880026E-4</v>
      </c>
      <c r="M401" s="5">
        <f t="shared" si="80"/>
        <v>1</v>
      </c>
      <c r="N401" s="5">
        <f t="shared" si="81"/>
        <v>0.33349344548020921</v>
      </c>
      <c r="O401" s="5">
        <f t="shared" si="82"/>
        <v>1</v>
      </c>
      <c r="P401" s="5">
        <f t="shared" si="83"/>
        <v>0</v>
      </c>
      <c r="Q401" s="5"/>
    </row>
    <row r="402" spans="1:17">
      <c r="A402" s="4" t="str">
        <f t="shared" si="72"/>
        <v>~nua~ : [nɥa]</v>
      </c>
      <c r="B402" s="2">
        <v>2</v>
      </c>
      <c r="C402" s="4" t="s">
        <v>381</v>
      </c>
      <c r="D402" s="5">
        <f t="shared" si="73"/>
        <v>6.5380843412880026E-4</v>
      </c>
      <c r="E402" s="5" t="str">
        <f t="shared" si="74"/>
        <v>~nua~</v>
      </c>
      <c r="F402" s="5" t="str">
        <f t="shared" si="75"/>
        <v>[nɥa]</v>
      </c>
      <c r="G402" s="6">
        <f t="shared" si="76"/>
        <v>3</v>
      </c>
      <c r="H402" s="6">
        <f t="shared" si="77"/>
        <v>3</v>
      </c>
      <c r="I402" s="6">
        <f t="shared" si="78"/>
        <v>3</v>
      </c>
      <c r="J402" s="5" cm="1">
        <f t="array" ref="J402">SUM(_xlfn._xlws.FILTER($D$2:$D$773,_xlfn.MAP($E$2:$E$773,_xlfn.LAMBDA(_xlpm.x,_xlpm.x=$E402))))</f>
        <v>6.5380843412880026E-4</v>
      </c>
      <c r="K402" s="5">
        <f t="shared" si="79"/>
        <v>1</v>
      </c>
      <c r="L402" s="5" cm="1">
        <f t="array" ref="L402">SUM(_xlfn._xlws.FILTER($D$2:$D$773,_xlfn.MAP($F$2:$F$773,_xlfn.LAMBDA(_xlpm.x,_xlpm.x=$F402))))</f>
        <v>6.5380843412880026E-4</v>
      </c>
      <c r="M402" s="5">
        <f t="shared" si="80"/>
        <v>1</v>
      </c>
      <c r="N402" s="5">
        <f t="shared" si="81"/>
        <v>0.33349344548020921</v>
      </c>
      <c r="O402" s="5">
        <f t="shared" si="82"/>
        <v>1</v>
      </c>
      <c r="P402" s="5">
        <f t="shared" si="83"/>
        <v>0</v>
      </c>
      <c r="Q402" s="5"/>
    </row>
    <row r="403" spans="1:17">
      <c r="A403" s="4" t="str">
        <f t="shared" si="72"/>
        <v>~niè~ : [njɛ]</v>
      </c>
      <c r="B403" s="2">
        <v>2</v>
      </c>
      <c r="C403" s="4" t="s">
        <v>384</v>
      </c>
      <c r="D403" s="5">
        <f t="shared" si="73"/>
        <v>6.5380843412880026E-4</v>
      </c>
      <c r="E403" s="4" t="str">
        <f t="shared" si="74"/>
        <v>~niè~</v>
      </c>
      <c r="F403" s="4" t="str">
        <f t="shared" si="75"/>
        <v>[njɛ]</v>
      </c>
      <c r="G403" s="6">
        <f t="shared" si="76"/>
        <v>3</v>
      </c>
      <c r="H403" s="6">
        <f t="shared" si="77"/>
        <v>3</v>
      </c>
      <c r="I403" s="6">
        <f t="shared" si="78"/>
        <v>3</v>
      </c>
      <c r="J403" s="5" cm="1">
        <f t="array" ref="J403">SUM(_xlfn._xlws.FILTER($D$2:$D$773,_xlfn.MAP($E$2:$E$773,_xlfn.LAMBDA(_xlpm.x,_xlpm.x=$E403))))</f>
        <v>6.5380843412880026E-4</v>
      </c>
      <c r="K403" s="5">
        <f t="shared" si="79"/>
        <v>1</v>
      </c>
      <c r="L403" s="5" cm="1">
        <f t="array" ref="L403">SUM(_xlfn._xlws.FILTER($D$2:$D$773,_xlfn.MAP($F$2:$F$773,_xlfn.LAMBDA(_xlpm.x,_xlpm.x=$F403))))</f>
        <v>6.5380843412880026E-4</v>
      </c>
      <c r="M403" s="5">
        <f t="shared" si="80"/>
        <v>1</v>
      </c>
      <c r="N403" s="5">
        <f t="shared" si="81"/>
        <v>0.33349344548020921</v>
      </c>
      <c r="O403" s="5">
        <f t="shared" si="82"/>
        <v>1</v>
      </c>
      <c r="P403" s="5">
        <f t="shared" si="83"/>
        <v>0</v>
      </c>
      <c r="Q403" s="5"/>
    </row>
    <row r="404" spans="1:17">
      <c r="A404" s="4" t="str">
        <f t="shared" si="72"/>
        <v>~mie~ : [mje]</v>
      </c>
      <c r="B404" s="2">
        <v>2</v>
      </c>
      <c r="C404" s="4" t="s">
        <v>390</v>
      </c>
      <c r="D404" s="5">
        <f t="shared" si="73"/>
        <v>6.5380843412880026E-4</v>
      </c>
      <c r="E404" s="5" t="str">
        <f t="shared" si="74"/>
        <v>~mie~</v>
      </c>
      <c r="F404" s="5" t="str">
        <f t="shared" si="75"/>
        <v>[mje]</v>
      </c>
      <c r="G404" s="6">
        <f t="shared" si="76"/>
        <v>3</v>
      </c>
      <c r="H404" s="6">
        <f t="shared" si="77"/>
        <v>3</v>
      </c>
      <c r="I404" s="6">
        <f t="shared" si="78"/>
        <v>3</v>
      </c>
      <c r="J404" s="5" cm="1">
        <f t="array" ref="J404">SUM(_xlfn._xlws.FILTER($D$2:$D$773,_xlfn.MAP($E$2:$E$773,_xlfn.LAMBDA(_xlpm.x,_xlpm.x=$E404))))</f>
        <v>6.5380843412880026E-4</v>
      </c>
      <c r="K404" s="5">
        <f t="shared" si="79"/>
        <v>1</v>
      </c>
      <c r="L404" s="5" cm="1">
        <f t="array" ref="L404">SUM(_xlfn._xlws.FILTER($D$2:$D$773,_xlfn.MAP($F$2:$F$773,_xlfn.LAMBDA(_xlpm.x,_xlpm.x=$F404))))</f>
        <v>6.5380843412880026E-4</v>
      </c>
      <c r="M404" s="5">
        <f t="shared" si="80"/>
        <v>1</v>
      </c>
      <c r="N404" s="5">
        <f t="shared" si="81"/>
        <v>0.33349344548020921</v>
      </c>
      <c r="O404" s="5">
        <f t="shared" si="82"/>
        <v>1</v>
      </c>
      <c r="P404" s="5">
        <f t="shared" si="83"/>
        <v>0</v>
      </c>
      <c r="Q404" s="5"/>
    </row>
    <row r="405" spans="1:17">
      <c r="A405" s="4" t="str">
        <f t="shared" si="72"/>
        <v>~lta~ : [lta]</v>
      </c>
      <c r="B405" s="2">
        <v>2</v>
      </c>
      <c r="C405" s="4" t="s">
        <v>716</v>
      </c>
      <c r="D405" s="5">
        <f t="shared" si="73"/>
        <v>6.5380843412880026E-4</v>
      </c>
      <c r="E405" s="5" t="str">
        <f t="shared" si="74"/>
        <v>~lta~</v>
      </c>
      <c r="F405" s="5" t="str">
        <f t="shared" si="75"/>
        <v>[lta]</v>
      </c>
      <c r="G405" s="6">
        <f t="shared" si="76"/>
        <v>3</v>
      </c>
      <c r="H405" s="6">
        <f t="shared" si="77"/>
        <v>3</v>
      </c>
      <c r="I405" s="6">
        <f t="shared" si="78"/>
        <v>3</v>
      </c>
      <c r="J405" s="5" cm="1">
        <f t="array" ref="J405">SUM(_xlfn._xlws.FILTER($D$2:$D$773,_xlfn.MAP($E$2:$E$773,_xlfn.LAMBDA(_xlpm.x,_xlpm.x=$E405))))</f>
        <v>6.5380843412880026E-4</v>
      </c>
      <c r="K405" s="5">
        <f t="shared" si="79"/>
        <v>1</v>
      </c>
      <c r="L405" s="5" cm="1">
        <f t="array" ref="L405">SUM(_xlfn._xlws.FILTER($D$2:$D$773,_xlfn.MAP($F$2:$F$773,_xlfn.LAMBDA(_xlpm.x,_xlpm.x=$F405))))</f>
        <v>6.5380843412880026E-4</v>
      </c>
      <c r="M405" s="5">
        <f t="shared" si="80"/>
        <v>1</v>
      </c>
      <c r="N405" s="5">
        <f t="shared" si="81"/>
        <v>0.33349344548020921</v>
      </c>
      <c r="O405" s="5">
        <f t="shared" si="82"/>
        <v>1</v>
      </c>
      <c r="P405" s="5">
        <f t="shared" si="83"/>
        <v>0</v>
      </c>
      <c r="Q405" s="5"/>
    </row>
    <row r="406" spans="1:17">
      <c r="A406" s="4" t="str">
        <f t="shared" si="72"/>
        <v>~lda~ : [lda]</v>
      </c>
      <c r="B406" s="2">
        <v>2</v>
      </c>
      <c r="C406" s="4" t="s">
        <v>717</v>
      </c>
      <c r="D406" s="5">
        <f t="shared" si="73"/>
        <v>6.5380843412880026E-4</v>
      </c>
      <c r="E406" s="5" t="str">
        <f t="shared" si="74"/>
        <v>~lda~</v>
      </c>
      <c r="F406" s="5" t="str">
        <f t="shared" si="75"/>
        <v>[lda]</v>
      </c>
      <c r="G406" s="6">
        <f t="shared" si="76"/>
        <v>3</v>
      </c>
      <c r="H406" s="6">
        <f t="shared" si="77"/>
        <v>3</v>
      </c>
      <c r="I406" s="6">
        <f t="shared" si="78"/>
        <v>3</v>
      </c>
      <c r="J406" s="5" cm="1">
        <f t="array" ref="J406">SUM(_xlfn._xlws.FILTER($D$2:$D$773,_xlfn.MAP($E$2:$E$773,_xlfn.LAMBDA(_xlpm.x,_xlpm.x=$E406))))</f>
        <v>6.5380843412880026E-4</v>
      </c>
      <c r="K406" s="5">
        <f t="shared" si="79"/>
        <v>1</v>
      </c>
      <c r="L406" s="5" cm="1">
        <f t="array" ref="L406">SUM(_xlfn._xlws.FILTER($D$2:$D$773,_xlfn.MAP($F$2:$F$773,_xlfn.LAMBDA(_xlpm.x,_xlpm.x=$F406))))</f>
        <v>6.5380843412880026E-4</v>
      </c>
      <c r="M406" s="5">
        <f t="shared" si="80"/>
        <v>1</v>
      </c>
      <c r="N406" s="5">
        <f t="shared" si="81"/>
        <v>0.33349344548020921</v>
      </c>
      <c r="O406" s="5">
        <f t="shared" si="82"/>
        <v>1</v>
      </c>
      <c r="P406" s="5">
        <f t="shared" si="83"/>
        <v>0</v>
      </c>
      <c r="Q406" s="5"/>
    </row>
    <row r="407" spans="1:17">
      <c r="A407" s="4" t="str">
        <f t="shared" si="72"/>
        <v>~ctè~ : [ktɛ]</v>
      </c>
      <c r="B407" s="2">
        <v>2</v>
      </c>
      <c r="C407" s="4" t="s">
        <v>402</v>
      </c>
      <c r="D407" s="5">
        <f t="shared" si="73"/>
        <v>6.5380843412880026E-4</v>
      </c>
      <c r="E407" s="4" t="str">
        <f t="shared" si="74"/>
        <v>~ctè~</v>
      </c>
      <c r="F407" s="4" t="str">
        <f t="shared" si="75"/>
        <v>[ktɛ]</v>
      </c>
      <c r="G407" s="6">
        <f t="shared" si="76"/>
        <v>3</v>
      </c>
      <c r="H407" s="6">
        <f t="shared" si="77"/>
        <v>3</v>
      </c>
      <c r="I407" s="6">
        <f t="shared" si="78"/>
        <v>3</v>
      </c>
      <c r="J407" s="5" cm="1">
        <f t="array" ref="J407">SUM(_xlfn._xlws.FILTER($D$2:$D$773,_xlfn.MAP($E$2:$E$773,_xlfn.LAMBDA(_xlpm.x,_xlpm.x=$E407))))</f>
        <v>6.5380843412880026E-4</v>
      </c>
      <c r="K407" s="5">
        <f t="shared" si="79"/>
        <v>1</v>
      </c>
      <c r="L407" s="5" cm="1">
        <f t="array" ref="L407">SUM(_xlfn._xlws.FILTER($D$2:$D$773,_xlfn.MAP($F$2:$F$773,_xlfn.LAMBDA(_xlpm.x,_xlpm.x=$F407))))</f>
        <v>6.5380843412880026E-4</v>
      </c>
      <c r="M407" s="5">
        <f t="shared" si="80"/>
        <v>1</v>
      </c>
      <c r="N407" s="5">
        <f t="shared" si="81"/>
        <v>0.33349344548020921</v>
      </c>
      <c r="O407" s="5">
        <f t="shared" si="82"/>
        <v>1</v>
      </c>
      <c r="P407" s="5">
        <f t="shared" si="83"/>
        <v>0</v>
      </c>
      <c r="Q407" s="5"/>
    </row>
    <row r="408" spans="1:17">
      <c r="A408" s="4" t="str">
        <f t="shared" si="72"/>
        <v>~ctu~ : [kty]</v>
      </c>
      <c r="B408" s="2">
        <v>2</v>
      </c>
      <c r="C408" s="4" t="s">
        <v>404</v>
      </c>
      <c r="D408" s="5">
        <f t="shared" si="73"/>
        <v>6.5380843412880026E-4</v>
      </c>
      <c r="E408" s="5" t="str">
        <f t="shared" si="74"/>
        <v>~ctu~</v>
      </c>
      <c r="F408" s="5" t="str">
        <f t="shared" si="75"/>
        <v>[kty]</v>
      </c>
      <c r="G408" s="6">
        <f t="shared" si="76"/>
        <v>3</v>
      </c>
      <c r="H408" s="6">
        <f t="shared" si="77"/>
        <v>3</v>
      </c>
      <c r="I408" s="6">
        <f t="shared" si="78"/>
        <v>3</v>
      </c>
      <c r="J408" s="5" cm="1">
        <f t="array" ref="J408">SUM(_xlfn._xlws.FILTER($D$2:$D$773,_xlfn.MAP($E$2:$E$773,_xlfn.LAMBDA(_xlpm.x,_xlpm.x=$E408))))</f>
        <v>6.5380843412880026E-4</v>
      </c>
      <c r="K408" s="5">
        <f t="shared" si="79"/>
        <v>1</v>
      </c>
      <c r="L408" s="5" cm="1">
        <f t="array" ref="L408">SUM(_xlfn._xlws.FILTER($D$2:$D$773,_xlfn.MAP($F$2:$F$773,_xlfn.LAMBDA(_xlpm.x,_xlpm.x=$F408))))</f>
        <v>6.5380843412880026E-4</v>
      </c>
      <c r="M408" s="5">
        <f t="shared" si="80"/>
        <v>1</v>
      </c>
      <c r="N408" s="5">
        <f t="shared" si="81"/>
        <v>0.33349344548020921</v>
      </c>
      <c r="O408" s="5">
        <f t="shared" si="82"/>
        <v>1</v>
      </c>
      <c r="P408" s="5">
        <f t="shared" si="83"/>
        <v>0</v>
      </c>
      <c r="Q408" s="5"/>
    </row>
    <row r="409" spans="1:17">
      <c r="A409" s="4" t="str">
        <f t="shared" si="72"/>
        <v>~cle~ : [klə]</v>
      </c>
      <c r="B409" s="2">
        <v>2</v>
      </c>
      <c r="C409" s="4" t="s">
        <v>720</v>
      </c>
      <c r="D409" s="5">
        <f t="shared" si="73"/>
        <v>6.5380843412880026E-4</v>
      </c>
      <c r="E409" s="5" t="str">
        <f t="shared" si="74"/>
        <v>~cle~</v>
      </c>
      <c r="F409" s="5" t="str">
        <f t="shared" si="75"/>
        <v>[klə]</v>
      </c>
      <c r="G409" s="6">
        <f t="shared" si="76"/>
        <v>3</v>
      </c>
      <c r="H409" s="6">
        <f t="shared" si="77"/>
        <v>3</v>
      </c>
      <c r="I409" s="6">
        <f t="shared" si="78"/>
        <v>3</v>
      </c>
      <c r="J409" s="5" cm="1">
        <f t="array" ref="J409">SUM(_xlfn._xlws.FILTER($D$2:$D$773,_xlfn.MAP($E$2:$E$773,_xlfn.LAMBDA(_xlpm.x,_xlpm.x=$E409))))</f>
        <v>6.5380843412880026E-4</v>
      </c>
      <c r="K409" s="5">
        <f t="shared" si="79"/>
        <v>1</v>
      </c>
      <c r="L409" s="5" cm="1">
        <f t="array" ref="L409">SUM(_xlfn._xlws.FILTER($D$2:$D$773,_xlfn.MAP($F$2:$F$773,_xlfn.LAMBDA(_xlpm.x,_xlpm.x=$F409))))</f>
        <v>6.5380843412880026E-4</v>
      </c>
      <c r="M409" s="5">
        <f t="shared" si="80"/>
        <v>1</v>
      </c>
      <c r="N409" s="5">
        <f t="shared" si="81"/>
        <v>0.33349344548020921</v>
      </c>
      <c r="O409" s="5">
        <f t="shared" si="82"/>
        <v>1</v>
      </c>
      <c r="P409" s="5">
        <f t="shared" si="83"/>
        <v>0</v>
      </c>
      <c r="Q409" s="5"/>
    </row>
    <row r="410" spans="1:17">
      <c r="A410" s="4" t="str">
        <f t="shared" si="72"/>
        <v>~clé~ : [kle]</v>
      </c>
      <c r="B410" s="2">
        <v>2</v>
      </c>
      <c r="C410" s="4" t="s">
        <v>408</v>
      </c>
      <c r="D410" s="5">
        <f t="shared" si="73"/>
        <v>6.5380843412880026E-4</v>
      </c>
      <c r="E410" s="4" t="str">
        <f t="shared" si="74"/>
        <v>~clé~</v>
      </c>
      <c r="F410" s="4" t="str">
        <f t="shared" si="75"/>
        <v>[kle]</v>
      </c>
      <c r="G410" s="6">
        <f t="shared" si="76"/>
        <v>3</v>
      </c>
      <c r="H410" s="6">
        <f t="shared" si="77"/>
        <v>3</v>
      </c>
      <c r="I410" s="6">
        <f t="shared" si="78"/>
        <v>3</v>
      </c>
      <c r="J410" s="5" cm="1">
        <f t="array" ref="J410">SUM(_xlfn._xlws.FILTER($D$2:$D$773,_xlfn.MAP($E$2:$E$773,_xlfn.LAMBDA(_xlpm.x,_xlpm.x=$E410))))</f>
        <v>6.5380843412880026E-4</v>
      </c>
      <c r="K410" s="5">
        <f t="shared" si="79"/>
        <v>1</v>
      </c>
      <c r="L410" s="5" cm="1">
        <f t="array" ref="L410">SUM(_xlfn._xlws.FILTER($D$2:$D$773,_xlfn.MAP($F$2:$F$773,_xlfn.LAMBDA(_xlpm.x,_xlpm.x=$F410))))</f>
        <v>6.5380843412880026E-4</v>
      </c>
      <c r="M410" s="5">
        <f t="shared" si="80"/>
        <v>1</v>
      </c>
      <c r="N410" s="5">
        <f t="shared" si="81"/>
        <v>0.33349344548020921</v>
      </c>
      <c r="O410" s="5">
        <f t="shared" si="82"/>
        <v>1</v>
      </c>
      <c r="P410" s="5">
        <f t="shared" si="83"/>
        <v>0</v>
      </c>
      <c r="Q410" s="5"/>
    </row>
    <row r="411" spans="1:17">
      <c r="A411" s="4" t="str">
        <f t="shared" si="72"/>
        <v>~cla~ : [kla]</v>
      </c>
      <c r="B411" s="2">
        <v>2</v>
      </c>
      <c r="C411" s="4" t="s">
        <v>269</v>
      </c>
      <c r="D411" s="5">
        <f t="shared" si="73"/>
        <v>6.5380843412880026E-4</v>
      </c>
      <c r="E411" s="4" t="str">
        <f t="shared" si="74"/>
        <v>~cla~</v>
      </c>
      <c r="F411" s="4" t="str">
        <f t="shared" si="75"/>
        <v>[kla]</v>
      </c>
      <c r="G411" s="6">
        <f t="shared" si="76"/>
        <v>3</v>
      </c>
      <c r="H411" s="6">
        <f t="shared" si="77"/>
        <v>3</v>
      </c>
      <c r="I411" s="6">
        <f t="shared" si="78"/>
        <v>3</v>
      </c>
      <c r="J411" s="5" cm="1">
        <f t="array" ref="J411">SUM(_xlfn._xlws.FILTER($D$2:$D$773,_xlfn.MAP($E$2:$E$773,_xlfn.LAMBDA(_xlpm.x,_xlpm.x=$E411))))</f>
        <v>6.5380843412880026E-4</v>
      </c>
      <c r="K411" s="5">
        <f t="shared" si="79"/>
        <v>1</v>
      </c>
      <c r="L411" s="5" cm="1">
        <f t="array" ref="L411">SUM(_xlfn._xlws.FILTER($D$2:$D$773,_xlfn.MAP($F$2:$F$773,_xlfn.LAMBDA(_xlpm.x,_xlpm.x=$F411))))</f>
        <v>6.5380843412880026E-4</v>
      </c>
      <c r="M411" s="5">
        <f t="shared" si="80"/>
        <v>1</v>
      </c>
      <c r="N411" s="5">
        <f t="shared" si="81"/>
        <v>0.33349344548020921</v>
      </c>
      <c r="O411" s="5">
        <f t="shared" si="82"/>
        <v>1</v>
      </c>
      <c r="P411" s="5">
        <f t="shared" si="83"/>
        <v>0</v>
      </c>
      <c r="Q411" s="5"/>
    </row>
    <row r="412" spans="1:17">
      <c r="A412" s="4" t="str">
        <f t="shared" si="72"/>
        <v>~fan~ : [fɑ̃]</v>
      </c>
      <c r="B412" s="2">
        <v>2</v>
      </c>
      <c r="C412" s="4" t="s">
        <v>423</v>
      </c>
      <c r="D412" s="5">
        <f t="shared" si="73"/>
        <v>6.5380843412880026E-4</v>
      </c>
      <c r="E412" s="4" t="str">
        <f t="shared" si="74"/>
        <v>~fan~</v>
      </c>
      <c r="F412" s="4" t="str">
        <f t="shared" si="75"/>
        <v>[fɑ̃]</v>
      </c>
      <c r="G412" s="6">
        <f t="shared" si="76"/>
        <v>3</v>
      </c>
      <c r="H412" s="6">
        <f t="shared" si="77"/>
        <v>3</v>
      </c>
      <c r="I412" s="6">
        <f t="shared" si="78"/>
        <v>3</v>
      </c>
      <c r="J412" s="5" cm="1">
        <f t="array" ref="J412">SUM(_xlfn._xlws.FILTER($D$2:$D$773,_xlfn.MAP($E$2:$E$773,_xlfn.LAMBDA(_xlpm.x,_xlpm.x=$E412))))</f>
        <v>6.5380843412880026E-4</v>
      </c>
      <c r="K412" s="5">
        <f t="shared" si="79"/>
        <v>1</v>
      </c>
      <c r="L412" s="5" cm="1">
        <f t="array" ref="L412">SUM(_xlfn._xlws.FILTER($D$2:$D$773,_xlfn.MAP($F$2:$F$773,_xlfn.LAMBDA(_xlpm.x,_xlpm.x=$F412))))</f>
        <v>6.5380843412880026E-4</v>
      </c>
      <c r="M412" s="5">
        <f t="shared" si="80"/>
        <v>1</v>
      </c>
      <c r="N412" s="5">
        <f t="shared" si="81"/>
        <v>0.33349344548020921</v>
      </c>
      <c r="O412" s="5">
        <f t="shared" si="82"/>
        <v>1</v>
      </c>
      <c r="P412" s="5">
        <f t="shared" si="83"/>
        <v>0</v>
      </c>
      <c r="Q412" s="5"/>
    </row>
    <row r="413" spans="1:17">
      <c r="A413" s="4" t="str">
        <f t="shared" si="72"/>
        <v>~fie~ : [fje]</v>
      </c>
      <c r="B413" s="2">
        <v>2</v>
      </c>
      <c r="C413" s="4" t="s">
        <v>723</v>
      </c>
      <c r="D413" s="5">
        <f t="shared" si="73"/>
        <v>6.5380843412880026E-4</v>
      </c>
      <c r="E413" s="5" t="str">
        <f t="shared" si="74"/>
        <v>~fie~</v>
      </c>
      <c r="F413" s="5" t="str">
        <f t="shared" si="75"/>
        <v>[fje]</v>
      </c>
      <c r="G413" s="6">
        <f t="shared" si="76"/>
        <v>3</v>
      </c>
      <c r="H413" s="6">
        <f t="shared" si="77"/>
        <v>3</v>
      </c>
      <c r="I413" s="6">
        <f t="shared" si="78"/>
        <v>3</v>
      </c>
      <c r="J413" s="5" cm="1">
        <f t="array" ref="J413">SUM(_xlfn._xlws.FILTER($D$2:$D$773,_xlfn.MAP($E$2:$E$773,_xlfn.LAMBDA(_xlpm.x,_xlpm.x=$E413))))</f>
        <v>6.5380843412880026E-4</v>
      </c>
      <c r="K413" s="5">
        <f t="shared" si="79"/>
        <v>1</v>
      </c>
      <c r="L413" s="5" cm="1">
        <f t="array" ref="L413">SUM(_xlfn._xlws.FILTER($D$2:$D$773,_xlfn.MAP($F$2:$F$773,_xlfn.LAMBDA(_xlpm.x,_xlpm.x=$F413))))</f>
        <v>6.5380843412880026E-4</v>
      </c>
      <c r="M413" s="5">
        <f t="shared" si="80"/>
        <v>1</v>
      </c>
      <c r="N413" s="5">
        <f t="shared" si="81"/>
        <v>0.33349344548020921</v>
      </c>
      <c r="O413" s="5">
        <f t="shared" si="82"/>
        <v>1</v>
      </c>
      <c r="P413" s="5">
        <f t="shared" si="83"/>
        <v>0</v>
      </c>
      <c r="Q413" s="5"/>
    </row>
    <row r="414" spans="1:17">
      <c r="A414" s="4" t="str">
        <f t="shared" si="72"/>
        <v>~doi~ : [dwa]</v>
      </c>
      <c r="B414" s="2">
        <v>2</v>
      </c>
      <c r="C414" s="4" t="s">
        <v>432</v>
      </c>
      <c r="D414" s="5">
        <f t="shared" si="73"/>
        <v>6.5380843412880026E-4</v>
      </c>
      <c r="E414" s="4" t="str">
        <f t="shared" si="74"/>
        <v>~doi~</v>
      </c>
      <c r="F414" s="4" t="str">
        <f t="shared" si="75"/>
        <v>[dwa]</v>
      </c>
      <c r="G414" s="6">
        <f t="shared" si="76"/>
        <v>3</v>
      </c>
      <c r="H414" s="6">
        <f t="shared" si="77"/>
        <v>3</v>
      </c>
      <c r="I414" s="6">
        <f t="shared" si="78"/>
        <v>3</v>
      </c>
      <c r="J414" s="5" cm="1">
        <f t="array" ref="J414">SUM(_xlfn._xlws.FILTER($D$2:$D$773,_xlfn.MAP($E$2:$E$773,_xlfn.LAMBDA(_xlpm.x,_xlpm.x=$E414))))</f>
        <v>6.5380843412880026E-4</v>
      </c>
      <c r="K414" s="5">
        <f t="shared" si="79"/>
        <v>1</v>
      </c>
      <c r="L414" s="5" cm="1">
        <f t="array" ref="L414">SUM(_xlfn._xlws.FILTER($D$2:$D$773,_xlfn.MAP($F$2:$F$773,_xlfn.LAMBDA(_xlpm.x,_xlpm.x=$F414))))</f>
        <v>6.5380843412880026E-4</v>
      </c>
      <c r="M414" s="5">
        <f t="shared" si="80"/>
        <v>1</v>
      </c>
      <c r="N414" s="5">
        <f t="shared" si="81"/>
        <v>0.33349344548020921</v>
      </c>
      <c r="O414" s="5">
        <f t="shared" si="82"/>
        <v>1</v>
      </c>
      <c r="P414" s="5">
        <f t="shared" si="83"/>
        <v>0</v>
      </c>
      <c r="Q414" s="5"/>
    </row>
    <row r="415" spans="1:17">
      <c r="A415" s="4" t="str">
        <f t="shared" si="72"/>
        <v>~bje~ : [bʒɛ]</v>
      </c>
      <c r="B415" s="2">
        <v>2</v>
      </c>
      <c r="C415" s="4" t="s">
        <v>434</v>
      </c>
      <c r="D415" s="5">
        <f t="shared" si="73"/>
        <v>6.5380843412880026E-4</v>
      </c>
      <c r="E415" s="5" t="str">
        <f t="shared" si="74"/>
        <v>~bje~</v>
      </c>
      <c r="F415" s="5" t="str">
        <f t="shared" si="75"/>
        <v>[bʒɛ]</v>
      </c>
      <c r="G415" s="6">
        <f t="shared" si="76"/>
        <v>3</v>
      </c>
      <c r="H415" s="6">
        <f t="shared" si="77"/>
        <v>3</v>
      </c>
      <c r="I415" s="6">
        <f t="shared" si="78"/>
        <v>3</v>
      </c>
      <c r="J415" s="5" cm="1">
        <f t="array" ref="J415">SUM(_xlfn._xlws.FILTER($D$2:$D$773,_xlfn.MAP($E$2:$E$773,_xlfn.LAMBDA(_xlpm.x,_xlpm.x=$E415))))</f>
        <v>6.5380843412880026E-4</v>
      </c>
      <c r="K415" s="5">
        <f t="shared" si="79"/>
        <v>1</v>
      </c>
      <c r="L415" s="5" cm="1">
        <f t="array" ref="L415">SUM(_xlfn._xlws.FILTER($D$2:$D$773,_xlfn.MAP($F$2:$F$773,_xlfn.LAMBDA(_xlpm.x,_xlpm.x=$F415))))</f>
        <v>6.5380843412880026E-4</v>
      </c>
      <c r="M415" s="5">
        <f t="shared" si="80"/>
        <v>1</v>
      </c>
      <c r="N415" s="5">
        <f t="shared" si="81"/>
        <v>0.33349344548020921</v>
      </c>
      <c r="O415" s="5">
        <f t="shared" si="82"/>
        <v>1</v>
      </c>
      <c r="P415" s="5">
        <f t="shared" si="83"/>
        <v>0</v>
      </c>
      <c r="Q415" s="5"/>
    </row>
    <row r="416" spans="1:17">
      <c r="A416" s="4" t="str">
        <f t="shared" si="72"/>
        <v>~ban~ : [bɑ̃]</v>
      </c>
      <c r="B416" s="2">
        <v>2</v>
      </c>
      <c r="C416" s="4" t="s">
        <v>231</v>
      </c>
      <c r="D416" s="5">
        <f t="shared" si="73"/>
        <v>6.5380843412880026E-4</v>
      </c>
      <c r="E416" s="4" t="str">
        <f t="shared" si="74"/>
        <v>~ban~</v>
      </c>
      <c r="F416" s="4" t="str">
        <f t="shared" si="75"/>
        <v>[bɑ̃]</v>
      </c>
      <c r="G416" s="6">
        <f t="shared" si="76"/>
        <v>3</v>
      </c>
      <c r="H416" s="6">
        <f t="shared" si="77"/>
        <v>3</v>
      </c>
      <c r="I416" s="6">
        <f t="shared" si="78"/>
        <v>3</v>
      </c>
      <c r="J416" s="5" cm="1">
        <f t="array" ref="J416">SUM(_xlfn._xlws.FILTER($D$2:$D$773,_xlfn.MAP($E$2:$E$773,_xlfn.LAMBDA(_xlpm.x,_xlpm.x=$E416))))</f>
        <v>6.5380843412880026E-4</v>
      </c>
      <c r="K416" s="5">
        <f t="shared" si="79"/>
        <v>1</v>
      </c>
      <c r="L416" s="5" cm="1">
        <f t="array" ref="L416">SUM(_xlfn._xlws.FILTER($D$2:$D$773,_xlfn.MAP($F$2:$F$773,_xlfn.LAMBDA(_xlpm.x,_xlpm.x=$F416))))</f>
        <v>6.5380843412880026E-4</v>
      </c>
      <c r="M416" s="5">
        <f t="shared" si="80"/>
        <v>1</v>
      </c>
      <c r="N416" s="5">
        <f t="shared" si="81"/>
        <v>0.33349344548020921</v>
      </c>
      <c r="O416" s="5">
        <f t="shared" si="82"/>
        <v>1</v>
      </c>
      <c r="P416" s="5">
        <f t="shared" si="83"/>
        <v>0</v>
      </c>
      <c r="Q416" s="5"/>
    </row>
    <row r="417" spans="1:17">
      <c r="A417" s="4" t="str">
        <f t="shared" si="72"/>
        <v>~jou~ : [ʒu]</v>
      </c>
      <c r="B417" s="2">
        <v>3</v>
      </c>
      <c r="C417" s="4" t="s">
        <v>291</v>
      </c>
      <c r="D417" s="5">
        <f t="shared" si="73"/>
        <v>9.8071265119320039E-4</v>
      </c>
      <c r="E417" s="4" t="str">
        <f t="shared" si="74"/>
        <v>~jou~</v>
      </c>
      <c r="F417" s="4" t="str">
        <f t="shared" si="75"/>
        <v>[ʒu]</v>
      </c>
      <c r="G417" s="6">
        <f t="shared" si="76"/>
        <v>3</v>
      </c>
      <c r="H417" s="6">
        <f t="shared" si="77"/>
        <v>2</v>
      </c>
      <c r="I417" s="6">
        <f t="shared" si="78"/>
        <v>3</v>
      </c>
      <c r="J417" s="5" cm="1">
        <f t="array" ref="J417">SUM(_xlfn._xlws.FILTER($D$2:$D$773,_xlfn.MAP($E$2:$E$773,_xlfn.LAMBDA(_xlpm.x,_xlpm.x=$E417))))</f>
        <v>9.8071265119320039E-4</v>
      </c>
      <c r="K417" s="5">
        <f t="shared" si="79"/>
        <v>1</v>
      </c>
      <c r="L417" s="5" cm="1">
        <f t="array" ref="L417">SUM(_xlfn._xlws.FILTER($D$2:$D$773,_xlfn.MAP($F$2:$F$773,_xlfn.LAMBDA(_xlpm.x,_xlpm.x=$F417))))</f>
        <v>9.8071265119320039E-4</v>
      </c>
      <c r="M417" s="5">
        <f t="shared" si="80"/>
        <v>1</v>
      </c>
      <c r="N417" s="5">
        <f t="shared" si="81"/>
        <v>0.36247623315782618</v>
      </c>
      <c r="O417" s="5">
        <f t="shared" si="82"/>
        <v>1</v>
      </c>
      <c r="P417" s="5">
        <f t="shared" si="83"/>
        <v>0</v>
      </c>
      <c r="Q417" s="5"/>
    </row>
    <row r="418" spans="1:17">
      <c r="A418" s="4" t="str">
        <f t="shared" si="72"/>
        <v>~hui~ : [ɥi]</v>
      </c>
      <c r="B418" s="2">
        <v>3</v>
      </c>
      <c r="C418" s="4" t="s">
        <v>200</v>
      </c>
      <c r="D418" s="5">
        <f t="shared" si="73"/>
        <v>9.8071265119320039E-4</v>
      </c>
      <c r="E418" s="5" t="str">
        <f t="shared" si="74"/>
        <v>~hui~</v>
      </c>
      <c r="F418" s="5" t="str">
        <f t="shared" si="75"/>
        <v>[ɥi]</v>
      </c>
      <c r="G418" s="6">
        <f t="shared" si="76"/>
        <v>3</v>
      </c>
      <c r="H418" s="6">
        <f t="shared" si="77"/>
        <v>2</v>
      </c>
      <c r="I418" s="6">
        <f t="shared" si="78"/>
        <v>3</v>
      </c>
      <c r="J418" s="5" cm="1">
        <f t="array" ref="J418">SUM(_xlfn._xlws.FILTER($D$2:$D$773,_xlfn.MAP($E$2:$E$773,_xlfn.LAMBDA(_xlpm.x,_xlpm.x=$E418))))</f>
        <v>9.8071265119320039E-4</v>
      </c>
      <c r="K418" s="5">
        <f t="shared" si="79"/>
        <v>1</v>
      </c>
      <c r="L418" s="5" cm="1">
        <f t="array" ref="L418">SUM(_xlfn._xlws.FILTER($D$2:$D$773,_xlfn.MAP($F$2:$F$773,_xlfn.LAMBDA(_xlpm.x,_xlpm.x=$F418))))</f>
        <v>9.8071265119320039E-4</v>
      </c>
      <c r="M418" s="5">
        <f t="shared" si="80"/>
        <v>1</v>
      </c>
      <c r="N418" s="5">
        <f t="shared" si="81"/>
        <v>0.36247623315782618</v>
      </c>
      <c r="O418" s="5">
        <f t="shared" si="82"/>
        <v>1</v>
      </c>
      <c r="P418" s="5">
        <f t="shared" si="83"/>
        <v>0</v>
      </c>
      <c r="Q418" s="5"/>
    </row>
    <row r="419" spans="1:17">
      <c r="A419" s="4" t="str">
        <f t="shared" si="72"/>
        <v>~vou~ : [vu]</v>
      </c>
      <c r="B419" s="2">
        <v>3</v>
      </c>
      <c r="C419" s="4" t="s">
        <v>241</v>
      </c>
      <c r="D419" s="5">
        <f t="shared" si="73"/>
        <v>9.8071265119320039E-4</v>
      </c>
      <c r="E419" s="4" t="str">
        <f t="shared" si="74"/>
        <v>~vou~</v>
      </c>
      <c r="F419" s="4" t="str">
        <f t="shared" si="75"/>
        <v>[vu]</v>
      </c>
      <c r="G419" s="6">
        <f t="shared" si="76"/>
        <v>3</v>
      </c>
      <c r="H419" s="6">
        <f t="shared" si="77"/>
        <v>2</v>
      </c>
      <c r="I419" s="6">
        <f t="shared" si="78"/>
        <v>3</v>
      </c>
      <c r="J419" s="5" cm="1">
        <f t="array" ref="J419">SUM(_xlfn._xlws.FILTER($D$2:$D$773,_xlfn.MAP($E$2:$E$773,_xlfn.LAMBDA(_xlpm.x,_xlpm.x=$E419))))</f>
        <v>9.8071265119320039E-4</v>
      </c>
      <c r="K419" s="5">
        <f t="shared" si="79"/>
        <v>1</v>
      </c>
      <c r="L419" s="5" cm="1">
        <f t="array" ref="L419">SUM(_xlfn._xlws.FILTER($D$2:$D$773,_xlfn.MAP($F$2:$F$773,_xlfn.LAMBDA(_xlpm.x,_xlpm.x=$F419))))</f>
        <v>9.8071265119320039E-4</v>
      </c>
      <c r="M419" s="5">
        <f t="shared" si="80"/>
        <v>1</v>
      </c>
      <c r="N419" s="5">
        <f t="shared" si="81"/>
        <v>0.36247623315782618</v>
      </c>
      <c r="O419" s="5">
        <f t="shared" si="82"/>
        <v>1</v>
      </c>
      <c r="P419" s="5">
        <f t="shared" si="83"/>
        <v>0</v>
      </c>
      <c r="Q419" s="5"/>
    </row>
    <row r="420" spans="1:17">
      <c r="A420" s="4" t="str">
        <f t="shared" si="72"/>
        <v>~xpé~ : [kspe]</v>
      </c>
      <c r="B420" s="2">
        <v>2</v>
      </c>
      <c r="C420" s="4" t="s">
        <v>268</v>
      </c>
      <c r="D420" s="5">
        <f t="shared" si="73"/>
        <v>6.5380843412880026E-4</v>
      </c>
      <c r="E420" s="5" t="str">
        <f t="shared" si="74"/>
        <v>~xpé~</v>
      </c>
      <c r="F420" s="5" t="str">
        <f t="shared" si="75"/>
        <v>[kspe]</v>
      </c>
      <c r="G420" s="6">
        <f t="shared" si="76"/>
        <v>3</v>
      </c>
      <c r="H420" s="6">
        <f t="shared" si="77"/>
        <v>4</v>
      </c>
      <c r="I420" s="6">
        <f t="shared" si="78"/>
        <v>4</v>
      </c>
      <c r="J420" s="5" cm="1">
        <f t="array" ref="J420">SUM(_xlfn._xlws.FILTER($D$2:$D$773,_xlfn.MAP($E$2:$E$773,_xlfn.LAMBDA(_xlpm.x,_xlpm.x=$E420))))</f>
        <v>6.5380843412880026E-4</v>
      </c>
      <c r="K420" s="5">
        <f t="shared" si="79"/>
        <v>1</v>
      </c>
      <c r="L420" s="5" cm="1">
        <f t="array" ref="L420">SUM(_xlfn._xlws.FILTER($D$2:$D$773,_xlfn.MAP($F$2:$F$773,_xlfn.LAMBDA(_xlpm.x,_xlpm.x=$F420))))</f>
        <v>6.5380843412880026E-4</v>
      </c>
      <c r="M420" s="5">
        <f t="shared" si="80"/>
        <v>1</v>
      </c>
      <c r="N420" s="5">
        <f t="shared" si="81"/>
        <v>0.37127250094471825</v>
      </c>
      <c r="O420" s="5">
        <f t="shared" si="82"/>
        <v>1</v>
      </c>
      <c r="P420" s="5">
        <f t="shared" si="83"/>
        <v>0</v>
      </c>
      <c r="Q420" s="5"/>
    </row>
    <row r="421" spans="1:17">
      <c r="A421" s="4" t="str">
        <f t="shared" si="72"/>
        <v>~rou~ : [ʁu]</v>
      </c>
      <c r="B421" s="2">
        <v>4</v>
      </c>
      <c r="C421" s="4" t="s">
        <v>680</v>
      </c>
      <c r="D421" s="5">
        <f t="shared" si="73"/>
        <v>1.3076168682576005E-3</v>
      </c>
      <c r="E421" s="4" t="str">
        <f t="shared" si="74"/>
        <v>~rou~</v>
      </c>
      <c r="F421" s="4" t="str">
        <f t="shared" si="75"/>
        <v>[ʁu]</v>
      </c>
      <c r="G421" s="6">
        <f t="shared" si="76"/>
        <v>3</v>
      </c>
      <c r="H421" s="6">
        <f t="shared" si="77"/>
        <v>2</v>
      </c>
      <c r="I421" s="6">
        <f t="shared" si="78"/>
        <v>3</v>
      </c>
      <c r="J421" s="5" cm="1">
        <f t="array" ref="J421">SUM(_xlfn._xlws.FILTER($D$2:$D$773,_xlfn.MAP($E$2:$E$773,_xlfn.LAMBDA(_xlpm.x,_xlpm.x=$E421))))</f>
        <v>1.3076168682576005E-3</v>
      </c>
      <c r="K421" s="5">
        <f t="shared" si="79"/>
        <v>1</v>
      </c>
      <c r="L421" s="5" cm="1">
        <f t="array" ref="L421">SUM(_xlfn._xlws.FILTER($D$2:$D$773,_xlfn.MAP($F$2:$F$773,_xlfn.LAMBDA(_xlpm.x,_xlpm.x=$F421))))</f>
        <v>1.3076168682576005E-3</v>
      </c>
      <c r="M421" s="5">
        <f t="shared" si="80"/>
        <v>1</v>
      </c>
      <c r="N421" s="5">
        <f t="shared" si="81"/>
        <v>0.42082187474904936</v>
      </c>
      <c r="O421" s="5">
        <f t="shared" si="82"/>
        <v>1</v>
      </c>
      <c r="P421" s="5">
        <f t="shared" si="83"/>
        <v>0</v>
      </c>
      <c r="Q421" s="5"/>
    </row>
    <row r="422" spans="1:17">
      <c r="A422" s="4" t="str">
        <f t="shared" si="72"/>
        <v>~chi~ : [ʃi]</v>
      </c>
      <c r="B422" s="2">
        <v>4</v>
      </c>
      <c r="C422" s="4" t="s">
        <v>178</v>
      </c>
      <c r="D422" s="5">
        <f t="shared" si="73"/>
        <v>1.3076168682576005E-3</v>
      </c>
      <c r="E422" s="5" t="str">
        <f t="shared" si="74"/>
        <v>~chi~</v>
      </c>
      <c r="F422" s="5" t="str">
        <f t="shared" si="75"/>
        <v>[ʃi]</v>
      </c>
      <c r="G422" s="6">
        <f t="shared" si="76"/>
        <v>3</v>
      </c>
      <c r="H422" s="6">
        <f t="shared" si="77"/>
        <v>2</v>
      </c>
      <c r="I422" s="6">
        <f t="shared" si="78"/>
        <v>3</v>
      </c>
      <c r="J422" s="5" cm="1">
        <f t="array" ref="J422">SUM(_xlfn._xlws.FILTER($D$2:$D$773,_xlfn.MAP($E$2:$E$773,_xlfn.LAMBDA(_xlpm.x,_xlpm.x=$E422))))</f>
        <v>1.3076168682576005E-3</v>
      </c>
      <c r="K422" s="5">
        <f t="shared" si="79"/>
        <v>1</v>
      </c>
      <c r="L422" s="5" cm="1">
        <f t="array" ref="L422">SUM(_xlfn._xlws.FILTER($D$2:$D$773,_xlfn.MAP($F$2:$F$773,_xlfn.LAMBDA(_xlpm.x,_xlpm.x=$F422))))</f>
        <v>1.3076168682576005E-3</v>
      </c>
      <c r="M422" s="5">
        <f t="shared" si="80"/>
        <v>1</v>
      </c>
      <c r="N422" s="5">
        <f t="shared" si="81"/>
        <v>0.42082187474904936</v>
      </c>
      <c r="O422" s="5">
        <f t="shared" si="82"/>
        <v>1</v>
      </c>
      <c r="P422" s="5">
        <f t="shared" si="83"/>
        <v>0</v>
      </c>
      <c r="Q422" s="5"/>
    </row>
    <row r="423" spans="1:17">
      <c r="A423" s="4" t="str">
        <f t="shared" si="72"/>
        <v>~sau~ : [so]</v>
      </c>
      <c r="B423" s="2">
        <v>4</v>
      </c>
      <c r="C423" s="4" t="s">
        <v>683</v>
      </c>
      <c r="D423" s="5">
        <f t="shared" si="73"/>
        <v>1.3076168682576005E-3</v>
      </c>
      <c r="E423" s="5" t="str">
        <f t="shared" si="74"/>
        <v>~sau~</v>
      </c>
      <c r="F423" s="5" t="str">
        <f t="shared" si="75"/>
        <v>[so]</v>
      </c>
      <c r="G423" s="6">
        <f t="shared" si="76"/>
        <v>3</v>
      </c>
      <c r="H423" s="6">
        <f t="shared" si="77"/>
        <v>2</v>
      </c>
      <c r="I423" s="6">
        <f t="shared" si="78"/>
        <v>3</v>
      </c>
      <c r="J423" s="5" cm="1">
        <f t="array" ref="J423">SUM(_xlfn._xlws.FILTER($D$2:$D$773,_xlfn.MAP($E$2:$E$773,_xlfn.LAMBDA(_xlpm.x,_xlpm.x=$E423))))</f>
        <v>1.3076168682576005E-3</v>
      </c>
      <c r="K423" s="5">
        <f t="shared" si="79"/>
        <v>1</v>
      </c>
      <c r="L423" s="5" cm="1">
        <f t="array" ref="L423">SUM(_xlfn._xlws.FILTER($D$2:$D$773,_xlfn.MAP($F$2:$F$773,_xlfn.LAMBDA(_xlpm.x,_xlpm.x=$F423))))</f>
        <v>1.3076168682576005E-3</v>
      </c>
      <c r="M423" s="5">
        <f t="shared" si="80"/>
        <v>1</v>
      </c>
      <c r="N423" s="5">
        <f t="shared" si="81"/>
        <v>0.42082187474904936</v>
      </c>
      <c r="O423" s="5">
        <f t="shared" si="82"/>
        <v>1</v>
      </c>
      <c r="P423" s="5">
        <f t="shared" si="83"/>
        <v>0</v>
      </c>
      <c r="Q423" s="5"/>
    </row>
    <row r="424" spans="1:17">
      <c r="A424" s="4" t="str">
        <f t="shared" si="72"/>
        <v>~qui~ : [ki]</v>
      </c>
      <c r="B424" s="2">
        <v>4</v>
      </c>
      <c r="C424" s="4" t="s">
        <v>156</v>
      </c>
      <c r="D424" s="5">
        <f t="shared" si="73"/>
        <v>1.3076168682576005E-3</v>
      </c>
      <c r="E424" s="4" t="str">
        <f t="shared" si="74"/>
        <v>~qui~</v>
      </c>
      <c r="F424" s="4" t="str">
        <f t="shared" si="75"/>
        <v>[ki]</v>
      </c>
      <c r="G424" s="6">
        <f t="shared" si="76"/>
        <v>3</v>
      </c>
      <c r="H424" s="6">
        <f t="shared" si="77"/>
        <v>2</v>
      </c>
      <c r="I424" s="6">
        <f t="shared" si="78"/>
        <v>3</v>
      </c>
      <c r="J424" s="5" cm="1">
        <f t="array" ref="J424">SUM(_xlfn._xlws.FILTER($D$2:$D$773,_xlfn.MAP($E$2:$E$773,_xlfn.LAMBDA(_xlpm.x,_xlpm.x=$E424))))</f>
        <v>1.3076168682576005E-3</v>
      </c>
      <c r="K424" s="5">
        <f t="shared" si="79"/>
        <v>1</v>
      </c>
      <c r="L424" s="5" cm="1">
        <f t="array" ref="L424">SUM(_xlfn._xlws.FILTER($D$2:$D$773,_xlfn.MAP($F$2:$F$773,_xlfn.LAMBDA(_xlpm.x,_xlpm.x=$F424))))</f>
        <v>1.3076168682576005E-3</v>
      </c>
      <c r="M424" s="5">
        <f t="shared" si="80"/>
        <v>1</v>
      </c>
      <c r="N424" s="5">
        <f t="shared" si="81"/>
        <v>0.42082187474904936</v>
      </c>
      <c r="O424" s="5">
        <f t="shared" si="82"/>
        <v>1</v>
      </c>
      <c r="P424" s="5">
        <f t="shared" si="83"/>
        <v>0</v>
      </c>
      <c r="Q424" s="5"/>
    </row>
    <row r="425" spans="1:17">
      <c r="A425" s="4" t="str">
        <f t="shared" si="72"/>
        <v>~rci~ : [ʁsi]</v>
      </c>
      <c r="B425" s="2">
        <v>3</v>
      </c>
      <c r="C425" s="4" t="s">
        <v>196</v>
      </c>
      <c r="D425" s="5">
        <f t="shared" si="73"/>
        <v>9.8071265119320039E-4</v>
      </c>
      <c r="E425" s="5" t="str">
        <f t="shared" si="74"/>
        <v>~rci~</v>
      </c>
      <c r="F425" s="5" t="str">
        <f t="shared" si="75"/>
        <v>[ʁsi]</v>
      </c>
      <c r="G425" s="6">
        <f t="shared" si="76"/>
        <v>3</v>
      </c>
      <c r="H425" s="6">
        <f t="shared" si="77"/>
        <v>3</v>
      </c>
      <c r="I425" s="6">
        <f t="shared" si="78"/>
        <v>3</v>
      </c>
      <c r="J425" s="5" cm="1">
        <f t="array" ref="J425">SUM(_xlfn._xlws.FILTER($D$2:$D$773,_xlfn.MAP($E$2:$E$773,_xlfn.LAMBDA(_xlpm.x,_xlpm.x=$E425))))</f>
        <v>9.8071265119320039E-4</v>
      </c>
      <c r="K425" s="5">
        <f t="shared" si="79"/>
        <v>1</v>
      </c>
      <c r="L425" s="5" cm="1">
        <f t="array" ref="L425">SUM(_xlfn._xlws.FILTER($D$2:$D$773,_xlfn.MAP($F$2:$F$773,_xlfn.LAMBDA(_xlpm.x,_xlpm.x=$F425))))</f>
        <v>9.8071265119320039E-4</v>
      </c>
      <c r="M425" s="5">
        <f t="shared" si="80"/>
        <v>1</v>
      </c>
      <c r="N425" s="5">
        <f t="shared" si="81"/>
        <v>0.42082187474904936</v>
      </c>
      <c r="O425" s="5">
        <f t="shared" si="82"/>
        <v>1</v>
      </c>
      <c r="P425" s="5">
        <f t="shared" si="83"/>
        <v>0</v>
      </c>
      <c r="Q425" s="5"/>
    </row>
    <row r="426" spans="1:17">
      <c r="A426" s="4" t="str">
        <f t="shared" si="72"/>
        <v>~rlo~ : [ʁlɔ]</v>
      </c>
      <c r="B426" s="2">
        <v>3</v>
      </c>
      <c r="C426" s="4" t="s">
        <v>199</v>
      </c>
      <c r="D426" s="5">
        <f t="shared" si="73"/>
        <v>9.8071265119320039E-4</v>
      </c>
      <c r="E426" s="5" t="str">
        <f t="shared" si="74"/>
        <v>~rlo~</v>
      </c>
      <c r="F426" s="5" t="str">
        <f t="shared" si="75"/>
        <v>[ʁlɔ]</v>
      </c>
      <c r="G426" s="6">
        <f t="shared" si="76"/>
        <v>3</v>
      </c>
      <c r="H426" s="6">
        <f t="shared" si="77"/>
        <v>3</v>
      </c>
      <c r="I426" s="6">
        <f t="shared" si="78"/>
        <v>3</v>
      </c>
      <c r="J426" s="5" cm="1">
        <f t="array" ref="J426">SUM(_xlfn._xlws.FILTER($D$2:$D$773,_xlfn.MAP($E$2:$E$773,_xlfn.LAMBDA(_xlpm.x,_xlpm.x=$E426))))</f>
        <v>9.8071265119320039E-4</v>
      </c>
      <c r="K426" s="5">
        <f t="shared" si="79"/>
        <v>1</v>
      </c>
      <c r="L426" s="5" cm="1">
        <f t="array" ref="L426">SUM(_xlfn._xlws.FILTER($D$2:$D$773,_xlfn.MAP($F$2:$F$773,_xlfn.LAMBDA(_xlpm.x,_xlpm.x=$F426))))</f>
        <v>9.8071265119320039E-4</v>
      </c>
      <c r="M426" s="5">
        <f t="shared" si="80"/>
        <v>1</v>
      </c>
      <c r="N426" s="5">
        <f t="shared" si="81"/>
        <v>0.42082187474904936</v>
      </c>
      <c r="O426" s="5">
        <f t="shared" si="82"/>
        <v>1</v>
      </c>
      <c r="P426" s="5">
        <f t="shared" si="83"/>
        <v>0</v>
      </c>
      <c r="Q426" s="5"/>
    </row>
    <row r="427" spans="1:17">
      <c r="A427" s="4" t="str">
        <f t="shared" si="72"/>
        <v>~soi~ : [swa]</v>
      </c>
      <c r="B427" s="2">
        <v>3</v>
      </c>
      <c r="C427" s="4" t="s">
        <v>539</v>
      </c>
      <c r="D427" s="5">
        <f t="shared" si="73"/>
        <v>9.8071265119320039E-4</v>
      </c>
      <c r="E427" s="5" t="str">
        <f t="shared" si="74"/>
        <v>~soi~</v>
      </c>
      <c r="F427" s="5" t="str">
        <f t="shared" si="75"/>
        <v>[swa]</v>
      </c>
      <c r="G427" s="6">
        <f t="shared" si="76"/>
        <v>3</v>
      </c>
      <c r="H427" s="6">
        <f t="shared" si="77"/>
        <v>3</v>
      </c>
      <c r="I427" s="6">
        <f t="shared" si="78"/>
        <v>3</v>
      </c>
      <c r="J427" s="5" cm="1">
        <f t="array" ref="J427">SUM(_xlfn._xlws.FILTER($D$2:$D$773,_xlfn.MAP($E$2:$E$773,_xlfn.LAMBDA(_xlpm.x,_xlpm.x=$E427))))</f>
        <v>9.8071265119320039E-4</v>
      </c>
      <c r="K427" s="5">
        <f t="shared" si="79"/>
        <v>1</v>
      </c>
      <c r="L427" s="5" cm="1">
        <f t="array" ref="L427">SUM(_xlfn._xlws.FILTER($D$2:$D$773,_xlfn.MAP($F$2:$F$773,_xlfn.LAMBDA(_xlpm.x,_xlpm.x=$F427))))</f>
        <v>9.8071265119320039E-4</v>
      </c>
      <c r="M427" s="5">
        <f t="shared" si="80"/>
        <v>1</v>
      </c>
      <c r="N427" s="5">
        <f t="shared" si="81"/>
        <v>0.42082187474904936</v>
      </c>
      <c r="O427" s="5">
        <f t="shared" si="82"/>
        <v>1</v>
      </c>
      <c r="P427" s="5">
        <f t="shared" si="83"/>
        <v>0</v>
      </c>
      <c r="Q427" s="5"/>
    </row>
    <row r="428" spans="1:17">
      <c r="A428" s="4" t="str">
        <f t="shared" si="72"/>
        <v>~spa~ : [spa]</v>
      </c>
      <c r="B428" s="2">
        <v>3</v>
      </c>
      <c r="C428" s="4" t="s">
        <v>350</v>
      </c>
      <c r="D428" s="5">
        <f t="shared" si="73"/>
        <v>9.8071265119320039E-4</v>
      </c>
      <c r="E428" s="4" t="str">
        <f t="shared" si="74"/>
        <v>~spa~</v>
      </c>
      <c r="F428" s="4" t="str">
        <f t="shared" si="75"/>
        <v>[spa]</v>
      </c>
      <c r="G428" s="6">
        <f t="shared" si="76"/>
        <v>3</v>
      </c>
      <c r="H428" s="6">
        <f t="shared" si="77"/>
        <v>3</v>
      </c>
      <c r="I428" s="6">
        <f t="shared" si="78"/>
        <v>3</v>
      </c>
      <c r="J428" s="5" cm="1">
        <f t="array" ref="J428">SUM(_xlfn._xlws.FILTER($D$2:$D$773,_xlfn.MAP($E$2:$E$773,_xlfn.LAMBDA(_xlpm.x,_xlpm.x=$E428))))</f>
        <v>9.8071265119320039E-4</v>
      </c>
      <c r="K428" s="5">
        <f t="shared" si="79"/>
        <v>1</v>
      </c>
      <c r="L428" s="5" cm="1">
        <f t="array" ref="L428">SUM(_xlfn._xlws.FILTER($D$2:$D$773,_xlfn.MAP($F$2:$F$773,_xlfn.LAMBDA(_xlpm.x,_xlpm.x=$F428))))</f>
        <v>9.8071265119320039E-4</v>
      </c>
      <c r="M428" s="5">
        <f t="shared" si="80"/>
        <v>1</v>
      </c>
      <c r="N428" s="5">
        <f t="shared" si="81"/>
        <v>0.42082187474904936</v>
      </c>
      <c r="O428" s="5">
        <f t="shared" si="82"/>
        <v>1</v>
      </c>
      <c r="P428" s="5">
        <f t="shared" si="83"/>
        <v>0</v>
      </c>
      <c r="Q428" s="5"/>
    </row>
    <row r="429" spans="1:17">
      <c r="A429" s="4" t="str">
        <f t="shared" si="72"/>
        <v>~pui~ : [pɥi]</v>
      </c>
      <c r="B429" s="2">
        <v>3</v>
      </c>
      <c r="C429" s="4" t="s">
        <v>561</v>
      </c>
      <c r="D429" s="5">
        <f t="shared" si="73"/>
        <v>9.8071265119320039E-4</v>
      </c>
      <c r="E429" s="5" t="str">
        <f t="shared" si="74"/>
        <v>~pui~</v>
      </c>
      <c r="F429" s="5" t="str">
        <f t="shared" si="75"/>
        <v>[pɥi]</v>
      </c>
      <c r="G429" s="6">
        <f t="shared" si="76"/>
        <v>3</v>
      </c>
      <c r="H429" s="6">
        <f t="shared" si="77"/>
        <v>3</v>
      </c>
      <c r="I429" s="6">
        <f t="shared" si="78"/>
        <v>3</v>
      </c>
      <c r="J429" s="5" cm="1">
        <f t="array" ref="J429">SUM(_xlfn._xlws.FILTER($D$2:$D$773,_xlfn.MAP($E$2:$E$773,_xlfn.LAMBDA(_xlpm.x,_xlpm.x=$E429))))</f>
        <v>9.8071265119320039E-4</v>
      </c>
      <c r="K429" s="5">
        <f t="shared" si="79"/>
        <v>1</v>
      </c>
      <c r="L429" s="5" cm="1">
        <f t="array" ref="L429">SUM(_xlfn._xlws.FILTER($D$2:$D$773,_xlfn.MAP($F$2:$F$773,_xlfn.LAMBDA(_xlpm.x,_xlpm.x=$F429))))</f>
        <v>9.8071265119320039E-4</v>
      </c>
      <c r="M429" s="5">
        <f t="shared" si="80"/>
        <v>1</v>
      </c>
      <c r="N429" s="5">
        <f t="shared" si="81"/>
        <v>0.42082187474904936</v>
      </c>
      <c r="O429" s="5">
        <f t="shared" si="82"/>
        <v>1</v>
      </c>
      <c r="P429" s="5">
        <f t="shared" si="83"/>
        <v>0</v>
      </c>
      <c r="Q429" s="5"/>
    </row>
    <row r="430" spans="1:17">
      <c r="A430" s="4" t="str">
        <f t="shared" si="72"/>
        <v>~poi~ : [pwa]</v>
      </c>
      <c r="B430" s="2">
        <v>3</v>
      </c>
      <c r="C430" s="4" t="s">
        <v>254</v>
      </c>
      <c r="D430" s="5">
        <f t="shared" si="73"/>
        <v>9.8071265119320039E-4</v>
      </c>
      <c r="E430" s="4" t="str">
        <f t="shared" si="74"/>
        <v>~poi~</v>
      </c>
      <c r="F430" s="4" t="str">
        <f t="shared" si="75"/>
        <v>[pwa]</v>
      </c>
      <c r="G430" s="6">
        <f t="shared" si="76"/>
        <v>3</v>
      </c>
      <c r="H430" s="6">
        <f t="shared" si="77"/>
        <v>3</v>
      </c>
      <c r="I430" s="6">
        <f t="shared" si="78"/>
        <v>3</v>
      </c>
      <c r="J430" s="5" cm="1">
        <f t="array" ref="J430">SUM(_xlfn._xlws.FILTER($D$2:$D$773,_xlfn.MAP($E$2:$E$773,_xlfn.LAMBDA(_xlpm.x,_xlpm.x=$E430))))</f>
        <v>9.8071265119320039E-4</v>
      </c>
      <c r="K430" s="5">
        <f t="shared" si="79"/>
        <v>1</v>
      </c>
      <c r="L430" s="5" cm="1">
        <f t="array" ref="L430">SUM(_xlfn._xlws.FILTER($D$2:$D$773,_xlfn.MAP($F$2:$F$773,_xlfn.LAMBDA(_xlpm.x,_xlpm.x=$F430))))</f>
        <v>9.8071265119320039E-4</v>
      </c>
      <c r="M430" s="5">
        <f t="shared" si="80"/>
        <v>1</v>
      </c>
      <c r="N430" s="5">
        <f t="shared" si="81"/>
        <v>0.42082187474904936</v>
      </c>
      <c r="O430" s="5">
        <f t="shared" si="82"/>
        <v>1</v>
      </c>
      <c r="P430" s="5">
        <f t="shared" si="83"/>
        <v>0</v>
      </c>
      <c r="Q430" s="5"/>
    </row>
    <row r="431" spans="1:17">
      <c r="A431" s="4" t="str">
        <f t="shared" si="72"/>
        <v>~pli~ : [pli]</v>
      </c>
      <c r="B431" s="2">
        <v>3</v>
      </c>
      <c r="C431" s="4" t="s">
        <v>28</v>
      </c>
      <c r="D431" s="5">
        <f t="shared" si="73"/>
        <v>9.8071265119320039E-4</v>
      </c>
      <c r="E431" s="5" t="str">
        <f t="shared" si="74"/>
        <v>~pli~</v>
      </c>
      <c r="F431" s="5" t="str">
        <f t="shared" si="75"/>
        <v>[pli]</v>
      </c>
      <c r="G431" s="6">
        <f t="shared" si="76"/>
        <v>3</v>
      </c>
      <c r="H431" s="6">
        <f t="shared" si="77"/>
        <v>3</v>
      </c>
      <c r="I431" s="6">
        <f t="shared" si="78"/>
        <v>3</v>
      </c>
      <c r="J431" s="5" cm="1">
        <f t="array" ref="J431">SUM(_xlfn._xlws.FILTER($D$2:$D$773,_xlfn.MAP($E$2:$E$773,_xlfn.LAMBDA(_xlpm.x,_xlpm.x=$E431))))</f>
        <v>9.8071265119320039E-4</v>
      </c>
      <c r="K431" s="5">
        <f t="shared" si="79"/>
        <v>1</v>
      </c>
      <c r="L431" s="5" cm="1">
        <f t="array" ref="L431">SUM(_xlfn._xlws.FILTER($D$2:$D$773,_xlfn.MAP($F$2:$F$773,_xlfn.LAMBDA(_xlpm.x,_xlpm.x=$F431))))</f>
        <v>9.8071265119320039E-4</v>
      </c>
      <c r="M431" s="5">
        <f t="shared" si="80"/>
        <v>1</v>
      </c>
      <c r="N431" s="5">
        <f t="shared" si="81"/>
        <v>0.42082187474904936</v>
      </c>
      <c r="O431" s="5">
        <f t="shared" si="82"/>
        <v>1</v>
      </c>
      <c r="P431" s="5">
        <f t="shared" si="83"/>
        <v>0</v>
      </c>
      <c r="Q431" s="5"/>
    </row>
    <row r="432" spans="1:17">
      <c r="A432" s="4" t="str">
        <f t="shared" si="72"/>
        <v>~moi~ : [mwa]</v>
      </c>
      <c r="B432" s="2">
        <v>3</v>
      </c>
      <c r="C432" s="4" t="s">
        <v>260</v>
      </c>
      <c r="D432" s="5">
        <f t="shared" si="73"/>
        <v>9.8071265119320039E-4</v>
      </c>
      <c r="E432" s="4" t="str">
        <f t="shared" si="74"/>
        <v>~moi~</v>
      </c>
      <c r="F432" s="4" t="str">
        <f t="shared" si="75"/>
        <v>[mwa]</v>
      </c>
      <c r="G432" s="6">
        <f t="shared" si="76"/>
        <v>3</v>
      </c>
      <c r="H432" s="6">
        <f t="shared" si="77"/>
        <v>3</v>
      </c>
      <c r="I432" s="6">
        <f t="shared" si="78"/>
        <v>3</v>
      </c>
      <c r="J432" s="5" cm="1">
        <f t="array" ref="J432">SUM(_xlfn._xlws.FILTER($D$2:$D$773,_xlfn.MAP($E$2:$E$773,_xlfn.LAMBDA(_xlpm.x,_xlpm.x=$E432))))</f>
        <v>9.8071265119320039E-4</v>
      </c>
      <c r="K432" s="5">
        <f t="shared" si="79"/>
        <v>1</v>
      </c>
      <c r="L432" s="5" cm="1">
        <f t="array" ref="L432">SUM(_xlfn._xlws.FILTER($D$2:$D$773,_xlfn.MAP($F$2:$F$773,_xlfn.LAMBDA(_xlpm.x,_xlpm.x=$F432))))</f>
        <v>9.8071265119320039E-4</v>
      </c>
      <c r="M432" s="5">
        <f t="shared" si="80"/>
        <v>1</v>
      </c>
      <c r="N432" s="5">
        <f t="shared" si="81"/>
        <v>0.42082187474904936</v>
      </c>
      <c r="O432" s="5">
        <f t="shared" si="82"/>
        <v>1</v>
      </c>
      <c r="P432" s="5">
        <f t="shared" si="83"/>
        <v>0</v>
      </c>
      <c r="Q432" s="5"/>
    </row>
    <row r="433" spans="1:17">
      <c r="A433" s="4" t="str">
        <f t="shared" si="72"/>
        <v>~fon~ : [fɔ̃]</v>
      </c>
      <c r="B433" s="2">
        <v>3</v>
      </c>
      <c r="C433" s="4" t="s">
        <v>639</v>
      </c>
      <c r="D433" s="5">
        <f t="shared" si="73"/>
        <v>9.8071265119320039E-4</v>
      </c>
      <c r="E433" s="5" t="str">
        <f t="shared" si="74"/>
        <v>~fon~</v>
      </c>
      <c r="F433" s="5" t="str">
        <f t="shared" si="75"/>
        <v>[fɔ̃]</v>
      </c>
      <c r="G433" s="6">
        <f t="shared" si="76"/>
        <v>3</v>
      </c>
      <c r="H433" s="6">
        <f t="shared" si="77"/>
        <v>3</v>
      </c>
      <c r="I433" s="6">
        <f t="shared" si="78"/>
        <v>3</v>
      </c>
      <c r="J433" s="5" cm="1">
        <f t="array" ref="J433">SUM(_xlfn._xlws.FILTER($D$2:$D$773,_xlfn.MAP($E$2:$E$773,_xlfn.LAMBDA(_xlpm.x,_xlpm.x=$E433))))</f>
        <v>9.8071265119320039E-4</v>
      </c>
      <c r="K433" s="5">
        <f t="shared" si="79"/>
        <v>1</v>
      </c>
      <c r="L433" s="5" cm="1">
        <f t="array" ref="L433">SUM(_xlfn._xlws.FILTER($D$2:$D$773,_xlfn.MAP($F$2:$F$773,_xlfn.LAMBDA(_xlpm.x,_xlpm.x=$F433))))</f>
        <v>9.8071265119320039E-4</v>
      </c>
      <c r="M433" s="5">
        <f t="shared" si="80"/>
        <v>1</v>
      </c>
      <c r="N433" s="5">
        <f t="shared" si="81"/>
        <v>0.42082187474904936</v>
      </c>
      <c r="O433" s="5">
        <f t="shared" si="82"/>
        <v>1</v>
      </c>
      <c r="P433" s="5">
        <f t="shared" si="83"/>
        <v>0</v>
      </c>
      <c r="Q433" s="5"/>
    </row>
    <row r="434" spans="1:17">
      <c r="A434" s="4" t="str">
        <f t="shared" si="72"/>
        <v>~dio~ : [djo]</v>
      </c>
      <c r="B434" s="2">
        <v>3</v>
      </c>
      <c r="C434" s="4" t="s">
        <v>433</v>
      </c>
      <c r="D434" s="5">
        <f t="shared" si="73"/>
        <v>9.8071265119320039E-4</v>
      </c>
      <c r="E434" s="5" t="str">
        <f t="shared" si="74"/>
        <v>~dio~</v>
      </c>
      <c r="F434" s="5" t="str">
        <f t="shared" si="75"/>
        <v>[djo]</v>
      </c>
      <c r="G434" s="6">
        <f t="shared" si="76"/>
        <v>3</v>
      </c>
      <c r="H434" s="6">
        <f t="shared" si="77"/>
        <v>3</v>
      </c>
      <c r="I434" s="6">
        <f t="shared" si="78"/>
        <v>3</v>
      </c>
      <c r="J434" s="5" cm="1">
        <f t="array" ref="J434">SUM(_xlfn._xlws.FILTER($D$2:$D$773,_xlfn.MAP($E$2:$E$773,_xlfn.LAMBDA(_xlpm.x,_xlpm.x=$E434))))</f>
        <v>9.8071265119320039E-4</v>
      </c>
      <c r="K434" s="5">
        <f t="shared" si="79"/>
        <v>1</v>
      </c>
      <c r="L434" s="5" cm="1">
        <f t="array" ref="L434">SUM(_xlfn._xlws.FILTER($D$2:$D$773,_xlfn.MAP($F$2:$F$773,_xlfn.LAMBDA(_xlpm.x,_xlpm.x=$F434))))</f>
        <v>9.8071265119320039E-4</v>
      </c>
      <c r="M434" s="5">
        <f t="shared" si="80"/>
        <v>1</v>
      </c>
      <c r="N434" s="5">
        <f t="shared" si="81"/>
        <v>0.42082187474904936</v>
      </c>
      <c r="O434" s="5">
        <f t="shared" si="82"/>
        <v>1</v>
      </c>
      <c r="P434" s="5">
        <f t="shared" si="83"/>
        <v>0</v>
      </c>
      <c r="Q434" s="5"/>
    </row>
    <row r="435" spans="1:17">
      <c r="A435" s="4" t="str">
        <f t="shared" si="72"/>
        <v>~nou~ : [nu]</v>
      </c>
      <c r="B435" s="2">
        <v>5</v>
      </c>
      <c r="C435" s="4" t="s">
        <v>186</v>
      </c>
      <c r="D435" s="5">
        <f t="shared" si="73"/>
        <v>1.6345210853220007E-3</v>
      </c>
      <c r="E435" s="4" t="str">
        <f t="shared" si="74"/>
        <v>~nou~</v>
      </c>
      <c r="F435" s="4" t="str">
        <f t="shared" si="75"/>
        <v>[nu]</v>
      </c>
      <c r="G435" s="6">
        <f t="shared" si="76"/>
        <v>3</v>
      </c>
      <c r="H435" s="6">
        <f t="shared" si="77"/>
        <v>2</v>
      </c>
      <c r="I435" s="6">
        <f t="shared" si="78"/>
        <v>3</v>
      </c>
      <c r="J435" s="5" cm="1">
        <f t="array" ref="J435">SUM(_xlfn._xlws.FILTER($D$2:$D$773,_xlfn.MAP($E$2:$E$773,_xlfn.LAMBDA(_xlpm.x,_xlpm.x=$E435))))</f>
        <v>1.6345210853220007E-3</v>
      </c>
      <c r="K435" s="5">
        <f t="shared" si="79"/>
        <v>1</v>
      </c>
      <c r="L435" s="5" cm="1">
        <f t="array" ref="L435">SUM(_xlfn._xlws.FILTER($D$2:$D$773,_xlfn.MAP($F$2:$F$773,_xlfn.LAMBDA(_xlpm.x,_xlpm.x=$F435))))</f>
        <v>1.6345210853220007E-3</v>
      </c>
      <c r="M435" s="5">
        <f t="shared" si="80"/>
        <v>1</v>
      </c>
      <c r="N435" s="5">
        <f t="shared" si="81"/>
        <v>0.4684937350578196</v>
      </c>
      <c r="O435" s="5">
        <f t="shared" si="82"/>
        <v>1</v>
      </c>
      <c r="P435" s="5">
        <f t="shared" si="83"/>
        <v>0</v>
      </c>
      <c r="Q435" s="5"/>
    </row>
    <row r="436" spans="1:17">
      <c r="A436" s="4" t="str">
        <f t="shared" si="72"/>
        <v>~leu~ : [lœ]</v>
      </c>
      <c r="B436" s="2">
        <v>5</v>
      </c>
      <c r="C436" s="4" t="s">
        <v>263</v>
      </c>
      <c r="D436" s="5">
        <f t="shared" si="73"/>
        <v>1.6345210853220007E-3</v>
      </c>
      <c r="E436" s="4" t="str">
        <f t="shared" si="74"/>
        <v>~leu~</v>
      </c>
      <c r="F436" s="4" t="str">
        <f t="shared" si="75"/>
        <v>[lœ]</v>
      </c>
      <c r="G436" s="6">
        <f t="shared" si="76"/>
        <v>3</v>
      </c>
      <c r="H436" s="6">
        <f t="shared" si="77"/>
        <v>2</v>
      </c>
      <c r="I436" s="6">
        <f t="shared" si="78"/>
        <v>3</v>
      </c>
      <c r="J436" s="5" cm="1">
        <f t="array" ref="J436">SUM(_xlfn._xlws.FILTER($D$2:$D$773,_xlfn.MAP($E$2:$E$773,_xlfn.LAMBDA(_xlpm.x,_xlpm.x=$E436))))</f>
        <v>1.6345210853220007E-3</v>
      </c>
      <c r="K436" s="5">
        <f t="shared" si="79"/>
        <v>1</v>
      </c>
      <c r="L436" s="5" cm="1">
        <f t="array" ref="L436">SUM(_xlfn._xlws.FILTER($D$2:$D$773,_xlfn.MAP($F$2:$F$773,_xlfn.LAMBDA(_xlpm.x,_xlpm.x=$F436))))</f>
        <v>1.6345210853220007E-3</v>
      </c>
      <c r="M436" s="5">
        <f t="shared" si="80"/>
        <v>1</v>
      </c>
      <c r="N436" s="5">
        <f t="shared" si="81"/>
        <v>0.4684937350578196</v>
      </c>
      <c r="O436" s="5">
        <f t="shared" si="82"/>
        <v>1</v>
      </c>
      <c r="P436" s="5">
        <f t="shared" si="83"/>
        <v>0</v>
      </c>
      <c r="Q436" s="5"/>
    </row>
    <row r="437" spans="1:17">
      <c r="A437" s="4" t="str">
        <f t="shared" si="72"/>
        <v>~rdu~ : [ʁdy]</v>
      </c>
      <c r="B437" s="2">
        <v>4</v>
      </c>
      <c r="C437" s="4" t="s">
        <v>204</v>
      </c>
      <c r="D437" s="5">
        <f t="shared" si="73"/>
        <v>1.3076168682576005E-3</v>
      </c>
      <c r="E437" s="5" t="str">
        <f t="shared" si="74"/>
        <v>~rdu~</v>
      </c>
      <c r="F437" s="5" t="str">
        <f t="shared" si="75"/>
        <v>[ʁdy]</v>
      </c>
      <c r="G437" s="6">
        <f t="shared" si="76"/>
        <v>3</v>
      </c>
      <c r="H437" s="6">
        <f t="shared" si="77"/>
        <v>3</v>
      </c>
      <c r="I437" s="6">
        <f t="shared" si="78"/>
        <v>3</v>
      </c>
      <c r="J437" s="5" cm="1">
        <f t="array" ref="J437">SUM(_xlfn._xlws.FILTER($D$2:$D$773,_xlfn.MAP($E$2:$E$773,_xlfn.LAMBDA(_xlpm.x,_xlpm.x=$E437))))</f>
        <v>1.3076168682576005E-3</v>
      </c>
      <c r="K437" s="5">
        <f t="shared" si="79"/>
        <v>1</v>
      </c>
      <c r="L437" s="5" cm="1">
        <f t="array" ref="L437">SUM(_xlfn._xlws.FILTER($D$2:$D$773,_xlfn.MAP($F$2:$F$773,_xlfn.LAMBDA(_xlpm.x,_xlpm.x=$F437))))</f>
        <v>1.3076168682576005E-3</v>
      </c>
      <c r="M437" s="5">
        <f t="shared" si="80"/>
        <v>1</v>
      </c>
      <c r="N437" s="5">
        <f t="shared" si="81"/>
        <v>0.4885590669614942</v>
      </c>
      <c r="O437" s="5">
        <f t="shared" si="82"/>
        <v>1</v>
      </c>
      <c r="P437" s="5">
        <f t="shared" si="83"/>
        <v>0</v>
      </c>
      <c r="Q437" s="5"/>
    </row>
    <row r="438" spans="1:17">
      <c r="A438" s="4" t="str">
        <f t="shared" si="72"/>
        <v>~sin~ : [zɛ̃]</v>
      </c>
      <c r="B438" s="2">
        <v>4</v>
      </c>
      <c r="C438" s="4" t="s">
        <v>237</v>
      </c>
      <c r="D438" s="5">
        <f t="shared" si="73"/>
        <v>1.3076168682576005E-3</v>
      </c>
      <c r="E438" s="5" t="str">
        <f t="shared" si="74"/>
        <v>~sin~</v>
      </c>
      <c r="F438" s="5" t="str">
        <f t="shared" si="75"/>
        <v>[zɛ̃]</v>
      </c>
      <c r="G438" s="6">
        <f t="shared" si="76"/>
        <v>3</v>
      </c>
      <c r="H438" s="6">
        <f t="shared" si="77"/>
        <v>3</v>
      </c>
      <c r="I438" s="6">
        <f t="shared" si="78"/>
        <v>3</v>
      </c>
      <c r="J438" s="5" cm="1">
        <f t="array" ref="J438">SUM(_xlfn._xlws.FILTER($D$2:$D$773,_xlfn.MAP($E$2:$E$773,_xlfn.LAMBDA(_xlpm.x,_xlpm.x=$E438))))</f>
        <v>1.3076168682576005E-3</v>
      </c>
      <c r="K438" s="5">
        <f t="shared" si="79"/>
        <v>1</v>
      </c>
      <c r="L438" s="5" cm="1">
        <f t="array" ref="L438">SUM(_xlfn._xlws.FILTER($D$2:$D$773,_xlfn.MAP($F$2:$F$773,_xlfn.LAMBDA(_xlpm.x,_xlpm.x=$F438))))</f>
        <v>1.3076168682576005E-3</v>
      </c>
      <c r="M438" s="5">
        <f t="shared" si="80"/>
        <v>1</v>
      </c>
      <c r="N438" s="5">
        <f t="shared" si="81"/>
        <v>0.4885590669614942</v>
      </c>
      <c r="O438" s="5">
        <f t="shared" si="82"/>
        <v>1</v>
      </c>
      <c r="P438" s="5">
        <f t="shared" si="83"/>
        <v>0</v>
      </c>
      <c r="Q438" s="5"/>
    </row>
    <row r="439" spans="1:17">
      <c r="A439" s="4" t="str">
        <f t="shared" si="72"/>
        <v>~pri~ : [pʁi]</v>
      </c>
      <c r="B439" s="2">
        <v>4</v>
      </c>
      <c r="C439" s="4" t="s">
        <v>363</v>
      </c>
      <c r="D439" s="5">
        <f t="shared" si="73"/>
        <v>1.3076168682576005E-3</v>
      </c>
      <c r="E439" s="4" t="str">
        <f t="shared" si="74"/>
        <v>~pri~</v>
      </c>
      <c r="F439" s="4" t="str">
        <f t="shared" si="75"/>
        <v>[pʁi]</v>
      </c>
      <c r="G439" s="6">
        <f t="shared" si="76"/>
        <v>3</v>
      </c>
      <c r="H439" s="6">
        <f t="shared" si="77"/>
        <v>3</v>
      </c>
      <c r="I439" s="6">
        <f t="shared" si="78"/>
        <v>3</v>
      </c>
      <c r="J439" s="5" cm="1">
        <f t="array" ref="J439">SUM(_xlfn._xlws.FILTER($D$2:$D$773,_xlfn.MAP($E$2:$E$773,_xlfn.LAMBDA(_xlpm.x,_xlpm.x=$E439))))</f>
        <v>1.3076168682576005E-3</v>
      </c>
      <c r="K439" s="5">
        <f t="shared" si="79"/>
        <v>1</v>
      </c>
      <c r="L439" s="5" cm="1">
        <f t="array" ref="L439">SUM(_xlfn._xlws.FILTER($D$2:$D$773,_xlfn.MAP($F$2:$F$773,_xlfn.LAMBDA(_xlpm.x,_xlpm.x=$F439))))</f>
        <v>1.3076168682576005E-3</v>
      </c>
      <c r="M439" s="5">
        <f t="shared" si="80"/>
        <v>1</v>
      </c>
      <c r="N439" s="5">
        <f t="shared" si="81"/>
        <v>0.4885590669614942</v>
      </c>
      <c r="O439" s="5">
        <f t="shared" si="82"/>
        <v>1</v>
      </c>
      <c r="P439" s="5">
        <f t="shared" si="83"/>
        <v>0</v>
      </c>
      <c r="Q439" s="5"/>
    </row>
    <row r="440" spans="1:17">
      <c r="A440" s="4" t="str">
        <f t="shared" si="72"/>
        <v>~nom~ : [nɔ̃]</v>
      </c>
      <c r="B440" s="2">
        <v>4</v>
      </c>
      <c r="C440" s="4" t="s">
        <v>218</v>
      </c>
      <c r="D440" s="5">
        <f t="shared" si="73"/>
        <v>1.3076168682576005E-3</v>
      </c>
      <c r="E440" s="4" t="str">
        <f t="shared" si="74"/>
        <v>~nom~</v>
      </c>
      <c r="F440" s="4" t="str">
        <f t="shared" si="75"/>
        <v>[nɔ̃]</v>
      </c>
      <c r="G440" s="6">
        <f t="shared" si="76"/>
        <v>3</v>
      </c>
      <c r="H440" s="6">
        <f t="shared" si="77"/>
        <v>3</v>
      </c>
      <c r="I440" s="6">
        <f t="shared" si="78"/>
        <v>3</v>
      </c>
      <c r="J440" s="5" cm="1">
        <f t="array" ref="J440">SUM(_xlfn._xlws.FILTER($D$2:$D$773,_xlfn.MAP($E$2:$E$773,_xlfn.LAMBDA(_xlpm.x,_xlpm.x=$E440))))</f>
        <v>1.3076168682576005E-3</v>
      </c>
      <c r="K440" s="5">
        <f t="shared" si="79"/>
        <v>1</v>
      </c>
      <c r="L440" s="5" cm="1">
        <f t="array" ref="L440">SUM(_xlfn._xlws.FILTER($D$2:$D$773,_xlfn.MAP($F$2:$F$773,_xlfn.LAMBDA(_xlpm.x,_xlpm.x=$F440))))</f>
        <v>1.3076168682576005E-3</v>
      </c>
      <c r="M440" s="5">
        <f t="shared" si="80"/>
        <v>1</v>
      </c>
      <c r="N440" s="5">
        <f t="shared" si="81"/>
        <v>0.4885590669614942</v>
      </c>
      <c r="O440" s="5">
        <f t="shared" si="82"/>
        <v>1</v>
      </c>
      <c r="P440" s="5">
        <f t="shared" si="83"/>
        <v>0</v>
      </c>
      <c r="Q440" s="5"/>
    </row>
    <row r="441" spans="1:17">
      <c r="A441" s="4" t="str">
        <f t="shared" si="72"/>
        <v>~miè~ : [mjɛ]</v>
      </c>
      <c r="B441" s="2">
        <v>4</v>
      </c>
      <c r="C441" s="4" t="s">
        <v>223</v>
      </c>
      <c r="D441" s="5">
        <f t="shared" si="73"/>
        <v>1.3076168682576005E-3</v>
      </c>
      <c r="E441" s="4" t="str">
        <f t="shared" si="74"/>
        <v>~miè~</v>
      </c>
      <c r="F441" s="4" t="str">
        <f t="shared" si="75"/>
        <v>[mjɛ]</v>
      </c>
      <c r="G441" s="6">
        <f t="shared" si="76"/>
        <v>3</v>
      </c>
      <c r="H441" s="6">
        <f t="shared" si="77"/>
        <v>3</v>
      </c>
      <c r="I441" s="6">
        <f t="shared" si="78"/>
        <v>3</v>
      </c>
      <c r="J441" s="5" cm="1">
        <f t="array" ref="J441">SUM(_xlfn._xlws.FILTER($D$2:$D$773,_xlfn.MAP($E$2:$E$773,_xlfn.LAMBDA(_xlpm.x,_xlpm.x=$E441))))</f>
        <v>1.3076168682576005E-3</v>
      </c>
      <c r="K441" s="5">
        <f t="shared" si="79"/>
        <v>1</v>
      </c>
      <c r="L441" s="5" cm="1">
        <f t="array" ref="L441">SUM(_xlfn._xlws.FILTER($D$2:$D$773,_xlfn.MAP($F$2:$F$773,_xlfn.LAMBDA(_xlpm.x,_xlpm.x=$F441))))</f>
        <v>1.3076168682576005E-3</v>
      </c>
      <c r="M441" s="5">
        <f t="shared" si="80"/>
        <v>1</v>
      </c>
      <c r="N441" s="5">
        <f t="shared" si="81"/>
        <v>0.4885590669614942</v>
      </c>
      <c r="O441" s="5">
        <f t="shared" si="82"/>
        <v>1</v>
      </c>
      <c r="P441" s="5">
        <f t="shared" si="83"/>
        <v>0</v>
      </c>
      <c r="Q441" s="5"/>
    </row>
    <row r="442" spans="1:17">
      <c r="A442" s="4" t="str">
        <f t="shared" si="72"/>
        <v>~cri~ : [kʁi]</v>
      </c>
      <c r="B442" s="2">
        <v>4</v>
      </c>
      <c r="C442" s="4" t="s">
        <v>224</v>
      </c>
      <c r="D442" s="5">
        <f t="shared" si="73"/>
        <v>1.3076168682576005E-3</v>
      </c>
      <c r="E442" s="4" t="str">
        <f t="shared" si="74"/>
        <v>~cri~</v>
      </c>
      <c r="F442" s="4" t="str">
        <f t="shared" si="75"/>
        <v>[kʁi]</v>
      </c>
      <c r="G442" s="6">
        <f t="shared" si="76"/>
        <v>3</v>
      </c>
      <c r="H442" s="6">
        <f t="shared" si="77"/>
        <v>3</v>
      </c>
      <c r="I442" s="6">
        <f t="shared" si="78"/>
        <v>3</v>
      </c>
      <c r="J442" s="5" cm="1">
        <f t="array" ref="J442">SUM(_xlfn._xlws.FILTER($D$2:$D$773,_xlfn.MAP($E$2:$E$773,_xlfn.LAMBDA(_xlpm.x,_xlpm.x=$E442))))</f>
        <v>1.3076168682576005E-3</v>
      </c>
      <c r="K442" s="5">
        <f t="shared" si="79"/>
        <v>1</v>
      </c>
      <c r="L442" s="5" cm="1">
        <f t="array" ref="L442">SUM(_xlfn._xlws.FILTER($D$2:$D$773,_xlfn.MAP($F$2:$F$773,_xlfn.LAMBDA(_xlpm.x,_xlpm.x=$F442))))</f>
        <v>1.3076168682576005E-3</v>
      </c>
      <c r="M442" s="5">
        <f t="shared" si="80"/>
        <v>1</v>
      </c>
      <c r="N442" s="5">
        <f t="shared" si="81"/>
        <v>0.4885590669614942</v>
      </c>
      <c r="O442" s="5">
        <f t="shared" si="82"/>
        <v>1</v>
      </c>
      <c r="P442" s="5">
        <f t="shared" si="83"/>
        <v>0</v>
      </c>
      <c r="Q442" s="5"/>
    </row>
    <row r="443" spans="1:17">
      <c r="A443" s="4" t="str">
        <f t="shared" si="72"/>
        <v>~gra~ : [gʁa]</v>
      </c>
      <c r="B443" s="2">
        <v>4</v>
      </c>
      <c r="C443" s="4" t="s">
        <v>157</v>
      </c>
      <c r="D443" s="5">
        <f t="shared" si="73"/>
        <v>1.3076168682576005E-3</v>
      </c>
      <c r="E443" s="4" t="str">
        <f t="shared" si="74"/>
        <v>~gra~</v>
      </c>
      <c r="F443" s="4" t="str">
        <f t="shared" si="75"/>
        <v>[gʁa]</v>
      </c>
      <c r="G443" s="6">
        <f t="shared" si="76"/>
        <v>3</v>
      </c>
      <c r="H443" s="6">
        <f t="shared" si="77"/>
        <v>3</v>
      </c>
      <c r="I443" s="6">
        <f t="shared" si="78"/>
        <v>3</v>
      </c>
      <c r="J443" s="5" cm="1">
        <f t="array" ref="J443">SUM(_xlfn._xlws.FILTER($D$2:$D$773,_xlfn.MAP($E$2:$E$773,_xlfn.LAMBDA(_xlpm.x,_xlpm.x=$E443))))</f>
        <v>1.3076168682576005E-3</v>
      </c>
      <c r="K443" s="5">
        <f t="shared" si="79"/>
        <v>1</v>
      </c>
      <c r="L443" s="5" cm="1">
        <f t="array" ref="L443">SUM(_xlfn._xlws.FILTER($D$2:$D$773,_xlfn.MAP($F$2:$F$773,_xlfn.LAMBDA(_xlpm.x,_xlpm.x=$F443))))</f>
        <v>1.3076168682576005E-3</v>
      </c>
      <c r="M443" s="5">
        <f t="shared" si="80"/>
        <v>1</v>
      </c>
      <c r="N443" s="5">
        <f t="shared" si="81"/>
        <v>0.4885590669614942</v>
      </c>
      <c r="O443" s="5">
        <f t="shared" si="82"/>
        <v>1</v>
      </c>
      <c r="P443" s="5">
        <f t="shared" si="83"/>
        <v>0</v>
      </c>
      <c r="Q443" s="5"/>
    </row>
    <row r="444" spans="1:17">
      <c r="A444" s="4" t="str">
        <f t="shared" si="72"/>
        <v>~dui~ : [dɥi]</v>
      </c>
      <c r="B444" s="2">
        <v>4</v>
      </c>
      <c r="C444" s="4" t="s">
        <v>651</v>
      </c>
      <c r="D444" s="5">
        <f t="shared" si="73"/>
        <v>1.3076168682576005E-3</v>
      </c>
      <c r="E444" s="4" t="str">
        <f t="shared" si="74"/>
        <v>~dui~</v>
      </c>
      <c r="F444" s="4" t="str">
        <f t="shared" si="75"/>
        <v>[dɥi]</v>
      </c>
      <c r="G444" s="6">
        <f t="shared" si="76"/>
        <v>3</v>
      </c>
      <c r="H444" s="6">
        <f t="shared" si="77"/>
        <v>3</v>
      </c>
      <c r="I444" s="6">
        <f t="shared" si="78"/>
        <v>3</v>
      </c>
      <c r="J444" s="5" cm="1">
        <f t="array" ref="J444">SUM(_xlfn._xlws.FILTER($D$2:$D$773,_xlfn.MAP($E$2:$E$773,_xlfn.LAMBDA(_xlpm.x,_xlpm.x=$E444))))</f>
        <v>1.3076168682576005E-3</v>
      </c>
      <c r="K444" s="5">
        <f t="shared" si="79"/>
        <v>1</v>
      </c>
      <c r="L444" s="5" cm="1">
        <f t="array" ref="L444">SUM(_xlfn._xlws.FILTER($D$2:$D$773,_xlfn.MAP($F$2:$F$773,_xlfn.LAMBDA(_xlpm.x,_xlpm.x=$F444))))</f>
        <v>1.3076168682576005E-3</v>
      </c>
      <c r="M444" s="5">
        <f t="shared" si="80"/>
        <v>1</v>
      </c>
      <c r="N444" s="5">
        <f t="shared" si="81"/>
        <v>0.4885590669614942</v>
      </c>
      <c r="O444" s="5">
        <f t="shared" si="82"/>
        <v>1</v>
      </c>
      <c r="P444" s="5">
        <f t="shared" si="83"/>
        <v>0</v>
      </c>
      <c r="Q444" s="5"/>
    </row>
    <row r="445" spans="1:17">
      <c r="A445" s="4" t="str">
        <f t="shared" si="72"/>
        <v>~mou~ : [mu]</v>
      </c>
      <c r="B445" s="2">
        <v>6</v>
      </c>
      <c r="C445" s="4" t="s">
        <v>155</v>
      </c>
      <c r="D445" s="5">
        <f t="shared" si="73"/>
        <v>1.9614253023864008E-3</v>
      </c>
      <c r="E445" s="5" t="str">
        <f t="shared" si="74"/>
        <v>~mou~</v>
      </c>
      <c r="F445" s="5" t="str">
        <f t="shared" si="75"/>
        <v>[mu]</v>
      </c>
      <c r="G445" s="6">
        <f t="shared" si="76"/>
        <v>3</v>
      </c>
      <c r="H445" s="6">
        <f t="shared" si="77"/>
        <v>2</v>
      </c>
      <c r="I445" s="6">
        <f t="shared" si="78"/>
        <v>3</v>
      </c>
      <c r="J445" s="5" cm="1">
        <f t="array" ref="J445">SUM(_xlfn._xlws.FILTER($D$2:$D$773,_xlfn.MAP($E$2:$E$773,_xlfn.LAMBDA(_xlpm.x,_xlpm.x=$E445))))</f>
        <v>1.9614253023864008E-3</v>
      </c>
      <c r="K445" s="5">
        <f t="shared" si="79"/>
        <v>1</v>
      </c>
      <c r="L445" s="5" cm="1">
        <f t="array" ref="L445">SUM(_xlfn._xlws.FILTER($D$2:$D$773,_xlfn.MAP($F$2:$F$773,_xlfn.LAMBDA(_xlpm.x,_xlpm.x=$F445))))</f>
        <v>1.9614253023864008E-3</v>
      </c>
      <c r="M445" s="5">
        <f t="shared" si="80"/>
        <v>1</v>
      </c>
      <c r="N445" s="5">
        <f t="shared" si="81"/>
        <v>0.50879971864226148</v>
      </c>
      <c r="O445" s="5">
        <f t="shared" si="82"/>
        <v>1</v>
      </c>
      <c r="P445" s="5">
        <f t="shared" si="83"/>
        <v>0</v>
      </c>
      <c r="Q445" s="5"/>
    </row>
    <row r="446" spans="1:17">
      <c r="A446" s="4" t="str">
        <f t="shared" si="72"/>
        <v>~pou~ : [pu]</v>
      </c>
      <c r="B446" s="2">
        <v>7</v>
      </c>
      <c r="C446" s="4" t="s">
        <v>149</v>
      </c>
      <c r="D446" s="5">
        <f t="shared" si="73"/>
        <v>2.2883295194508009E-3</v>
      </c>
      <c r="E446" s="5" t="str">
        <f t="shared" si="74"/>
        <v>~pou~</v>
      </c>
      <c r="F446" s="5" t="str">
        <f t="shared" si="75"/>
        <v>[pu]</v>
      </c>
      <c r="G446" s="6">
        <f t="shared" si="76"/>
        <v>3</v>
      </c>
      <c r="H446" s="6">
        <f t="shared" si="77"/>
        <v>2</v>
      </c>
      <c r="I446" s="6">
        <f t="shared" si="78"/>
        <v>3</v>
      </c>
      <c r="J446" s="5" cm="1">
        <f t="array" ref="J446">SUM(_xlfn._xlws.FILTER($D$2:$D$773,_xlfn.MAP($E$2:$E$773,_xlfn.LAMBDA(_xlpm.x,_xlpm.x=$E446))))</f>
        <v>2.2883295194508009E-3</v>
      </c>
      <c r="K446" s="5">
        <f t="shared" si="79"/>
        <v>1</v>
      </c>
      <c r="L446" s="5" cm="1">
        <f t="array" ref="L446">SUM(_xlfn._xlws.FILTER($D$2:$D$773,_xlfn.MAP($F$2:$F$773,_xlfn.LAMBDA(_xlpm.x,_xlpm.x=$F446))))</f>
        <v>2.2883295194508009E-3</v>
      </c>
      <c r="M446" s="5">
        <f t="shared" si="80"/>
        <v>1</v>
      </c>
      <c r="N446" s="5">
        <f t="shared" si="81"/>
        <v>0.54371434973673916</v>
      </c>
      <c r="O446" s="5">
        <f t="shared" si="82"/>
        <v>1</v>
      </c>
      <c r="P446" s="5">
        <f t="shared" si="83"/>
        <v>0</v>
      </c>
      <c r="Q446" s="5"/>
    </row>
    <row r="447" spans="1:17">
      <c r="A447" s="4" t="str">
        <f t="shared" si="72"/>
        <v>~sui~ : [sɥi]</v>
      </c>
      <c r="B447" s="2">
        <v>5</v>
      </c>
      <c r="C447" s="4" t="s">
        <v>679</v>
      </c>
      <c r="D447" s="5">
        <f t="shared" si="73"/>
        <v>1.6345210853220007E-3</v>
      </c>
      <c r="E447" s="4" t="str">
        <f t="shared" si="74"/>
        <v>~sui~</v>
      </c>
      <c r="F447" s="4" t="str">
        <f t="shared" si="75"/>
        <v>[sɥi]</v>
      </c>
      <c r="G447" s="6">
        <f t="shared" si="76"/>
        <v>3</v>
      </c>
      <c r="H447" s="6">
        <f t="shared" si="77"/>
        <v>3</v>
      </c>
      <c r="I447" s="6">
        <f t="shared" si="78"/>
        <v>3</v>
      </c>
      <c r="J447" s="5" cm="1">
        <f t="array" ref="J447">SUM(_xlfn._xlws.FILTER($D$2:$D$773,_xlfn.MAP($E$2:$E$773,_xlfn.LAMBDA(_xlpm.x,_xlpm.x=$E447))))</f>
        <v>1.6345210853220007E-3</v>
      </c>
      <c r="K447" s="5">
        <f t="shared" si="79"/>
        <v>1</v>
      </c>
      <c r="L447" s="5" cm="1">
        <f t="array" ref="L447">SUM(_xlfn._xlws.FILTER($D$2:$D$773,_xlfn.MAP($F$2:$F$773,_xlfn.LAMBDA(_xlpm.x,_xlpm.x=$F447))))</f>
        <v>1.6345210853220007E-3</v>
      </c>
      <c r="M447" s="5">
        <f t="shared" si="80"/>
        <v>1</v>
      </c>
      <c r="N447" s="5">
        <f t="shared" si="81"/>
        <v>0.54390438285473386</v>
      </c>
      <c r="O447" s="5">
        <f t="shared" si="82"/>
        <v>1</v>
      </c>
      <c r="P447" s="5">
        <f t="shared" si="83"/>
        <v>0</v>
      </c>
      <c r="Q447" s="5"/>
    </row>
    <row r="448" spans="1:17">
      <c r="A448" s="4" t="str">
        <f t="shared" si="72"/>
        <v>~rti~ : [ʁti]</v>
      </c>
      <c r="B448" s="2">
        <v>6</v>
      </c>
      <c r="C448" s="4" t="s">
        <v>47</v>
      </c>
      <c r="D448" s="5">
        <f t="shared" si="73"/>
        <v>1.9614253023864008E-3</v>
      </c>
      <c r="E448" s="5" t="str">
        <f t="shared" si="74"/>
        <v>~rti~</v>
      </c>
      <c r="F448" s="5" t="str">
        <f t="shared" si="75"/>
        <v>[ʁti]</v>
      </c>
      <c r="G448" s="6">
        <f t="shared" si="76"/>
        <v>3</v>
      </c>
      <c r="H448" s="6">
        <f t="shared" si="77"/>
        <v>3</v>
      </c>
      <c r="I448" s="6">
        <f t="shared" si="78"/>
        <v>3</v>
      </c>
      <c r="J448" s="5" cm="1">
        <f t="array" ref="J448">SUM(_xlfn._xlws.FILTER($D$2:$D$773,_xlfn.MAP($E$2:$E$773,_xlfn.LAMBDA(_xlpm.x,_xlpm.x=$E448))))</f>
        <v>1.9614253023864008E-3</v>
      </c>
      <c r="K448" s="5">
        <f t="shared" si="79"/>
        <v>1</v>
      </c>
      <c r="L448" s="5" cm="1">
        <f t="array" ref="L448">SUM(_xlfn._xlws.FILTER($D$2:$D$773,_xlfn.MAP($F$2:$F$773,_xlfn.LAMBDA(_xlpm.x,_xlpm.x=$F448))))</f>
        <v>1.9614253023864008E-3</v>
      </c>
      <c r="M448" s="5">
        <f t="shared" si="80"/>
        <v>1</v>
      </c>
      <c r="N448" s="5">
        <f t="shared" si="81"/>
        <v>0.59069818069312607</v>
      </c>
      <c r="O448" s="5">
        <f t="shared" si="82"/>
        <v>1</v>
      </c>
      <c r="P448" s="5">
        <f t="shared" si="83"/>
        <v>0</v>
      </c>
      <c r="Q448" s="5"/>
    </row>
    <row r="449" spans="1:17">
      <c r="A449" s="4" t="str">
        <f t="shared" si="72"/>
        <v>~pen~ : [pɑ̃]</v>
      </c>
      <c r="B449" s="2">
        <v>6</v>
      </c>
      <c r="C449" s="4" t="s">
        <v>165</v>
      </c>
      <c r="D449" s="5">
        <f t="shared" si="73"/>
        <v>1.9614253023864008E-3</v>
      </c>
      <c r="E449" s="5" t="str">
        <f t="shared" si="74"/>
        <v>~pen~</v>
      </c>
      <c r="F449" s="5" t="str">
        <f t="shared" si="75"/>
        <v>[pɑ̃]</v>
      </c>
      <c r="G449" s="6">
        <f t="shared" si="76"/>
        <v>3</v>
      </c>
      <c r="H449" s="6">
        <f t="shared" si="77"/>
        <v>3</v>
      </c>
      <c r="I449" s="6">
        <f t="shared" si="78"/>
        <v>3</v>
      </c>
      <c r="J449" s="5" cm="1">
        <f t="array" ref="J449">SUM(_xlfn._xlws.FILTER($D$2:$D$773,_xlfn.MAP($E$2:$E$773,_xlfn.LAMBDA(_xlpm.x,_xlpm.x=$E449))))</f>
        <v>1.9614253023864008E-3</v>
      </c>
      <c r="K449" s="5">
        <f t="shared" si="79"/>
        <v>1</v>
      </c>
      <c r="L449" s="5" cm="1">
        <f t="array" ref="L449">SUM(_xlfn._xlws.FILTER($D$2:$D$773,_xlfn.MAP($F$2:$F$773,_xlfn.LAMBDA(_xlpm.x,_xlpm.x=$F449))))</f>
        <v>1.9614253023864008E-3</v>
      </c>
      <c r="M449" s="5">
        <f t="shared" si="80"/>
        <v>1</v>
      </c>
      <c r="N449" s="5">
        <f t="shared" si="81"/>
        <v>0.59069818069312607</v>
      </c>
      <c r="O449" s="5">
        <f t="shared" si="82"/>
        <v>1</v>
      </c>
      <c r="P449" s="5">
        <f t="shared" si="83"/>
        <v>0</v>
      </c>
      <c r="Q449" s="5"/>
    </row>
    <row r="450" spans="1:17">
      <c r="A450" s="4" t="str">
        <f t="shared" ref="A450:A513" si="84">_xlfn.LET(_xlpm.sep," : ",CONCATENATE(E450,_xlpm.sep,F450))</f>
        <v>~pla~ : [pla]</v>
      </c>
      <c r="B450" s="2">
        <v>6</v>
      </c>
      <c r="C450" s="4" t="s">
        <v>65</v>
      </c>
      <c r="D450" s="5">
        <f t="shared" ref="D450:D513" si="85">B450/freq.sum.r1a</f>
        <v>1.9614253023864008E-3</v>
      </c>
      <c r="E450" s="5" t="str">
        <f t="shared" ref="E450:E513" si="86">_xlfn.LET(_xlpm.sep,":",_xlpm.w,$C450,_xlfn.CONCAT("~",RIGHT(_xlpm.w,LEN(_xlpm.w)-FIND(_xlpm.sep,_xlpm.w)),"~"))</f>
        <v>~pla~</v>
      </c>
      <c r="F450" s="5" t="str">
        <f t="shared" ref="F450:F513" si="87">_xlfn.LET(_xlpm.sep,":",_xlpm.w,$C450,_xlfn.CONCAT("[",LEFT(_xlpm.w,FIND(_xlpm.sep,_xlpm.w)-1),"]"))</f>
        <v>[pla]</v>
      </c>
      <c r="G450" s="6">
        <f t="shared" ref="G450:G513" si="88">_xlfn.LET(_xlpm.w,E450,LEN(_xlpm.w)-2)</f>
        <v>3</v>
      </c>
      <c r="H450" s="6">
        <f t="shared" ref="H450:H513" si="89">_xlfn.LET(_xlpm.w,F450,LEN(_xlpm.w)-2)</f>
        <v>3</v>
      </c>
      <c r="I450" s="6">
        <f t="shared" ref="I450:I513" si="90">_xlfn.LET(_xlpm.a,H450,_xlpm.b,G450,MAX(_xlpm.a,_xlpm.b))</f>
        <v>3</v>
      </c>
      <c r="J450" s="5" cm="1">
        <f t="array" ref="J450">SUM(_xlfn._xlws.FILTER($D$2:$D$773,_xlfn.MAP($E$2:$E$773,_xlfn.LAMBDA(_xlpm.x,_xlpm.x=$E450))))</f>
        <v>1.9614253023864008E-3</v>
      </c>
      <c r="K450" s="5">
        <f t="shared" ref="K450:K513" si="91">$D450/J450</f>
        <v>1</v>
      </c>
      <c r="L450" s="5" cm="1">
        <f t="array" ref="L450">SUM(_xlfn._xlws.FILTER($D$2:$D$773,_xlfn.MAP($F$2:$F$773,_xlfn.LAMBDA(_xlpm.x,_xlpm.x=$F450))))</f>
        <v>1.9614253023864008E-3</v>
      </c>
      <c r="M450" s="5">
        <f t="shared" ref="M450:M513" si="92">$D450/L450</f>
        <v>1</v>
      </c>
      <c r="N450" s="5">
        <f t="shared" ref="N450:N513" si="93">_xlfn.LET(_xlpm.freq,B450,_xlpm.size,H450+1,_xlpm.F,O450,LOG(1+_xlpm.freq)*LOG(1+_xlpm.size)*_xlpm.F)</f>
        <v>0.59069818069312607</v>
      </c>
      <c r="O450" s="5">
        <f t="shared" ref="O450:O513" si="94">_xlfn.LET(_xlpm.a,M450,_xlpm.b,K450,2*_xlpm.a*_xlpm.b/(_xlpm.a+_xlpm.b))</f>
        <v>1</v>
      </c>
      <c r="P450" s="5">
        <f t="shared" ref="P450:P513" si="95">_xlfn.LET(_xlpm.p,K450,_xlpm.q,M450,LOG(_xlpm.p/_xlpm.q))</f>
        <v>0</v>
      </c>
      <c r="Q450" s="5"/>
    </row>
    <row r="451" spans="1:17">
      <c r="A451" s="4" t="str">
        <f t="shared" si="84"/>
        <v>~tou~ : [tu]</v>
      </c>
      <c r="B451" s="2">
        <v>10</v>
      </c>
      <c r="C451" s="4" t="s">
        <v>675</v>
      </c>
      <c r="D451" s="5">
        <f t="shared" si="85"/>
        <v>3.2690421706440013E-3</v>
      </c>
      <c r="E451" s="5" t="str">
        <f t="shared" si="86"/>
        <v>~tou~</v>
      </c>
      <c r="F451" s="5" t="str">
        <f t="shared" si="87"/>
        <v>[tu]</v>
      </c>
      <c r="G451" s="6">
        <f t="shared" si="88"/>
        <v>3</v>
      </c>
      <c r="H451" s="6">
        <f t="shared" si="89"/>
        <v>2</v>
      </c>
      <c r="I451" s="6">
        <f t="shared" si="90"/>
        <v>3</v>
      </c>
      <c r="J451" s="5" cm="1">
        <f t="array" ref="J451">SUM(_xlfn._xlws.FILTER($D$2:$D$773,_xlfn.MAP($E$2:$E$773,_xlfn.LAMBDA(_xlpm.x,_xlpm.x=$E451))))</f>
        <v>3.2690421706440013E-3</v>
      </c>
      <c r="K451" s="5">
        <f t="shared" si="91"/>
        <v>1</v>
      </c>
      <c r="L451" s="5" cm="1">
        <f t="array" ref="L451">SUM(_xlfn._xlws.FILTER($D$2:$D$773,_xlfn.MAP($F$2:$F$773,_xlfn.LAMBDA(_xlpm.x,_xlpm.x=$F451))))</f>
        <v>3.2690421706440013E-3</v>
      </c>
      <c r="M451" s="5">
        <f t="shared" si="92"/>
        <v>1</v>
      </c>
      <c r="N451" s="5">
        <f t="shared" si="93"/>
        <v>0.62698087099536448</v>
      </c>
      <c r="O451" s="5">
        <f t="shared" si="94"/>
        <v>1</v>
      </c>
      <c r="P451" s="5">
        <f t="shared" si="95"/>
        <v>0</v>
      </c>
      <c r="Q451" s="5"/>
    </row>
    <row r="452" spans="1:17">
      <c r="A452" s="4" t="str">
        <f t="shared" si="84"/>
        <v>~mon~ : [mɔ̃]</v>
      </c>
      <c r="B452" s="2">
        <v>8</v>
      </c>
      <c r="C452" s="4" t="s">
        <v>144</v>
      </c>
      <c r="D452" s="5">
        <f t="shared" si="85"/>
        <v>2.6152337365152011E-3</v>
      </c>
      <c r="E452" s="4" t="str">
        <f t="shared" si="86"/>
        <v>~mon~</v>
      </c>
      <c r="F452" s="4" t="str">
        <f t="shared" si="87"/>
        <v>[mɔ̃]</v>
      </c>
      <c r="G452" s="6">
        <f t="shared" si="88"/>
        <v>3</v>
      </c>
      <c r="H452" s="6">
        <f t="shared" si="89"/>
        <v>3</v>
      </c>
      <c r="I452" s="6">
        <f t="shared" si="90"/>
        <v>3</v>
      </c>
      <c r="J452" s="5" cm="1">
        <f t="array" ref="J452">SUM(_xlfn._xlws.FILTER($D$2:$D$773,_xlfn.MAP($E$2:$E$773,_xlfn.LAMBDA(_xlpm.x,_xlpm.x=$E452))))</f>
        <v>2.6152337365152011E-3</v>
      </c>
      <c r="K452" s="5">
        <f t="shared" si="91"/>
        <v>1</v>
      </c>
      <c r="L452" s="5" cm="1">
        <f t="array" ref="L452">SUM(_xlfn._xlws.FILTER($D$2:$D$773,_xlfn.MAP($F$2:$F$773,_xlfn.LAMBDA(_xlpm.x,_xlpm.x=$F452))))</f>
        <v>2.6152337365152011E-3</v>
      </c>
      <c r="M452" s="5">
        <f t="shared" si="92"/>
        <v>1</v>
      </c>
      <c r="N452" s="5">
        <f t="shared" si="93"/>
        <v>0.66698689096041841</v>
      </c>
      <c r="O452" s="5">
        <f t="shared" si="94"/>
        <v>1</v>
      </c>
      <c r="P452" s="5">
        <f t="shared" si="95"/>
        <v>0</v>
      </c>
      <c r="Q452" s="5"/>
    </row>
    <row r="453" spans="1:17">
      <c r="A453" s="4" t="str">
        <f t="shared" si="84"/>
        <v>~plu~ : [ply]</v>
      </c>
      <c r="B453" s="2">
        <v>9</v>
      </c>
      <c r="C453" s="4" t="s">
        <v>135</v>
      </c>
      <c r="D453" s="5">
        <f t="shared" si="85"/>
        <v>2.9421379535796012E-3</v>
      </c>
      <c r="E453" s="5" t="str">
        <f t="shared" si="86"/>
        <v>~plu~</v>
      </c>
      <c r="F453" s="5" t="str">
        <f t="shared" si="87"/>
        <v>[ply]</v>
      </c>
      <c r="G453" s="6">
        <f t="shared" si="88"/>
        <v>3</v>
      </c>
      <c r="H453" s="6">
        <f t="shared" si="89"/>
        <v>3</v>
      </c>
      <c r="I453" s="6">
        <f t="shared" si="90"/>
        <v>3</v>
      </c>
      <c r="J453" s="5" cm="1">
        <f t="array" ref="J453">SUM(_xlfn._xlws.FILTER($D$2:$D$773,_xlfn.MAP($E$2:$E$773,_xlfn.LAMBDA(_xlpm.x,_xlpm.x=$E453))))</f>
        <v>2.9421379535796012E-3</v>
      </c>
      <c r="K453" s="5">
        <f t="shared" si="91"/>
        <v>1</v>
      </c>
      <c r="L453" s="5" cm="1">
        <f t="array" ref="L453">SUM(_xlfn._xlws.FILTER($D$2:$D$773,_xlfn.MAP($F$2:$F$773,_xlfn.LAMBDA(_xlpm.x,_xlpm.x=$F453))))</f>
        <v>2.9421379535796012E-3</v>
      </c>
      <c r="M453" s="5">
        <f t="shared" si="92"/>
        <v>1</v>
      </c>
      <c r="N453" s="5">
        <f t="shared" si="93"/>
        <v>0.69897000433601886</v>
      </c>
      <c r="O453" s="5">
        <f t="shared" si="94"/>
        <v>1</v>
      </c>
      <c r="P453" s="5">
        <f t="shared" si="95"/>
        <v>0</v>
      </c>
      <c r="Q453" s="5"/>
    </row>
    <row r="454" spans="1:17">
      <c r="A454" s="4" t="str">
        <f t="shared" si="84"/>
        <v>~ble~ : [blə]</v>
      </c>
      <c r="B454" s="2">
        <v>9</v>
      </c>
      <c r="C454" s="4" t="s">
        <v>193</v>
      </c>
      <c r="D454" s="5">
        <f t="shared" si="85"/>
        <v>2.9421379535796012E-3</v>
      </c>
      <c r="E454" s="4" t="str">
        <f t="shared" si="86"/>
        <v>~ble~</v>
      </c>
      <c r="F454" s="4" t="str">
        <f t="shared" si="87"/>
        <v>[blə]</v>
      </c>
      <c r="G454" s="6">
        <f t="shared" si="88"/>
        <v>3</v>
      </c>
      <c r="H454" s="6">
        <f t="shared" si="89"/>
        <v>3</v>
      </c>
      <c r="I454" s="6">
        <f t="shared" si="90"/>
        <v>3</v>
      </c>
      <c r="J454" s="5" cm="1">
        <f t="array" ref="J454">SUM(_xlfn._xlws.FILTER($D$2:$D$773,_xlfn.MAP($E$2:$E$773,_xlfn.LAMBDA(_xlpm.x,_xlpm.x=$E454))))</f>
        <v>2.9421379535796012E-3</v>
      </c>
      <c r="K454" s="5">
        <f t="shared" si="91"/>
        <v>1</v>
      </c>
      <c r="L454" s="5" cm="1">
        <f t="array" ref="L454">SUM(_xlfn._xlws.FILTER($D$2:$D$773,_xlfn.MAP($F$2:$F$773,_xlfn.LAMBDA(_xlpm.x,_xlpm.x=$F454))))</f>
        <v>2.9421379535796012E-3</v>
      </c>
      <c r="M454" s="5">
        <f t="shared" si="92"/>
        <v>1</v>
      </c>
      <c r="N454" s="5">
        <f t="shared" si="93"/>
        <v>0.69897000433601886</v>
      </c>
      <c r="O454" s="5">
        <f t="shared" si="94"/>
        <v>1</v>
      </c>
      <c r="P454" s="5">
        <f t="shared" si="95"/>
        <v>0</v>
      </c>
      <c r="Q454" s="5"/>
    </row>
    <row r="455" spans="1:17">
      <c r="A455" s="4" t="str">
        <f t="shared" si="84"/>
        <v>~pro~ : [pʁɔ]</v>
      </c>
      <c r="B455" s="2">
        <v>17</v>
      </c>
      <c r="C455" s="4" t="s">
        <v>355</v>
      </c>
      <c r="D455" s="5">
        <f t="shared" si="85"/>
        <v>5.5573716900948018E-3</v>
      </c>
      <c r="E455" s="4" t="str">
        <f t="shared" si="86"/>
        <v>~pro~</v>
      </c>
      <c r="F455" s="4" t="str">
        <f t="shared" si="87"/>
        <v>[pʁɔ]</v>
      </c>
      <c r="G455" s="6">
        <f t="shared" si="88"/>
        <v>3</v>
      </c>
      <c r="H455" s="6">
        <f t="shared" si="89"/>
        <v>3</v>
      </c>
      <c r="I455" s="6">
        <f t="shared" si="90"/>
        <v>3</v>
      </c>
      <c r="J455" s="5" cm="1">
        <f t="array" ref="J455">SUM(_xlfn._xlws.FILTER($D$2:$D$773,_xlfn.MAP($E$2:$E$773,_xlfn.LAMBDA(_xlpm.x,_xlpm.x=$E455))))</f>
        <v>5.5573716900948018E-3</v>
      </c>
      <c r="K455" s="5">
        <f t="shared" si="91"/>
        <v>1</v>
      </c>
      <c r="L455" s="5" cm="1">
        <f t="array" ref="L455">SUM(_xlfn._xlws.FILTER($D$2:$D$773,_xlfn.MAP($F$2:$F$773,_xlfn.LAMBDA(_xlpm.x,_xlpm.x=$F455))))</f>
        <v>5.5573716900948018E-3</v>
      </c>
      <c r="M455" s="5">
        <f t="shared" si="92"/>
        <v>1</v>
      </c>
      <c r="N455" s="5">
        <f t="shared" si="93"/>
        <v>0.87739782833494306</v>
      </c>
      <c r="O455" s="5">
        <f t="shared" si="94"/>
        <v>1</v>
      </c>
      <c r="P455" s="5">
        <f t="shared" si="95"/>
        <v>0</v>
      </c>
      <c r="Q455" s="5"/>
    </row>
    <row r="456" spans="1:17">
      <c r="A456" s="4" t="str">
        <f t="shared" si="84"/>
        <v>~cou~ : [ku]</v>
      </c>
      <c r="B456" s="2">
        <v>16</v>
      </c>
      <c r="C456" s="4" t="s">
        <v>115</v>
      </c>
      <c r="D456" s="5">
        <f t="shared" si="85"/>
        <v>5.2304674730304021E-3</v>
      </c>
      <c r="E456" s="5" t="str">
        <f t="shared" si="86"/>
        <v>~cou~</v>
      </c>
      <c r="F456" s="5" t="str">
        <f t="shared" si="87"/>
        <v>[ku]</v>
      </c>
      <c r="G456" s="6">
        <f t="shared" si="88"/>
        <v>3</v>
      </c>
      <c r="H456" s="6">
        <f t="shared" si="89"/>
        <v>2</v>
      </c>
      <c r="I456" s="6">
        <f t="shared" si="90"/>
        <v>3</v>
      </c>
      <c r="J456" s="5" cm="1">
        <f t="array" ref="J456">SUM(_xlfn._xlws.FILTER($D$2:$D$773,_xlfn.MAP($E$2:$E$773,_xlfn.LAMBDA(_xlpm.x,_xlpm.x=$E456))))</f>
        <v>5.2304674730304021E-3</v>
      </c>
      <c r="K456" s="5">
        <f t="shared" si="91"/>
        <v>1</v>
      </c>
      <c r="L456" s="5" cm="1">
        <f t="array" ref="L456">SUM(_xlfn._xlws.FILTER($D$2:$D$773,_xlfn.MAP($F$2:$F$773,_xlfn.LAMBDA(_xlpm.x,_xlpm.x=$F456))))</f>
        <v>5.5573716900948027E-3</v>
      </c>
      <c r="M456" s="5">
        <f t="shared" si="92"/>
        <v>0.94117647058823517</v>
      </c>
      <c r="N456" s="5">
        <f t="shared" si="93"/>
        <v>0.71835545884557994</v>
      </c>
      <c r="O456" s="5">
        <f t="shared" si="94"/>
        <v>0.96969696969696972</v>
      </c>
      <c r="P456" s="5">
        <f t="shared" si="95"/>
        <v>2.6328938722349239E-2</v>
      </c>
      <c r="Q456" s="5"/>
    </row>
    <row r="457" spans="1:17">
      <c r="A457" s="4" t="str">
        <f t="shared" si="84"/>
        <v>~dre~ : [dʁ]</v>
      </c>
      <c r="B457" s="2">
        <v>11</v>
      </c>
      <c r="C457" s="4" t="s">
        <v>150</v>
      </c>
      <c r="D457" s="5">
        <f t="shared" si="85"/>
        <v>3.5959463877084014E-3</v>
      </c>
      <c r="E457" s="5" t="str">
        <f t="shared" si="86"/>
        <v>~dre~</v>
      </c>
      <c r="F457" s="5" t="str">
        <f t="shared" si="87"/>
        <v>[dʁ]</v>
      </c>
      <c r="G457" s="6">
        <f t="shared" si="88"/>
        <v>3</v>
      </c>
      <c r="H457" s="6">
        <f t="shared" si="89"/>
        <v>2</v>
      </c>
      <c r="I457" s="6">
        <f t="shared" si="90"/>
        <v>3</v>
      </c>
      <c r="J457" s="5" cm="1">
        <f t="array" ref="J457">SUM(_xlfn._xlws.FILTER($D$2:$D$773,_xlfn.MAP($E$2:$E$773,_xlfn.LAMBDA(_xlpm.x,_xlpm.x=$E457))))</f>
        <v>3.5959463877084014E-3</v>
      </c>
      <c r="K457" s="5">
        <f t="shared" si="91"/>
        <v>1</v>
      </c>
      <c r="L457" s="5" cm="1">
        <f t="array" ref="L457">SUM(_xlfn._xlws.FILTER($D$2:$D$773,_xlfn.MAP($F$2:$F$773,_xlfn.LAMBDA(_xlpm.x,_xlpm.x=$F457))))</f>
        <v>3.9228506047728016E-3</v>
      </c>
      <c r="M457" s="5">
        <f t="shared" si="92"/>
        <v>0.91666666666666663</v>
      </c>
      <c r="N457" s="5">
        <f t="shared" si="93"/>
        <v>0.62148264069600512</v>
      </c>
      <c r="O457" s="5">
        <f t="shared" si="94"/>
        <v>0.95652173913043481</v>
      </c>
      <c r="P457" s="5">
        <f t="shared" si="95"/>
        <v>3.7788560889399844E-2</v>
      </c>
      <c r="Q457" s="5"/>
    </row>
    <row r="458" spans="1:17">
      <c r="A458" s="4" t="str">
        <f t="shared" si="84"/>
        <v>~pie~ : [pi]</v>
      </c>
      <c r="B458" s="2">
        <v>1</v>
      </c>
      <c r="C458" s="4" t="s">
        <v>573</v>
      </c>
      <c r="D458" s="5">
        <f t="shared" si="85"/>
        <v>3.2690421706440013E-4</v>
      </c>
      <c r="E458" s="5" t="str">
        <f t="shared" si="86"/>
        <v>~pie~</v>
      </c>
      <c r="F458" s="5" t="str">
        <f t="shared" si="87"/>
        <v>[pi]</v>
      </c>
      <c r="G458" s="6">
        <f t="shared" si="88"/>
        <v>3</v>
      </c>
      <c r="H458" s="6">
        <f t="shared" si="89"/>
        <v>2</v>
      </c>
      <c r="I458" s="6">
        <f t="shared" si="90"/>
        <v>3</v>
      </c>
      <c r="J458" s="5" cm="1">
        <f t="array" ref="J458">SUM(_xlfn._xlws.FILTER($D$2:$D$773,_xlfn.MAP($E$2:$E$773,_xlfn.LAMBDA(_xlpm.x,_xlpm.x=$E458))))</f>
        <v>2.2883295194508009E-3</v>
      </c>
      <c r="K458" s="5">
        <f t="shared" si="91"/>
        <v>0.14285714285714285</v>
      </c>
      <c r="L458" s="5" cm="1">
        <f t="array" ref="L458">SUM(_xlfn._xlws.FILTER($D$2:$D$773,_xlfn.MAP($F$2:$F$773,_xlfn.LAMBDA(_xlpm.x,_xlpm.x=$F458))))</f>
        <v>2.6152337365152011E-3</v>
      </c>
      <c r="M458" s="5">
        <f t="shared" si="92"/>
        <v>0.125</v>
      </c>
      <c r="N458" s="5">
        <f t="shared" si="93"/>
        <v>2.4165082210521743E-2</v>
      </c>
      <c r="O458" s="5">
        <f t="shared" si="94"/>
        <v>0.13333333333333333</v>
      </c>
      <c r="P458" s="5">
        <f t="shared" si="95"/>
        <v>5.7991946977686733E-2</v>
      </c>
      <c r="Q458" s="5"/>
    </row>
    <row r="459" spans="1:17">
      <c r="A459" s="4" t="str">
        <f t="shared" si="84"/>
        <v>~rie~ : [ʁjɛ]</v>
      </c>
      <c r="B459" s="2">
        <v>5</v>
      </c>
      <c r="C459" s="4" t="s">
        <v>152</v>
      </c>
      <c r="D459" s="5">
        <f t="shared" si="85"/>
        <v>1.6345210853220007E-3</v>
      </c>
      <c r="E459" s="4" t="str">
        <f t="shared" si="86"/>
        <v>~rie~</v>
      </c>
      <c r="F459" s="4" t="str">
        <f t="shared" si="87"/>
        <v>[ʁjɛ]</v>
      </c>
      <c r="G459" s="6">
        <f t="shared" si="88"/>
        <v>3</v>
      </c>
      <c r="H459" s="6">
        <f t="shared" si="89"/>
        <v>3</v>
      </c>
      <c r="I459" s="6">
        <f t="shared" si="90"/>
        <v>3</v>
      </c>
      <c r="J459" s="5" cm="1">
        <f t="array" ref="J459">SUM(_xlfn._xlws.FILTER($D$2:$D$773,_xlfn.MAP($E$2:$E$773,_xlfn.LAMBDA(_xlpm.x,_xlpm.x=$E459))))</f>
        <v>1.9614253023864008E-3</v>
      </c>
      <c r="K459" s="5">
        <f t="shared" si="91"/>
        <v>0.83333333333333337</v>
      </c>
      <c r="L459" s="5" cm="1">
        <f t="array" ref="L459">SUM(_xlfn._xlws.FILTER($D$2:$D$773,_xlfn.MAP($F$2:$F$773,_xlfn.LAMBDA(_xlpm.x,_xlpm.x=$F459))))</f>
        <v>2.2883295194508009E-3</v>
      </c>
      <c r="M459" s="5">
        <f t="shared" si="92"/>
        <v>0.7142857142857143</v>
      </c>
      <c r="N459" s="5">
        <f t="shared" si="93"/>
        <v>0.41838798681133371</v>
      </c>
      <c r="O459" s="5">
        <f t="shared" si="94"/>
        <v>0.76923076923076916</v>
      </c>
      <c r="P459" s="5">
        <f t="shared" si="95"/>
        <v>6.6946789630613221E-2</v>
      </c>
      <c r="Q459" s="5"/>
    </row>
    <row r="460" spans="1:17">
      <c r="A460" s="4" t="str">
        <f t="shared" si="84"/>
        <v>~son~ : [sɔ̃]</v>
      </c>
      <c r="B460" s="2">
        <v>5</v>
      </c>
      <c r="C460" s="4" t="s">
        <v>213</v>
      </c>
      <c r="D460" s="5">
        <f t="shared" si="85"/>
        <v>1.6345210853220007E-3</v>
      </c>
      <c r="E460" s="4" t="str">
        <f t="shared" si="86"/>
        <v>~son~</v>
      </c>
      <c r="F460" s="4" t="str">
        <f t="shared" si="87"/>
        <v>[sɔ̃]</v>
      </c>
      <c r="G460" s="6">
        <f t="shared" si="88"/>
        <v>3</v>
      </c>
      <c r="H460" s="6">
        <f t="shared" si="89"/>
        <v>3</v>
      </c>
      <c r="I460" s="6">
        <f t="shared" si="90"/>
        <v>3</v>
      </c>
      <c r="J460" s="5" cm="1">
        <f t="array" ref="J460">SUM(_xlfn._xlws.FILTER($D$2:$D$773,_xlfn.MAP($E$2:$E$773,_xlfn.LAMBDA(_xlpm.x,_xlpm.x=$E460))))</f>
        <v>3.5959463877084014E-3</v>
      </c>
      <c r="K460" s="5">
        <f t="shared" si="91"/>
        <v>0.45454545454545453</v>
      </c>
      <c r="L460" s="5" cm="1">
        <f t="array" ref="L460">SUM(_xlfn._xlws.FILTER($D$2:$D$773,_xlfn.MAP($F$2:$F$773,_xlfn.LAMBDA(_xlpm.x,_xlpm.x=$F460))))</f>
        <v>4.2497548218372021E-3</v>
      </c>
      <c r="M460" s="5">
        <f t="shared" si="92"/>
        <v>0.38461538461538458</v>
      </c>
      <c r="N460" s="5">
        <f t="shared" si="93"/>
        <v>0.22662682618947241</v>
      </c>
      <c r="O460" s="5">
        <f t="shared" si="94"/>
        <v>0.41666666666666663</v>
      </c>
      <c r="P460" s="5">
        <f t="shared" si="95"/>
        <v>7.2550667148611747E-2</v>
      </c>
      <c r="Q460" s="5"/>
    </row>
    <row r="461" spans="1:17">
      <c r="A461" s="4" t="str">
        <f t="shared" si="84"/>
        <v>~que~ : [kə]</v>
      </c>
      <c r="B461" s="2">
        <v>12</v>
      </c>
      <c r="C461" s="4" t="s">
        <v>141</v>
      </c>
      <c r="D461" s="5">
        <f t="shared" si="85"/>
        <v>3.9228506047728016E-3</v>
      </c>
      <c r="E461" s="5" t="str">
        <f t="shared" si="86"/>
        <v>~que~</v>
      </c>
      <c r="F461" s="5" t="str">
        <f t="shared" si="87"/>
        <v>[kə]</v>
      </c>
      <c r="G461" s="6">
        <f t="shared" si="88"/>
        <v>3</v>
      </c>
      <c r="H461" s="6">
        <f t="shared" si="89"/>
        <v>2</v>
      </c>
      <c r="I461" s="6">
        <f t="shared" si="90"/>
        <v>3</v>
      </c>
      <c r="J461" s="5" cm="1">
        <f t="array" ref="J461">SUM(_xlfn._xlws.FILTER($D$2:$D$773,_xlfn.MAP($E$2:$E$773,_xlfn.LAMBDA(_xlpm.x,_xlpm.x=$E461))))</f>
        <v>5.2304674730304021E-3</v>
      </c>
      <c r="K461" s="5">
        <f t="shared" si="91"/>
        <v>0.75</v>
      </c>
      <c r="L461" s="5" cm="1">
        <f t="array" ref="L461">SUM(_xlfn._xlws.FILTER($D$2:$D$773,_xlfn.MAP($F$2:$F$773,_xlfn.LAMBDA(_xlpm.x,_xlpm.x=$F461))))</f>
        <v>6.2111801242236021E-3</v>
      </c>
      <c r="M461" s="5">
        <f t="shared" si="92"/>
        <v>0.63157894736842113</v>
      </c>
      <c r="N461" s="5">
        <f t="shared" si="93"/>
        <v>0.45988164002036253</v>
      </c>
      <c r="O461" s="5">
        <f t="shared" si="94"/>
        <v>0.68571428571428561</v>
      </c>
      <c r="P461" s="5">
        <f t="shared" si="95"/>
        <v>7.4633618296904097E-2</v>
      </c>
      <c r="Q461" s="5"/>
    </row>
    <row r="462" spans="1:17">
      <c r="A462" s="4" t="str">
        <f t="shared" si="84"/>
        <v>~ton~ : [tɔ̃]</v>
      </c>
      <c r="B462" s="2">
        <v>5</v>
      </c>
      <c r="C462" s="4" t="s">
        <v>181</v>
      </c>
      <c r="D462" s="5">
        <f t="shared" si="85"/>
        <v>1.6345210853220007E-3</v>
      </c>
      <c r="E462" s="4" t="str">
        <f t="shared" si="86"/>
        <v>~ton~</v>
      </c>
      <c r="F462" s="4" t="str">
        <f t="shared" si="87"/>
        <v>[tɔ̃]</v>
      </c>
      <c r="G462" s="6">
        <f t="shared" si="88"/>
        <v>3</v>
      </c>
      <c r="H462" s="6">
        <f t="shared" si="89"/>
        <v>3</v>
      </c>
      <c r="I462" s="6">
        <f t="shared" si="90"/>
        <v>3</v>
      </c>
      <c r="J462" s="5" cm="1">
        <f t="array" ref="J462">SUM(_xlfn._xlws.FILTER($D$2:$D$773,_xlfn.MAP($E$2:$E$773,_xlfn.LAMBDA(_xlpm.x,_xlpm.x=$E462))))</f>
        <v>1.6345210853220007E-3</v>
      </c>
      <c r="K462" s="5">
        <f t="shared" si="91"/>
        <v>1</v>
      </c>
      <c r="L462" s="5" cm="1">
        <f t="array" ref="L462">SUM(_xlfn._xlws.FILTER($D$2:$D$773,_xlfn.MAP($F$2:$F$773,_xlfn.LAMBDA(_xlpm.x,_xlpm.x=$F462))))</f>
        <v>1.9614253023864008E-3</v>
      </c>
      <c r="M462" s="5">
        <f t="shared" si="92"/>
        <v>0.83333333333333337</v>
      </c>
      <c r="N462" s="5">
        <f t="shared" si="93"/>
        <v>0.49445852986793987</v>
      </c>
      <c r="O462" s="5">
        <f t="shared" si="94"/>
        <v>0.90909090909090906</v>
      </c>
      <c r="P462" s="5">
        <f t="shared" si="95"/>
        <v>7.9181246047624818E-2</v>
      </c>
      <c r="Q462" s="5"/>
    </row>
    <row r="463" spans="1:17">
      <c r="A463" s="4" t="str">
        <f t="shared" si="84"/>
        <v>~fra~ : [fʁa]</v>
      </c>
      <c r="B463" s="2">
        <v>5</v>
      </c>
      <c r="C463" s="4" t="s">
        <v>12</v>
      </c>
      <c r="D463" s="5">
        <f t="shared" si="85"/>
        <v>1.6345210853220007E-3</v>
      </c>
      <c r="E463" s="4" t="str">
        <f t="shared" si="86"/>
        <v>~fra~</v>
      </c>
      <c r="F463" s="4" t="str">
        <f t="shared" si="87"/>
        <v>[fʁa]</v>
      </c>
      <c r="G463" s="6">
        <f t="shared" si="88"/>
        <v>3</v>
      </c>
      <c r="H463" s="6">
        <f t="shared" si="89"/>
        <v>3</v>
      </c>
      <c r="I463" s="6">
        <f t="shared" si="90"/>
        <v>3</v>
      </c>
      <c r="J463" s="5" cm="1">
        <f t="array" ref="J463">SUM(_xlfn._xlws.FILTER($D$2:$D$773,_xlfn.MAP($E$2:$E$773,_xlfn.LAMBDA(_xlpm.x,_xlpm.x=$E463))))</f>
        <v>1.6345210853220007E-3</v>
      </c>
      <c r="K463" s="5">
        <f t="shared" si="91"/>
        <v>1</v>
      </c>
      <c r="L463" s="5" cm="1">
        <f t="array" ref="L463">SUM(_xlfn._xlws.FILTER($D$2:$D$773,_xlfn.MAP($F$2:$F$773,_xlfn.LAMBDA(_xlpm.x,_xlpm.x=$F463))))</f>
        <v>1.9614253023864008E-3</v>
      </c>
      <c r="M463" s="5">
        <f t="shared" si="92"/>
        <v>0.83333333333333337</v>
      </c>
      <c r="N463" s="5">
        <f t="shared" si="93"/>
        <v>0.49445852986793987</v>
      </c>
      <c r="O463" s="5">
        <f t="shared" si="94"/>
        <v>0.90909090909090906</v>
      </c>
      <c r="P463" s="5">
        <f t="shared" si="95"/>
        <v>7.9181246047624818E-2</v>
      </c>
      <c r="Q463" s="5"/>
    </row>
    <row r="464" spans="1:17">
      <c r="A464" s="4" t="str">
        <f t="shared" si="84"/>
        <v>~dan~ : [dɑ̃]</v>
      </c>
      <c r="B464" s="2">
        <v>5</v>
      </c>
      <c r="C464" s="4" t="s">
        <v>175</v>
      </c>
      <c r="D464" s="5">
        <f t="shared" si="85"/>
        <v>1.6345210853220007E-3</v>
      </c>
      <c r="E464" s="4" t="str">
        <f t="shared" si="86"/>
        <v>~dan~</v>
      </c>
      <c r="F464" s="4" t="str">
        <f t="shared" si="87"/>
        <v>[dɑ̃]</v>
      </c>
      <c r="G464" s="6">
        <f t="shared" si="88"/>
        <v>3</v>
      </c>
      <c r="H464" s="6">
        <f t="shared" si="89"/>
        <v>3</v>
      </c>
      <c r="I464" s="6">
        <f t="shared" si="90"/>
        <v>3</v>
      </c>
      <c r="J464" s="5" cm="1">
        <f t="array" ref="J464">SUM(_xlfn._xlws.FILTER($D$2:$D$773,_xlfn.MAP($E$2:$E$773,_xlfn.LAMBDA(_xlpm.x,_xlpm.x=$E464))))</f>
        <v>1.6345210853220007E-3</v>
      </c>
      <c r="K464" s="5">
        <f t="shared" si="91"/>
        <v>1</v>
      </c>
      <c r="L464" s="5" cm="1">
        <f t="array" ref="L464">SUM(_xlfn._xlws.FILTER($D$2:$D$773,_xlfn.MAP($F$2:$F$773,_xlfn.LAMBDA(_xlpm.x,_xlpm.x=$F464))))</f>
        <v>1.9614253023864008E-3</v>
      </c>
      <c r="M464" s="5">
        <f t="shared" si="92"/>
        <v>0.83333333333333337</v>
      </c>
      <c r="N464" s="5">
        <f t="shared" si="93"/>
        <v>0.49445852986793987</v>
      </c>
      <c r="O464" s="5">
        <f t="shared" si="94"/>
        <v>0.90909090909090906</v>
      </c>
      <c r="P464" s="5">
        <f t="shared" si="95"/>
        <v>7.9181246047624818E-2</v>
      </c>
      <c r="Q464" s="5"/>
    </row>
    <row r="465" spans="1:17">
      <c r="A465" s="4" t="str">
        <f t="shared" si="84"/>
        <v>~con~ : [kɔ̃]</v>
      </c>
      <c r="B465" s="2">
        <v>18</v>
      </c>
      <c r="C465" s="4" t="s">
        <v>116</v>
      </c>
      <c r="D465" s="5">
        <f t="shared" si="85"/>
        <v>5.8842759071592024E-3</v>
      </c>
      <c r="E465" s="4" t="str">
        <f t="shared" si="86"/>
        <v>~con~</v>
      </c>
      <c r="F465" s="4" t="str">
        <f t="shared" si="87"/>
        <v>[kɔ̃]</v>
      </c>
      <c r="G465" s="6">
        <f t="shared" si="88"/>
        <v>3</v>
      </c>
      <c r="H465" s="6">
        <f t="shared" si="89"/>
        <v>3</v>
      </c>
      <c r="I465" s="6">
        <f t="shared" si="90"/>
        <v>3</v>
      </c>
      <c r="J465" s="5" cm="1">
        <f t="array" ref="J465">SUM(_xlfn._xlws.FILTER($D$2:$D$773,_xlfn.MAP($E$2:$E$773,_xlfn.LAMBDA(_xlpm.x,_xlpm.x=$E465))))</f>
        <v>5.8842759071592024E-3</v>
      </c>
      <c r="K465" s="5">
        <f t="shared" si="91"/>
        <v>1</v>
      </c>
      <c r="L465" s="5" cm="1">
        <f t="array" ref="L465">SUM(_xlfn._xlws.FILTER($D$2:$D$773,_xlfn.MAP($F$2:$F$773,_xlfn.LAMBDA(_xlpm.x,_xlpm.x=$F465))))</f>
        <v>7.1918927754168029E-3</v>
      </c>
      <c r="M465" s="5">
        <f t="shared" si="92"/>
        <v>0.81818181818181823</v>
      </c>
      <c r="N465" s="5">
        <f t="shared" si="93"/>
        <v>0.80442936900242867</v>
      </c>
      <c r="O465" s="5">
        <f t="shared" si="94"/>
        <v>0.9</v>
      </c>
      <c r="P465" s="5">
        <f t="shared" si="95"/>
        <v>8.7150175718900116E-2</v>
      </c>
      <c r="Q465" s="5"/>
    </row>
    <row r="466" spans="1:17">
      <c r="A466" s="4" t="str">
        <f t="shared" si="84"/>
        <v>~tre~ : [tʁ]</v>
      </c>
      <c r="B466" s="2">
        <v>18</v>
      </c>
      <c r="C466" s="4" t="s">
        <v>122</v>
      </c>
      <c r="D466" s="5">
        <f t="shared" si="85"/>
        <v>5.8842759071592024E-3</v>
      </c>
      <c r="E466" s="5" t="str">
        <f t="shared" si="86"/>
        <v>~tre~</v>
      </c>
      <c r="F466" s="5" t="str">
        <f t="shared" si="87"/>
        <v>[tʁ]</v>
      </c>
      <c r="G466" s="6">
        <f t="shared" si="88"/>
        <v>3</v>
      </c>
      <c r="H466" s="6">
        <f t="shared" si="89"/>
        <v>2</v>
      </c>
      <c r="I466" s="6">
        <f t="shared" si="90"/>
        <v>3</v>
      </c>
      <c r="J466" s="5" cm="1">
        <f t="array" ref="J466">SUM(_xlfn._xlws.FILTER($D$2:$D$773,_xlfn.MAP($E$2:$E$773,_xlfn.LAMBDA(_xlpm.x,_xlpm.x=$E466))))</f>
        <v>6.8649885583524032E-3</v>
      </c>
      <c r="K466" s="5">
        <f t="shared" si="91"/>
        <v>0.8571428571428571</v>
      </c>
      <c r="L466" s="5" cm="1">
        <f t="array" ref="L466">SUM(_xlfn._xlws.FILTER($D$2:$D$773,_xlfn.MAP($F$2:$F$773,_xlfn.LAMBDA(_xlpm.x,_xlpm.x=$F466))))</f>
        <v>8.8264138607388031E-3</v>
      </c>
      <c r="M466" s="5">
        <f t="shared" si="92"/>
        <v>0.66666666666666674</v>
      </c>
      <c r="N466" s="5">
        <f t="shared" si="93"/>
        <v>0.57741478642519573</v>
      </c>
      <c r="O466" s="5">
        <f t="shared" si="94"/>
        <v>0.75000000000000011</v>
      </c>
      <c r="P466" s="5">
        <f t="shared" si="95"/>
        <v>0.109144469425068</v>
      </c>
      <c r="Q466" s="5"/>
    </row>
    <row r="467" spans="1:17">
      <c r="A467" s="4" t="str">
        <f t="shared" si="84"/>
        <v>~lon~ : [lɔ̃]</v>
      </c>
      <c r="B467" s="2">
        <v>3</v>
      </c>
      <c r="C467" s="4" t="s">
        <v>262</v>
      </c>
      <c r="D467" s="5">
        <f t="shared" si="85"/>
        <v>9.8071265119320039E-4</v>
      </c>
      <c r="E467" s="4" t="str">
        <f t="shared" si="86"/>
        <v>~lon~</v>
      </c>
      <c r="F467" s="4" t="str">
        <f t="shared" si="87"/>
        <v>[lɔ̃]</v>
      </c>
      <c r="G467" s="6">
        <f t="shared" si="88"/>
        <v>3</v>
      </c>
      <c r="H467" s="6">
        <f t="shared" si="89"/>
        <v>3</v>
      </c>
      <c r="I467" s="6">
        <f t="shared" si="90"/>
        <v>3</v>
      </c>
      <c r="J467" s="5" cm="1">
        <f t="array" ref="J467">SUM(_xlfn._xlws.FILTER($D$2:$D$773,_xlfn.MAP($E$2:$E$773,_xlfn.LAMBDA(_xlpm.x,_xlpm.x=$E467))))</f>
        <v>9.8071265119320039E-4</v>
      </c>
      <c r="K467" s="5">
        <f t="shared" si="91"/>
        <v>1</v>
      </c>
      <c r="L467" s="5" cm="1">
        <f t="array" ref="L467">SUM(_xlfn._xlws.FILTER($D$2:$D$773,_xlfn.MAP($F$2:$F$773,_xlfn.LAMBDA(_xlpm.x,_xlpm.x=$F467))))</f>
        <v>1.3076168682576005E-3</v>
      </c>
      <c r="M467" s="5">
        <f t="shared" si="92"/>
        <v>0.75</v>
      </c>
      <c r="N467" s="5">
        <f t="shared" si="93"/>
        <v>0.36070446407061374</v>
      </c>
      <c r="O467" s="5">
        <f t="shared" si="94"/>
        <v>0.8571428571428571</v>
      </c>
      <c r="P467" s="5">
        <f t="shared" si="95"/>
        <v>0.12493873660829993</v>
      </c>
      <c r="Q467" s="5"/>
    </row>
    <row r="468" spans="1:17">
      <c r="A468" s="4" t="str">
        <f t="shared" si="84"/>
        <v>~boi~ : [bwa]</v>
      </c>
      <c r="B468" s="2">
        <v>3</v>
      </c>
      <c r="C468" s="4" t="s">
        <v>277</v>
      </c>
      <c r="D468" s="5">
        <f t="shared" si="85"/>
        <v>9.8071265119320039E-4</v>
      </c>
      <c r="E468" s="5" t="str">
        <f t="shared" si="86"/>
        <v>~boi~</v>
      </c>
      <c r="F468" s="5" t="str">
        <f t="shared" si="87"/>
        <v>[bwa]</v>
      </c>
      <c r="G468" s="6">
        <f t="shared" si="88"/>
        <v>3</v>
      </c>
      <c r="H468" s="6">
        <f t="shared" si="89"/>
        <v>3</v>
      </c>
      <c r="I468" s="6">
        <f t="shared" si="90"/>
        <v>3</v>
      </c>
      <c r="J468" s="5" cm="1">
        <f t="array" ref="J468">SUM(_xlfn._xlws.FILTER($D$2:$D$773,_xlfn.MAP($E$2:$E$773,_xlfn.LAMBDA(_xlpm.x,_xlpm.x=$E468))))</f>
        <v>9.8071265119320039E-4</v>
      </c>
      <c r="K468" s="5">
        <f t="shared" si="91"/>
        <v>1</v>
      </c>
      <c r="L468" s="5" cm="1">
        <f t="array" ref="L468">SUM(_xlfn._xlws.FILTER($D$2:$D$773,_xlfn.MAP($F$2:$F$773,_xlfn.LAMBDA(_xlpm.x,_xlpm.x=$F468))))</f>
        <v>1.3076168682576005E-3</v>
      </c>
      <c r="M468" s="5">
        <f t="shared" si="92"/>
        <v>0.75</v>
      </c>
      <c r="N468" s="5">
        <f t="shared" si="93"/>
        <v>0.36070446407061374</v>
      </c>
      <c r="O468" s="5">
        <f t="shared" si="94"/>
        <v>0.8571428571428571</v>
      </c>
      <c r="P468" s="5">
        <f t="shared" si="95"/>
        <v>0.12493873660829993</v>
      </c>
      <c r="Q468" s="5"/>
    </row>
    <row r="469" spans="1:17">
      <c r="A469" s="4" t="str">
        <f t="shared" si="84"/>
        <v>~pré~ : [pʁe]</v>
      </c>
      <c r="B469" s="2">
        <v>6</v>
      </c>
      <c r="C469" s="4" t="s">
        <v>184</v>
      </c>
      <c r="D469" s="5">
        <f t="shared" si="85"/>
        <v>1.9614253023864008E-3</v>
      </c>
      <c r="E469" s="5" t="str">
        <f t="shared" si="86"/>
        <v>~pré~</v>
      </c>
      <c r="F469" s="5" t="str">
        <f t="shared" si="87"/>
        <v>[pʁe]</v>
      </c>
      <c r="G469" s="6">
        <f t="shared" si="88"/>
        <v>3</v>
      </c>
      <c r="H469" s="6">
        <f t="shared" si="89"/>
        <v>3</v>
      </c>
      <c r="I469" s="6">
        <f t="shared" si="90"/>
        <v>3</v>
      </c>
      <c r="J469" s="5" cm="1">
        <f t="array" ref="J469">SUM(_xlfn._xlws.FILTER($D$2:$D$773,_xlfn.MAP($E$2:$E$773,_xlfn.LAMBDA(_xlpm.x,_xlpm.x=$E469))))</f>
        <v>1.9614253023864008E-3</v>
      </c>
      <c r="K469" s="5">
        <f t="shared" si="91"/>
        <v>1</v>
      </c>
      <c r="L469" s="5" cm="1">
        <f t="array" ref="L469">SUM(_xlfn._xlws.FILTER($D$2:$D$773,_xlfn.MAP($F$2:$F$773,_xlfn.LAMBDA(_xlpm.x,_xlpm.x=$F469))))</f>
        <v>2.6152337365152011E-3</v>
      </c>
      <c r="M469" s="5">
        <f t="shared" si="92"/>
        <v>0.75</v>
      </c>
      <c r="N469" s="5">
        <f t="shared" si="93"/>
        <v>0.50631272630839375</v>
      </c>
      <c r="O469" s="5">
        <f t="shared" si="94"/>
        <v>0.8571428571428571</v>
      </c>
      <c r="P469" s="5">
        <f t="shared" si="95"/>
        <v>0.12493873660829993</v>
      </c>
      <c r="Q469" s="5"/>
    </row>
    <row r="470" spans="1:17">
      <c r="A470" s="4" t="str">
        <f t="shared" si="84"/>
        <v>~voi~ : [vwa]</v>
      </c>
      <c r="B470" s="2">
        <v>11</v>
      </c>
      <c r="C470" s="4" t="s">
        <v>162</v>
      </c>
      <c r="D470" s="5">
        <f t="shared" si="85"/>
        <v>3.5959463877084014E-3</v>
      </c>
      <c r="E470" s="5" t="str">
        <f t="shared" si="86"/>
        <v>~voi~</v>
      </c>
      <c r="F470" s="5" t="str">
        <f t="shared" si="87"/>
        <v>[vwa]</v>
      </c>
      <c r="G470" s="6">
        <f t="shared" si="88"/>
        <v>3</v>
      </c>
      <c r="H470" s="6">
        <f t="shared" si="89"/>
        <v>3</v>
      </c>
      <c r="I470" s="6">
        <f t="shared" si="90"/>
        <v>3</v>
      </c>
      <c r="J470" s="5" cm="1">
        <f t="array" ref="J470">SUM(_xlfn._xlws.FILTER($D$2:$D$773,_xlfn.MAP($E$2:$E$773,_xlfn.LAMBDA(_xlpm.x,_xlpm.x=$E470))))</f>
        <v>3.5959463877084014E-3</v>
      </c>
      <c r="K470" s="5">
        <f t="shared" si="91"/>
        <v>1</v>
      </c>
      <c r="L470" s="5" cm="1">
        <f t="array" ref="L470">SUM(_xlfn._xlws.FILTER($D$2:$D$773,_xlfn.MAP($F$2:$F$773,_xlfn.LAMBDA(_xlpm.x,_xlpm.x=$F470))))</f>
        <v>4.9035632559660015E-3</v>
      </c>
      <c r="M470" s="5">
        <f t="shared" si="92"/>
        <v>0.73333333333333339</v>
      </c>
      <c r="N470" s="5">
        <f t="shared" si="93"/>
        <v>0.63826680942475733</v>
      </c>
      <c r="O470" s="5">
        <f t="shared" si="94"/>
        <v>0.84615384615384615</v>
      </c>
      <c r="P470" s="5">
        <f t="shared" si="95"/>
        <v>0.13469857389745618</v>
      </c>
      <c r="Q470" s="5"/>
    </row>
    <row r="471" spans="1:17">
      <c r="A471" s="4" t="str">
        <f t="shared" si="84"/>
        <v>~sen~ : [sɑ̃]</v>
      </c>
      <c r="B471" s="2">
        <v>3</v>
      </c>
      <c r="C471" s="4" t="s">
        <v>686</v>
      </c>
      <c r="D471" s="5">
        <f t="shared" si="85"/>
        <v>9.8071265119320039E-4</v>
      </c>
      <c r="E471" s="4" t="str">
        <f t="shared" si="86"/>
        <v>~sen~</v>
      </c>
      <c r="F471" s="4" t="str">
        <f t="shared" si="87"/>
        <v>[sɑ̃]</v>
      </c>
      <c r="G471" s="6">
        <f t="shared" si="88"/>
        <v>3</v>
      </c>
      <c r="H471" s="6">
        <f t="shared" si="89"/>
        <v>3</v>
      </c>
      <c r="I471" s="6">
        <f t="shared" si="90"/>
        <v>3</v>
      </c>
      <c r="J471" s="5" cm="1">
        <f t="array" ref="J471">SUM(_xlfn._xlws.FILTER($D$2:$D$773,_xlfn.MAP($E$2:$E$773,_xlfn.LAMBDA(_xlpm.x,_xlpm.x=$E471))))</f>
        <v>2.6152337365152011E-3</v>
      </c>
      <c r="K471" s="5">
        <f t="shared" si="91"/>
        <v>0.375</v>
      </c>
      <c r="L471" s="5" cm="1">
        <f t="array" ref="L471">SUM(_xlfn._xlws.FILTER($D$2:$D$773,_xlfn.MAP($F$2:$F$773,_xlfn.LAMBDA(_xlpm.x,_xlpm.x=$F471))))</f>
        <v>3.5959463877084014E-3</v>
      </c>
      <c r="M471" s="5">
        <f t="shared" si="92"/>
        <v>0.27272727272727271</v>
      </c>
      <c r="N471" s="5">
        <f t="shared" si="93"/>
        <v>0.13289111834180506</v>
      </c>
      <c r="O471" s="5">
        <f t="shared" si="94"/>
        <v>0.31578947368421051</v>
      </c>
      <c r="P471" s="5">
        <f t="shared" si="95"/>
        <v>0.13830269816628146</v>
      </c>
      <c r="Q471" s="5"/>
    </row>
    <row r="472" spans="1:17">
      <c r="A472" s="4" t="str">
        <f t="shared" si="84"/>
        <v>~ple~ : [ple]</v>
      </c>
      <c r="B472" s="2">
        <v>1</v>
      </c>
      <c r="C472" s="4" t="s">
        <v>571</v>
      </c>
      <c r="D472" s="5">
        <f t="shared" si="85"/>
        <v>3.2690421706440013E-4</v>
      </c>
      <c r="E472" s="5" t="str">
        <f t="shared" si="86"/>
        <v>~ple~</v>
      </c>
      <c r="F472" s="5" t="str">
        <f t="shared" si="87"/>
        <v>[ple]</v>
      </c>
      <c r="G472" s="6">
        <f t="shared" si="88"/>
        <v>3</v>
      </c>
      <c r="H472" s="6">
        <f t="shared" si="89"/>
        <v>3</v>
      </c>
      <c r="I472" s="6">
        <f t="shared" si="90"/>
        <v>3</v>
      </c>
      <c r="J472" s="5" cm="1">
        <f t="array" ref="J472">SUM(_xlfn._xlws.FILTER($D$2:$D$773,_xlfn.MAP($E$2:$E$773,_xlfn.LAMBDA(_xlpm.x,_xlpm.x=$E472))))</f>
        <v>6.5380843412880026E-4</v>
      </c>
      <c r="K472" s="5">
        <f t="shared" si="91"/>
        <v>0.5</v>
      </c>
      <c r="L472" s="5" cm="1">
        <f t="array" ref="L472">SUM(_xlfn._xlws.FILTER($D$2:$D$773,_xlfn.MAP($F$2:$F$773,_xlfn.LAMBDA(_xlpm.x,_xlpm.x=$F472))))</f>
        <v>9.8071265119320039E-4</v>
      </c>
      <c r="M472" s="5">
        <f t="shared" si="92"/>
        <v>0.33333333333333331</v>
      </c>
      <c r="N472" s="5">
        <f t="shared" si="93"/>
        <v>8.4164374949809884E-2</v>
      </c>
      <c r="O472" s="5">
        <f t="shared" si="94"/>
        <v>0.4</v>
      </c>
      <c r="P472" s="5">
        <f t="shared" si="95"/>
        <v>0.17609125905568124</v>
      </c>
      <c r="Q472" s="5"/>
    </row>
    <row r="473" spans="1:17">
      <c r="A473" s="4" t="str">
        <f t="shared" si="84"/>
        <v>~tho~ : [tɔ]</v>
      </c>
      <c r="B473" s="2">
        <v>2</v>
      </c>
      <c r="C473" s="4" t="s">
        <v>210</v>
      </c>
      <c r="D473" s="5">
        <f t="shared" si="85"/>
        <v>6.5380843412880026E-4</v>
      </c>
      <c r="E473" s="5" t="str">
        <f t="shared" si="86"/>
        <v>~tho~</v>
      </c>
      <c r="F473" s="5" t="str">
        <f t="shared" si="87"/>
        <v>[tɔ]</v>
      </c>
      <c r="G473" s="6">
        <f t="shared" si="88"/>
        <v>3</v>
      </c>
      <c r="H473" s="6">
        <f t="shared" si="89"/>
        <v>2</v>
      </c>
      <c r="I473" s="6">
        <f t="shared" si="90"/>
        <v>3</v>
      </c>
      <c r="J473" s="5" cm="1">
        <f t="array" ref="J473">SUM(_xlfn._xlws.FILTER($D$2:$D$773,_xlfn.MAP($E$2:$E$773,_xlfn.LAMBDA(_xlpm.x,_xlpm.x=$E473))))</f>
        <v>6.5380843412880026E-4</v>
      </c>
      <c r="K473" s="5">
        <f t="shared" si="91"/>
        <v>1</v>
      </c>
      <c r="L473" s="5" cm="1">
        <f t="array" ref="L473">SUM(_xlfn._xlws.FILTER($D$2:$D$773,_xlfn.MAP($F$2:$F$773,_xlfn.LAMBDA(_xlpm.x,_xlpm.x=$F473))))</f>
        <v>9.8071265119320039E-4</v>
      </c>
      <c r="M473" s="5">
        <f t="shared" si="92"/>
        <v>0.66666666666666663</v>
      </c>
      <c r="N473" s="5">
        <f t="shared" si="93"/>
        <v>0.22980449478312523</v>
      </c>
      <c r="O473" s="5">
        <f t="shared" si="94"/>
        <v>0.8</v>
      </c>
      <c r="P473" s="5">
        <f t="shared" si="95"/>
        <v>0.17609125905568124</v>
      </c>
      <c r="Q473" s="5"/>
    </row>
    <row r="474" spans="1:17">
      <c r="A474" s="4" t="str">
        <f t="shared" si="84"/>
        <v>~cœu~ : [kœ]</v>
      </c>
      <c r="B474" s="2">
        <v>2</v>
      </c>
      <c r="C474" s="4" t="s">
        <v>397</v>
      </c>
      <c r="D474" s="5">
        <f t="shared" si="85"/>
        <v>6.5380843412880026E-4</v>
      </c>
      <c r="E474" s="5" t="str">
        <f t="shared" si="86"/>
        <v>~cœu~</v>
      </c>
      <c r="F474" s="5" t="str">
        <f t="shared" si="87"/>
        <v>[kœ]</v>
      </c>
      <c r="G474" s="6">
        <f t="shared" si="88"/>
        <v>3</v>
      </c>
      <c r="H474" s="6">
        <f t="shared" si="89"/>
        <v>2</v>
      </c>
      <c r="I474" s="6">
        <f t="shared" si="90"/>
        <v>3</v>
      </c>
      <c r="J474" s="5" cm="1">
        <f t="array" ref="J474">SUM(_xlfn._xlws.FILTER($D$2:$D$773,_xlfn.MAP($E$2:$E$773,_xlfn.LAMBDA(_xlpm.x,_xlpm.x=$E474))))</f>
        <v>6.5380843412880026E-4</v>
      </c>
      <c r="K474" s="5">
        <f t="shared" si="91"/>
        <v>1</v>
      </c>
      <c r="L474" s="5" cm="1">
        <f t="array" ref="L474">SUM(_xlfn._xlws.FILTER($D$2:$D$773,_xlfn.MAP($F$2:$F$773,_xlfn.LAMBDA(_xlpm.x,_xlpm.x=$F474))))</f>
        <v>9.8071265119320039E-4</v>
      </c>
      <c r="M474" s="5">
        <f t="shared" si="92"/>
        <v>0.66666666666666663</v>
      </c>
      <c r="N474" s="5">
        <f t="shared" si="93"/>
        <v>0.22980449478312523</v>
      </c>
      <c r="O474" s="5">
        <f t="shared" si="94"/>
        <v>0.8</v>
      </c>
      <c r="P474" s="5">
        <f t="shared" si="95"/>
        <v>0.17609125905568124</v>
      </c>
      <c r="Q474" s="5"/>
    </row>
    <row r="475" spans="1:17">
      <c r="A475" s="4" t="str">
        <f t="shared" si="84"/>
        <v>~phe~ : [fə]</v>
      </c>
      <c r="B475" s="2">
        <v>2</v>
      </c>
      <c r="C475" s="4" t="s">
        <v>422</v>
      </c>
      <c r="D475" s="5">
        <f t="shared" si="85"/>
        <v>6.5380843412880026E-4</v>
      </c>
      <c r="E475" s="5" t="str">
        <f t="shared" si="86"/>
        <v>~phe~</v>
      </c>
      <c r="F475" s="5" t="str">
        <f t="shared" si="87"/>
        <v>[fə]</v>
      </c>
      <c r="G475" s="6">
        <f t="shared" si="88"/>
        <v>3</v>
      </c>
      <c r="H475" s="6">
        <f t="shared" si="89"/>
        <v>2</v>
      </c>
      <c r="I475" s="6">
        <f t="shared" si="90"/>
        <v>3</v>
      </c>
      <c r="J475" s="5" cm="1">
        <f t="array" ref="J475">SUM(_xlfn._xlws.FILTER($D$2:$D$773,_xlfn.MAP($E$2:$E$773,_xlfn.LAMBDA(_xlpm.x,_xlpm.x=$E475))))</f>
        <v>6.5380843412880026E-4</v>
      </c>
      <c r="K475" s="5">
        <f t="shared" si="91"/>
        <v>1</v>
      </c>
      <c r="L475" s="5" cm="1">
        <f t="array" ref="L475">SUM(_xlfn._xlws.FILTER($D$2:$D$773,_xlfn.MAP($F$2:$F$773,_xlfn.LAMBDA(_xlpm.x,_xlpm.x=$F475))))</f>
        <v>9.8071265119320039E-4</v>
      </c>
      <c r="M475" s="5">
        <f t="shared" si="92"/>
        <v>0.66666666666666663</v>
      </c>
      <c r="N475" s="5">
        <f t="shared" si="93"/>
        <v>0.22980449478312523</v>
      </c>
      <c r="O475" s="5">
        <f t="shared" si="94"/>
        <v>0.8</v>
      </c>
      <c r="P475" s="5">
        <f t="shared" si="95"/>
        <v>0.17609125905568124</v>
      </c>
      <c r="Q475" s="5"/>
    </row>
    <row r="476" spans="1:17">
      <c r="A476" s="4" t="str">
        <f t="shared" si="84"/>
        <v>~sté~ : [ste]</v>
      </c>
      <c r="B476" s="2">
        <v>2</v>
      </c>
      <c r="C476" s="4" t="s">
        <v>710</v>
      </c>
      <c r="D476" s="5">
        <f t="shared" si="85"/>
        <v>6.5380843412880026E-4</v>
      </c>
      <c r="E476" s="4" t="str">
        <f t="shared" si="86"/>
        <v>~sté~</v>
      </c>
      <c r="F476" s="4" t="str">
        <f t="shared" si="87"/>
        <v>[ste]</v>
      </c>
      <c r="G476" s="6">
        <f t="shared" si="88"/>
        <v>3</v>
      </c>
      <c r="H476" s="6">
        <f t="shared" si="89"/>
        <v>3</v>
      </c>
      <c r="I476" s="6">
        <f t="shared" si="90"/>
        <v>3</v>
      </c>
      <c r="J476" s="5" cm="1">
        <f t="array" ref="J476">SUM(_xlfn._xlws.FILTER($D$2:$D$773,_xlfn.MAP($E$2:$E$773,_xlfn.LAMBDA(_xlpm.x,_xlpm.x=$E476))))</f>
        <v>6.5380843412880026E-4</v>
      </c>
      <c r="K476" s="5">
        <f t="shared" si="91"/>
        <v>1</v>
      </c>
      <c r="L476" s="5" cm="1">
        <f t="array" ref="L476">SUM(_xlfn._xlws.FILTER($D$2:$D$773,_xlfn.MAP($F$2:$F$773,_xlfn.LAMBDA(_xlpm.x,_xlpm.x=$F476))))</f>
        <v>9.8071265119320039E-4</v>
      </c>
      <c r="M476" s="5">
        <f t="shared" si="92"/>
        <v>0.66666666666666663</v>
      </c>
      <c r="N476" s="5">
        <f t="shared" si="93"/>
        <v>0.26679475638416739</v>
      </c>
      <c r="O476" s="5">
        <f t="shared" si="94"/>
        <v>0.8</v>
      </c>
      <c r="P476" s="5">
        <f t="shared" si="95"/>
        <v>0.17609125905568124</v>
      </c>
      <c r="Q476" s="5"/>
    </row>
    <row r="477" spans="1:17">
      <c r="A477" s="4" t="str">
        <f t="shared" si="84"/>
        <v>~cam~ : [kɑ̃]</v>
      </c>
      <c r="B477" s="2">
        <v>2</v>
      </c>
      <c r="C477" s="4" t="s">
        <v>398</v>
      </c>
      <c r="D477" s="5">
        <f t="shared" si="85"/>
        <v>6.5380843412880026E-4</v>
      </c>
      <c r="E477" s="4" t="str">
        <f t="shared" si="86"/>
        <v>~cam~</v>
      </c>
      <c r="F477" s="4" t="str">
        <f t="shared" si="87"/>
        <v>[kɑ̃]</v>
      </c>
      <c r="G477" s="7">
        <f t="shared" si="88"/>
        <v>3</v>
      </c>
      <c r="H477" s="7">
        <f t="shared" si="89"/>
        <v>3</v>
      </c>
      <c r="I477" s="7">
        <f t="shared" si="90"/>
        <v>3</v>
      </c>
      <c r="J477" s="5" cm="1">
        <f t="array" ref="J477">SUM(_xlfn._xlws.FILTER($D$2:$D$773,_xlfn.MAP($E$2:$E$773,_xlfn.LAMBDA(_xlpm.x,_xlpm.x=$E477))))</f>
        <v>6.5380843412880026E-4</v>
      </c>
      <c r="K477" s="5">
        <f t="shared" si="91"/>
        <v>1</v>
      </c>
      <c r="L477" s="5" cm="1">
        <f t="array" ref="L477">SUM(_xlfn._xlws.FILTER($D$2:$D$773,_xlfn.MAP($F$2:$F$773,_xlfn.LAMBDA(_xlpm.x,_xlpm.x=$F477))))</f>
        <v>9.8071265119320039E-4</v>
      </c>
      <c r="M477" s="5">
        <f t="shared" si="92"/>
        <v>0.66666666666666663</v>
      </c>
      <c r="N477" s="5">
        <f t="shared" si="93"/>
        <v>0.26679475638416739</v>
      </c>
      <c r="O477" s="5">
        <f t="shared" si="94"/>
        <v>0.8</v>
      </c>
      <c r="P477" s="5">
        <f t="shared" si="95"/>
        <v>0.17609125905568124</v>
      </c>
      <c r="Q477" s="5"/>
    </row>
    <row r="478" spans="1:17">
      <c r="A478" s="4" t="str">
        <f t="shared" si="84"/>
        <v>~cte~ : [ktə]</v>
      </c>
      <c r="B478" s="2">
        <v>2</v>
      </c>
      <c r="C478" s="4" t="s">
        <v>403</v>
      </c>
      <c r="D478" s="5">
        <f t="shared" si="85"/>
        <v>6.5380843412880026E-4</v>
      </c>
      <c r="E478" s="4" t="str">
        <f t="shared" si="86"/>
        <v>~cte~</v>
      </c>
      <c r="F478" s="4" t="str">
        <f t="shared" si="87"/>
        <v>[ktə]</v>
      </c>
      <c r="G478" s="6">
        <f t="shared" si="88"/>
        <v>3</v>
      </c>
      <c r="H478" s="6">
        <f t="shared" si="89"/>
        <v>3</v>
      </c>
      <c r="I478" s="6">
        <f t="shared" si="90"/>
        <v>3</v>
      </c>
      <c r="J478" s="5" cm="1">
        <f t="array" ref="J478">SUM(_xlfn._xlws.FILTER($D$2:$D$773,_xlfn.MAP($E$2:$E$773,_xlfn.LAMBDA(_xlpm.x,_xlpm.x=$E478))))</f>
        <v>6.5380843412880026E-4</v>
      </c>
      <c r="K478" s="5">
        <f t="shared" si="91"/>
        <v>1</v>
      </c>
      <c r="L478" s="5" cm="1">
        <f t="array" ref="L478">SUM(_xlfn._xlws.FILTER($D$2:$D$773,_xlfn.MAP($F$2:$F$773,_xlfn.LAMBDA(_xlpm.x,_xlpm.x=$F478))))</f>
        <v>9.8071265119320039E-4</v>
      </c>
      <c r="M478" s="5">
        <f t="shared" si="92"/>
        <v>0.66666666666666663</v>
      </c>
      <c r="N478" s="5">
        <f t="shared" si="93"/>
        <v>0.26679475638416739</v>
      </c>
      <c r="O478" s="5">
        <f t="shared" si="94"/>
        <v>0.8</v>
      </c>
      <c r="P478" s="5">
        <f t="shared" si="95"/>
        <v>0.17609125905568124</v>
      </c>
      <c r="Q478" s="5"/>
    </row>
    <row r="479" spans="1:17">
      <c r="A479" s="4" t="str">
        <f t="shared" si="84"/>
        <v>~frè~ : [fʁɛ]</v>
      </c>
      <c r="B479" s="2">
        <v>2</v>
      </c>
      <c r="C479" s="4" t="s">
        <v>421</v>
      </c>
      <c r="D479" s="5">
        <f t="shared" si="85"/>
        <v>6.5380843412880026E-4</v>
      </c>
      <c r="E479" s="4" t="str">
        <f t="shared" si="86"/>
        <v>~frè~</v>
      </c>
      <c r="F479" s="4" t="str">
        <f t="shared" si="87"/>
        <v>[fʁɛ]</v>
      </c>
      <c r="G479" s="6">
        <f t="shared" si="88"/>
        <v>3</v>
      </c>
      <c r="H479" s="6">
        <f t="shared" si="89"/>
        <v>3</v>
      </c>
      <c r="I479" s="6">
        <f t="shared" si="90"/>
        <v>3</v>
      </c>
      <c r="J479" s="5" cm="1">
        <f t="array" ref="J479">SUM(_xlfn._xlws.FILTER($D$2:$D$773,_xlfn.MAP($E$2:$E$773,_xlfn.LAMBDA(_xlpm.x,_xlpm.x=$E479))))</f>
        <v>6.5380843412880026E-4</v>
      </c>
      <c r="K479" s="5">
        <f t="shared" si="91"/>
        <v>1</v>
      </c>
      <c r="L479" s="5" cm="1">
        <f t="array" ref="L479">SUM(_xlfn._xlws.FILTER($D$2:$D$773,_xlfn.MAP($F$2:$F$773,_xlfn.LAMBDA(_xlpm.x,_xlpm.x=$F479))))</f>
        <v>9.8071265119320039E-4</v>
      </c>
      <c r="M479" s="5">
        <f t="shared" si="92"/>
        <v>0.66666666666666663</v>
      </c>
      <c r="N479" s="5">
        <f t="shared" si="93"/>
        <v>0.26679475638416739</v>
      </c>
      <c r="O479" s="5">
        <f t="shared" si="94"/>
        <v>0.8</v>
      </c>
      <c r="P479" s="5">
        <f t="shared" si="95"/>
        <v>0.17609125905568124</v>
      </c>
      <c r="Q479" s="5"/>
    </row>
    <row r="480" spans="1:17">
      <c r="A480" s="4" t="str">
        <f t="shared" si="84"/>
        <v>~vre~ : [vʁ]</v>
      </c>
      <c r="B480" s="2">
        <v>4</v>
      </c>
      <c r="C480" s="4" t="s">
        <v>238</v>
      </c>
      <c r="D480" s="5">
        <f t="shared" si="85"/>
        <v>1.3076168682576005E-3</v>
      </c>
      <c r="E480" s="4" t="str">
        <f t="shared" si="86"/>
        <v>~vre~</v>
      </c>
      <c r="F480" s="4" t="str">
        <f t="shared" si="87"/>
        <v>[vʁ]</v>
      </c>
      <c r="G480" s="6">
        <f t="shared" si="88"/>
        <v>3</v>
      </c>
      <c r="H480" s="6">
        <f t="shared" si="89"/>
        <v>2</v>
      </c>
      <c r="I480" s="6">
        <f t="shared" si="90"/>
        <v>3</v>
      </c>
      <c r="J480" s="5" cm="1">
        <f t="array" ref="J480">SUM(_xlfn._xlws.FILTER($D$2:$D$773,_xlfn.MAP($E$2:$E$773,_xlfn.LAMBDA(_xlpm.x,_xlpm.x=$E480))))</f>
        <v>1.3076168682576005E-3</v>
      </c>
      <c r="K480" s="5">
        <f t="shared" si="91"/>
        <v>1</v>
      </c>
      <c r="L480" s="5" cm="1">
        <f t="array" ref="L480">SUM(_xlfn._xlws.FILTER($D$2:$D$773,_xlfn.MAP($F$2:$F$773,_xlfn.LAMBDA(_xlpm.x,_xlpm.x=$F480))))</f>
        <v>1.9614253023864008E-3</v>
      </c>
      <c r="M480" s="5">
        <f t="shared" si="92"/>
        <v>0.66666666666666663</v>
      </c>
      <c r="N480" s="5">
        <f t="shared" si="93"/>
        <v>0.33665749979923953</v>
      </c>
      <c r="O480" s="5">
        <f t="shared" si="94"/>
        <v>0.8</v>
      </c>
      <c r="P480" s="5">
        <f t="shared" si="95"/>
        <v>0.17609125905568124</v>
      </c>
      <c r="Q480" s="5"/>
    </row>
    <row r="481" spans="1:17">
      <c r="A481" s="4" t="str">
        <f t="shared" si="84"/>
        <v>~bre~ : [bʁ]</v>
      </c>
      <c r="B481" s="2">
        <v>4</v>
      </c>
      <c r="C481" s="4" t="s">
        <v>276</v>
      </c>
      <c r="D481" s="5">
        <f t="shared" si="85"/>
        <v>1.3076168682576005E-3</v>
      </c>
      <c r="E481" s="4" t="str">
        <f t="shared" si="86"/>
        <v>~bre~</v>
      </c>
      <c r="F481" s="4" t="str">
        <f t="shared" si="87"/>
        <v>[bʁ]</v>
      </c>
      <c r="G481" s="6">
        <f t="shared" si="88"/>
        <v>3</v>
      </c>
      <c r="H481" s="6">
        <f t="shared" si="89"/>
        <v>2</v>
      </c>
      <c r="I481" s="6">
        <f t="shared" si="90"/>
        <v>3</v>
      </c>
      <c r="J481" s="5" cm="1">
        <f t="array" ref="J481">SUM(_xlfn._xlws.FILTER($D$2:$D$773,_xlfn.MAP($E$2:$E$773,_xlfn.LAMBDA(_xlpm.x,_xlpm.x=$E481))))</f>
        <v>1.3076168682576005E-3</v>
      </c>
      <c r="K481" s="5">
        <f t="shared" si="91"/>
        <v>1</v>
      </c>
      <c r="L481" s="5" cm="1">
        <f t="array" ref="L481">SUM(_xlfn._xlws.FILTER($D$2:$D$773,_xlfn.MAP($F$2:$F$773,_xlfn.LAMBDA(_xlpm.x,_xlpm.x=$F481))))</f>
        <v>1.9614253023864008E-3</v>
      </c>
      <c r="M481" s="5">
        <f t="shared" si="92"/>
        <v>0.66666666666666663</v>
      </c>
      <c r="N481" s="5">
        <f t="shared" si="93"/>
        <v>0.33665749979923953</v>
      </c>
      <c r="O481" s="5">
        <f t="shared" si="94"/>
        <v>0.8</v>
      </c>
      <c r="P481" s="5">
        <f t="shared" si="95"/>
        <v>0.17609125905568124</v>
      </c>
      <c r="Q481" s="5"/>
    </row>
    <row r="482" spans="1:17">
      <c r="A482" s="4" t="str">
        <f t="shared" si="84"/>
        <v>~seu~ : [sœ]</v>
      </c>
      <c r="B482" s="2">
        <v>3</v>
      </c>
      <c r="C482" s="4" t="s">
        <v>533</v>
      </c>
      <c r="D482" s="5">
        <f t="shared" si="85"/>
        <v>9.8071265119320039E-4</v>
      </c>
      <c r="E482" s="4" t="str">
        <f t="shared" si="86"/>
        <v>~seu~</v>
      </c>
      <c r="F482" s="4" t="str">
        <f t="shared" si="87"/>
        <v>[sœ]</v>
      </c>
      <c r="G482" s="6">
        <f t="shared" si="88"/>
        <v>3</v>
      </c>
      <c r="H482" s="6">
        <f t="shared" si="89"/>
        <v>2</v>
      </c>
      <c r="I482" s="6">
        <f t="shared" si="90"/>
        <v>3</v>
      </c>
      <c r="J482" s="5" cm="1">
        <f t="array" ref="J482">SUM(_xlfn._xlws.FILTER($D$2:$D$773,_xlfn.MAP($E$2:$E$773,_xlfn.LAMBDA(_xlpm.x,_xlpm.x=$E482))))</f>
        <v>9.8071265119320039E-4</v>
      </c>
      <c r="K482" s="5">
        <f t="shared" si="91"/>
        <v>1</v>
      </c>
      <c r="L482" s="5" cm="1">
        <f t="array" ref="L482">SUM(_xlfn._xlws.FILTER($D$2:$D$773,_xlfn.MAP($F$2:$F$773,_xlfn.LAMBDA(_xlpm.x,_xlpm.x=$F482))))</f>
        <v>1.6345210853220007E-3</v>
      </c>
      <c r="M482" s="5">
        <f t="shared" si="92"/>
        <v>0.6</v>
      </c>
      <c r="N482" s="5">
        <f t="shared" si="93"/>
        <v>0.27185717486836958</v>
      </c>
      <c r="O482" s="5">
        <f t="shared" si="94"/>
        <v>0.74999999999999989</v>
      </c>
      <c r="P482" s="5">
        <f t="shared" si="95"/>
        <v>0.22184874961635639</v>
      </c>
      <c r="Q482" s="5"/>
    </row>
    <row r="483" spans="1:17">
      <c r="A483" s="4" t="str">
        <f t="shared" si="84"/>
        <v>~len~ : [lɑ̃]</v>
      </c>
      <c r="B483" s="2">
        <v>3</v>
      </c>
      <c r="C483" s="4" t="s">
        <v>593</v>
      </c>
      <c r="D483" s="5">
        <f t="shared" si="85"/>
        <v>9.8071265119320039E-4</v>
      </c>
      <c r="E483" s="4" t="str">
        <f t="shared" si="86"/>
        <v>~len~</v>
      </c>
      <c r="F483" s="4" t="str">
        <f t="shared" si="87"/>
        <v>[lɑ̃]</v>
      </c>
      <c r="G483" s="6">
        <f t="shared" si="88"/>
        <v>3</v>
      </c>
      <c r="H483" s="6">
        <f t="shared" si="89"/>
        <v>3</v>
      </c>
      <c r="I483" s="6">
        <f t="shared" si="90"/>
        <v>3</v>
      </c>
      <c r="J483" s="5" cm="1">
        <f t="array" ref="J483">SUM(_xlfn._xlws.FILTER($D$2:$D$773,_xlfn.MAP($E$2:$E$773,_xlfn.LAMBDA(_xlpm.x,_xlpm.x=$E483))))</f>
        <v>9.8071265119320039E-4</v>
      </c>
      <c r="K483" s="5">
        <f t="shared" si="91"/>
        <v>1</v>
      </c>
      <c r="L483" s="5" cm="1">
        <f t="array" ref="L483">SUM(_xlfn._xlws.FILTER($D$2:$D$773,_xlfn.MAP($F$2:$F$773,_xlfn.LAMBDA(_xlpm.x,_xlpm.x=$F483))))</f>
        <v>1.6345210853220007E-3</v>
      </c>
      <c r="M483" s="5">
        <f t="shared" si="92"/>
        <v>0.6</v>
      </c>
      <c r="N483" s="5">
        <f t="shared" si="93"/>
        <v>0.31561640606178698</v>
      </c>
      <c r="O483" s="5">
        <f t="shared" si="94"/>
        <v>0.74999999999999989</v>
      </c>
      <c r="P483" s="5">
        <f t="shared" si="95"/>
        <v>0.22184874961635639</v>
      </c>
      <c r="Q483" s="5"/>
    </row>
    <row r="484" spans="1:17">
      <c r="A484" s="4" t="str">
        <f t="shared" si="84"/>
        <v>~men~ : [mɑ̃]</v>
      </c>
      <c r="B484" s="2">
        <v>13</v>
      </c>
      <c r="C484" s="4" t="s">
        <v>136</v>
      </c>
      <c r="D484" s="5">
        <f t="shared" si="85"/>
        <v>4.2497548218372013E-3</v>
      </c>
      <c r="E484" s="4" t="str">
        <f t="shared" si="86"/>
        <v>~men~</v>
      </c>
      <c r="F484" s="4" t="str">
        <f t="shared" si="87"/>
        <v>[mɑ̃]</v>
      </c>
      <c r="G484" s="6">
        <f t="shared" si="88"/>
        <v>3</v>
      </c>
      <c r="H484" s="6">
        <f t="shared" si="89"/>
        <v>3</v>
      </c>
      <c r="I484" s="6">
        <f t="shared" si="90"/>
        <v>3</v>
      </c>
      <c r="J484" s="5" cm="1">
        <f t="array" ref="J484">SUM(_xlfn._xlws.FILTER($D$2:$D$773,_xlfn.MAP($E$2:$E$773,_xlfn.LAMBDA(_xlpm.x,_xlpm.x=$E484))))</f>
        <v>4.2497548218372013E-3</v>
      </c>
      <c r="K484" s="5">
        <f t="shared" si="91"/>
        <v>1</v>
      </c>
      <c r="L484" s="5" cm="1">
        <f t="array" ref="L484">SUM(_xlfn._xlws.FILTER($D$2:$D$773,_xlfn.MAP($F$2:$F$773,_xlfn.LAMBDA(_xlpm.x,_xlpm.x=$F484))))</f>
        <v>7.1918927754168029E-3</v>
      </c>
      <c r="M484" s="5">
        <f t="shared" si="92"/>
        <v>0.59090909090909083</v>
      </c>
      <c r="N484" s="5">
        <f t="shared" si="93"/>
        <v>0.59510963056454047</v>
      </c>
      <c r="O484" s="5">
        <f t="shared" si="94"/>
        <v>0.74285714285714277</v>
      </c>
      <c r="P484" s="5">
        <f t="shared" si="95"/>
        <v>0.22847932851536951</v>
      </c>
      <c r="Q484" s="5"/>
    </row>
    <row r="485" spans="1:17">
      <c r="A485" s="4" t="str">
        <f t="shared" si="84"/>
        <v>~ven~ : [vɑ̃]</v>
      </c>
      <c r="B485" s="2">
        <v>7</v>
      </c>
      <c r="C485" s="4" t="s">
        <v>507</v>
      </c>
      <c r="D485" s="5">
        <f t="shared" si="85"/>
        <v>2.2883295194508009E-3</v>
      </c>
      <c r="E485" s="5" t="str">
        <f t="shared" si="86"/>
        <v>~ven~</v>
      </c>
      <c r="F485" s="5" t="str">
        <f t="shared" si="87"/>
        <v>[vɑ̃]</v>
      </c>
      <c r="G485" s="6">
        <f t="shared" si="88"/>
        <v>3</v>
      </c>
      <c r="H485" s="6">
        <f t="shared" si="89"/>
        <v>3</v>
      </c>
      <c r="I485" s="6">
        <f t="shared" si="90"/>
        <v>3</v>
      </c>
      <c r="J485" s="5" cm="1">
        <f t="array" ref="J485">SUM(_xlfn._xlws.FILTER($D$2:$D$773,_xlfn.MAP($E$2:$E$773,_xlfn.LAMBDA(_xlpm.x,_xlpm.x=$E485))))</f>
        <v>2.2883295194508009E-3</v>
      </c>
      <c r="K485" s="5">
        <f t="shared" si="91"/>
        <v>1</v>
      </c>
      <c r="L485" s="5" cm="1">
        <f t="array" ref="L485">SUM(_xlfn._xlws.FILTER($D$2:$D$773,_xlfn.MAP($F$2:$F$773,_xlfn.LAMBDA(_xlpm.x,_xlpm.x=$F485))))</f>
        <v>3.9228506047728016E-3</v>
      </c>
      <c r="M485" s="5">
        <f t="shared" si="92"/>
        <v>0.58333333333333337</v>
      </c>
      <c r="N485" s="5">
        <f t="shared" si="93"/>
        <v>0.46511891419631762</v>
      </c>
      <c r="O485" s="5">
        <f t="shared" si="94"/>
        <v>0.73684210526315785</v>
      </c>
      <c r="P485" s="5">
        <f t="shared" si="95"/>
        <v>0.23408320603336796</v>
      </c>
      <c r="Q485" s="5"/>
    </row>
    <row r="486" spans="1:17">
      <c r="A486" s="4" t="str">
        <f t="shared" si="84"/>
        <v>~heu~ : [œ]</v>
      </c>
      <c r="B486" s="2">
        <v>4</v>
      </c>
      <c r="C486" s="4" t="s">
        <v>202</v>
      </c>
      <c r="D486" s="5">
        <f t="shared" si="85"/>
        <v>1.3076168682576005E-3</v>
      </c>
      <c r="E486" s="4" t="str">
        <f t="shared" si="86"/>
        <v>~heu~</v>
      </c>
      <c r="F486" s="4" t="str">
        <f t="shared" si="87"/>
        <v>[œ]</v>
      </c>
      <c r="G486" s="6">
        <f t="shared" si="88"/>
        <v>3</v>
      </c>
      <c r="H486" s="6">
        <f t="shared" si="89"/>
        <v>1</v>
      </c>
      <c r="I486" s="6">
        <f t="shared" si="90"/>
        <v>3</v>
      </c>
      <c r="J486" s="5" cm="1">
        <f t="array" ref="J486">SUM(_xlfn._xlws.FILTER($D$2:$D$773,_xlfn.MAP($E$2:$E$773,_xlfn.LAMBDA(_xlpm.x,_xlpm.x=$E486))))</f>
        <v>1.3076168682576005E-3</v>
      </c>
      <c r="K486" s="5">
        <f t="shared" si="91"/>
        <v>1</v>
      </c>
      <c r="L486" s="5" cm="1">
        <f t="array" ref="L486">SUM(_xlfn._xlws.FILTER($D$2:$D$773,_xlfn.MAP($F$2:$F$773,_xlfn.LAMBDA(_xlpm.x,_xlpm.x=$F486))))</f>
        <v>2.2883295194508009E-3</v>
      </c>
      <c r="M486" s="5">
        <f t="shared" si="92"/>
        <v>0.5714285714285714</v>
      </c>
      <c r="N486" s="5">
        <f t="shared" si="93"/>
        <v>0.24254068762197034</v>
      </c>
      <c r="O486" s="5">
        <f t="shared" si="94"/>
        <v>0.72727272727272729</v>
      </c>
      <c r="P486" s="5">
        <f t="shared" si="95"/>
        <v>0.24303804868629444</v>
      </c>
      <c r="Q486" s="5"/>
    </row>
    <row r="487" spans="1:17">
      <c r="A487" s="4" t="str">
        <f t="shared" si="84"/>
        <v>~nne~ : [ne]</v>
      </c>
      <c r="B487" s="2">
        <v>3</v>
      </c>
      <c r="C487" s="4" t="s">
        <v>78</v>
      </c>
      <c r="D487" s="5">
        <f t="shared" si="85"/>
        <v>9.8071265119320039E-4</v>
      </c>
      <c r="E487" s="4" t="str">
        <f t="shared" si="86"/>
        <v>~nne~</v>
      </c>
      <c r="F487" s="4" t="str">
        <f t="shared" si="87"/>
        <v>[ne]</v>
      </c>
      <c r="G487" s="6">
        <f t="shared" si="88"/>
        <v>3</v>
      </c>
      <c r="H487" s="6">
        <f t="shared" si="89"/>
        <v>2</v>
      </c>
      <c r="I487" s="6">
        <f t="shared" si="90"/>
        <v>3</v>
      </c>
      <c r="J487" s="5" cm="1">
        <f t="array" ref="J487">SUM(_xlfn._xlws.FILTER($D$2:$D$773,_xlfn.MAP($E$2:$E$773,_xlfn.LAMBDA(_xlpm.x,_xlpm.x=$E487))))</f>
        <v>2.6152337365152011E-3</v>
      </c>
      <c r="K487" s="5">
        <f t="shared" si="91"/>
        <v>0.375</v>
      </c>
      <c r="L487" s="5" cm="1">
        <f t="array" ref="L487">SUM(_xlfn._xlws.FILTER($D$2:$D$773,_xlfn.MAP($F$2:$F$773,_xlfn.LAMBDA(_xlpm.x,_xlpm.x=$F487))))</f>
        <v>4.9035632559660024E-3</v>
      </c>
      <c r="M487" s="5">
        <f t="shared" si="92"/>
        <v>0.19999999999999998</v>
      </c>
      <c r="N487" s="5">
        <f t="shared" si="93"/>
        <v>9.4559017345519872E-2</v>
      </c>
      <c r="O487" s="5">
        <f t="shared" si="94"/>
        <v>0.2608695652173913</v>
      </c>
      <c r="P487" s="5">
        <f t="shared" si="95"/>
        <v>0.2730012720637377</v>
      </c>
      <c r="Q487" s="5"/>
    </row>
    <row r="488" spans="1:17">
      <c r="A488" s="4" t="str">
        <f t="shared" si="84"/>
        <v>~ppo~ : [pɔ]</v>
      </c>
      <c r="B488" s="2">
        <v>6</v>
      </c>
      <c r="C488" s="4" t="s">
        <v>358</v>
      </c>
      <c r="D488" s="5">
        <f t="shared" si="85"/>
        <v>1.9614253023864008E-3</v>
      </c>
      <c r="E488" s="5" t="str">
        <f t="shared" si="86"/>
        <v>~ppo~</v>
      </c>
      <c r="F488" s="5" t="str">
        <f t="shared" si="87"/>
        <v>[pɔ]</v>
      </c>
      <c r="G488" s="6">
        <f t="shared" si="88"/>
        <v>3</v>
      </c>
      <c r="H488" s="6">
        <f t="shared" si="89"/>
        <v>2</v>
      </c>
      <c r="I488" s="6">
        <f t="shared" si="90"/>
        <v>3</v>
      </c>
      <c r="J488" s="5" cm="1">
        <f t="array" ref="J488">SUM(_xlfn._xlws.FILTER($D$2:$D$773,_xlfn.MAP($E$2:$E$773,_xlfn.LAMBDA(_xlpm.x,_xlpm.x=$E488))))</f>
        <v>2.6152337365152011E-3</v>
      </c>
      <c r="K488" s="5">
        <f t="shared" si="91"/>
        <v>0.75</v>
      </c>
      <c r="L488" s="5" cm="1">
        <f t="array" ref="L488">SUM(_xlfn._xlws.FILTER($D$2:$D$773,_xlfn.MAP($F$2:$F$773,_xlfn.LAMBDA(_xlpm.x,_xlpm.x=$F488))))</f>
        <v>4.9035632559660015E-3</v>
      </c>
      <c r="M488" s="5">
        <f t="shared" si="92"/>
        <v>0.4</v>
      </c>
      <c r="N488" s="5">
        <f t="shared" si="93"/>
        <v>0.26546072276987559</v>
      </c>
      <c r="O488" s="5">
        <f t="shared" si="94"/>
        <v>0.52173913043478271</v>
      </c>
      <c r="P488" s="5">
        <f t="shared" si="95"/>
        <v>0.27300127206373764</v>
      </c>
      <c r="Q488" s="5"/>
    </row>
    <row r="489" spans="1:17">
      <c r="A489" s="4" t="str">
        <f t="shared" si="84"/>
        <v>~sse~ : [se]</v>
      </c>
      <c r="B489" s="2">
        <v>4</v>
      </c>
      <c r="C489" s="4" t="s">
        <v>84</v>
      </c>
      <c r="D489" s="5">
        <f t="shared" si="85"/>
        <v>1.3076168682576005E-3</v>
      </c>
      <c r="E489" s="4" t="str">
        <f t="shared" si="86"/>
        <v>~sse~</v>
      </c>
      <c r="F489" s="4" t="str">
        <f t="shared" si="87"/>
        <v>[se]</v>
      </c>
      <c r="G489" s="6">
        <f t="shared" si="88"/>
        <v>3</v>
      </c>
      <c r="H489" s="6">
        <f t="shared" si="89"/>
        <v>2</v>
      </c>
      <c r="I489" s="6">
        <f t="shared" si="90"/>
        <v>3</v>
      </c>
      <c r="J489" s="5" cm="1">
        <f t="array" ref="J489">SUM(_xlfn._xlws.FILTER($D$2:$D$773,_xlfn.MAP($E$2:$E$773,_xlfn.LAMBDA(_xlpm.x,_xlpm.x=$E489))))</f>
        <v>3.5959463877084014E-3</v>
      </c>
      <c r="K489" s="5">
        <f t="shared" si="91"/>
        <v>0.36363636363636365</v>
      </c>
      <c r="L489" s="5" cm="1">
        <f t="array" ref="L489">SUM(_xlfn._xlws.FILTER($D$2:$D$773,_xlfn.MAP($F$2:$F$773,_xlfn.LAMBDA(_xlpm.x,_xlpm.x=$F489))))</f>
        <v>6.8649885583524032E-3</v>
      </c>
      <c r="M489" s="5">
        <f t="shared" si="92"/>
        <v>0.19047619047619047</v>
      </c>
      <c r="N489" s="5">
        <f t="shared" si="93"/>
        <v>0.10520546868726234</v>
      </c>
      <c r="O489" s="5">
        <f t="shared" si="94"/>
        <v>0.25</v>
      </c>
      <c r="P489" s="5">
        <f t="shared" si="95"/>
        <v>0.28082660957569422</v>
      </c>
      <c r="Q489" s="5"/>
    </row>
    <row r="490" spans="1:17">
      <c r="A490" s="4" t="str">
        <f t="shared" si="84"/>
        <v>~ppo~ : [po]</v>
      </c>
      <c r="B490" s="2">
        <v>2</v>
      </c>
      <c r="C490" s="4" t="s">
        <v>368</v>
      </c>
      <c r="D490" s="5">
        <f t="shared" si="85"/>
        <v>6.5380843412880026E-4</v>
      </c>
      <c r="E490" s="5" t="str">
        <f t="shared" si="86"/>
        <v>~ppo~</v>
      </c>
      <c r="F490" s="5" t="str">
        <f t="shared" si="87"/>
        <v>[po]</v>
      </c>
      <c r="G490" s="6">
        <f t="shared" si="88"/>
        <v>3</v>
      </c>
      <c r="H490" s="6">
        <f t="shared" si="89"/>
        <v>2</v>
      </c>
      <c r="I490" s="6">
        <f t="shared" si="90"/>
        <v>3</v>
      </c>
      <c r="J490" s="5" cm="1">
        <f t="array" ref="J490">SUM(_xlfn._xlws.FILTER($D$2:$D$773,_xlfn.MAP($E$2:$E$773,_xlfn.LAMBDA(_xlpm.x,_xlpm.x=$E490))))</f>
        <v>2.6152337365152011E-3</v>
      </c>
      <c r="K490" s="5">
        <f t="shared" si="91"/>
        <v>0.25</v>
      </c>
      <c r="L490" s="5" cm="1">
        <f t="array" ref="L490">SUM(_xlfn._xlws.FILTER($D$2:$D$773,_xlfn.MAP($F$2:$F$773,_xlfn.LAMBDA(_xlpm.x,_xlpm.x=$F490))))</f>
        <v>5.2304674730304021E-3</v>
      </c>
      <c r="M490" s="5">
        <f t="shared" si="92"/>
        <v>0.125</v>
      </c>
      <c r="N490" s="5">
        <f t="shared" si="93"/>
        <v>4.7875936413151084E-2</v>
      </c>
      <c r="O490" s="5">
        <f t="shared" si="94"/>
        <v>0.16666666666666666</v>
      </c>
      <c r="P490" s="5">
        <f t="shared" si="95"/>
        <v>0.3010299956639812</v>
      </c>
      <c r="Q490" s="5"/>
    </row>
    <row r="491" spans="1:17">
      <c r="A491" s="4" t="str">
        <f t="shared" si="84"/>
        <v>~jam~ : [ʒɑ̃]</v>
      </c>
      <c r="B491" s="2">
        <v>1</v>
      </c>
      <c r="C491" s="4" t="s">
        <v>283</v>
      </c>
      <c r="D491" s="5">
        <f t="shared" si="85"/>
        <v>3.2690421706440013E-4</v>
      </c>
      <c r="E491" s="5" t="str">
        <f t="shared" si="86"/>
        <v>~jam~</v>
      </c>
      <c r="F491" s="5" t="str">
        <f t="shared" si="87"/>
        <v>[ʒɑ̃]</v>
      </c>
      <c r="G491" s="6">
        <f t="shared" si="88"/>
        <v>3</v>
      </c>
      <c r="H491" s="6">
        <f t="shared" si="89"/>
        <v>3</v>
      </c>
      <c r="I491" s="6">
        <f t="shared" si="90"/>
        <v>3</v>
      </c>
      <c r="J491" s="5" cm="1">
        <f t="array" ref="J491">SUM(_xlfn._xlws.FILTER($D$2:$D$773,_xlfn.MAP($E$2:$E$773,_xlfn.LAMBDA(_xlpm.x,_xlpm.x=$E491))))</f>
        <v>3.2690421706440013E-4</v>
      </c>
      <c r="K491" s="5">
        <f t="shared" si="91"/>
        <v>1</v>
      </c>
      <c r="L491" s="5" cm="1">
        <f t="array" ref="L491">SUM(_xlfn._xlws.FILTER($D$2:$D$773,_xlfn.MAP($F$2:$F$773,_xlfn.LAMBDA(_xlpm.x,_xlpm.x=$F491))))</f>
        <v>6.5380843412880026E-4</v>
      </c>
      <c r="M491" s="5">
        <f t="shared" si="92"/>
        <v>0.5</v>
      </c>
      <c r="N491" s="5">
        <f t="shared" si="93"/>
        <v>0.14027395824968311</v>
      </c>
      <c r="O491" s="5">
        <f t="shared" si="94"/>
        <v>0.66666666666666663</v>
      </c>
      <c r="P491" s="5">
        <f t="shared" si="95"/>
        <v>0.3010299956639812</v>
      </c>
      <c r="Q491" s="5"/>
    </row>
    <row r="492" spans="1:17">
      <c r="A492" s="4" t="str">
        <f t="shared" si="84"/>
        <v>~gen~ : [ʒɑ̃]</v>
      </c>
      <c r="B492" s="2">
        <v>1</v>
      </c>
      <c r="C492" s="4" t="s">
        <v>453</v>
      </c>
      <c r="D492" s="5">
        <f t="shared" si="85"/>
        <v>3.2690421706440013E-4</v>
      </c>
      <c r="E492" s="4" t="str">
        <f t="shared" si="86"/>
        <v>~gen~</v>
      </c>
      <c r="F492" s="4" t="str">
        <f t="shared" si="87"/>
        <v>[ʒɑ̃]</v>
      </c>
      <c r="G492" s="6">
        <f t="shared" si="88"/>
        <v>3</v>
      </c>
      <c r="H492" s="6">
        <f t="shared" si="89"/>
        <v>3</v>
      </c>
      <c r="I492" s="6">
        <f t="shared" si="90"/>
        <v>3</v>
      </c>
      <c r="J492" s="5" cm="1">
        <f t="array" ref="J492">SUM(_xlfn._xlws.FILTER($D$2:$D$773,_xlfn.MAP($E$2:$E$773,_xlfn.LAMBDA(_xlpm.x,_xlpm.x=$E492))))</f>
        <v>3.2690421706440013E-4</v>
      </c>
      <c r="K492" s="5">
        <f t="shared" si="91"/>
        <v>1</v>
      </c>
      <c r="L492" s="5" cm="1">
        <f t="array" ref="L492">SUM(_xlfn._xlws.FILTER($D$2:$D$773,_xlfn.MAP($F$2:$F$773,_xlfn.LAMBDA(_xlpm.x,_xlpm.x=$F492))))</f>
        <v>6.5380843412880026E-4</v>
      </c>
      <c r="M492" s="5">
        <f t="shared" si="92"/>
        <v>0.5</v>
      </c>
      <c r="N492" s="5">
        <f t="shared" si="93"/>
        <v>0.14027395824968311</v>
      </c>
      <c r="O492" s="5">
        <f t="shared" si="94"/>
        <v>0.66666666666666663</v>
      </c>
      <c r="P492" s="5">
        <f t="shared" si="95"/>
        <v>0.3010299956639812</v>
      </c>
      <c r="Q492" s="5"/>
    </row>
    <row r="493" spans="1:17">
      <c r="A493" s="4" t="str">
        <f t="shared" si="84"/>
        <v>~joi~ : [ʒwa]</v>
      </c>
      <c r="B493" s="2">
        <v>1</v>
      </c>
      <c r="C493" s="4" t="s">
        <v>461</v>
      </c>
      <c r="D493" s="5">
        <f t="shared" si="85"/>
        <v>3.2690421706440013E-4</v>
      </c>
      <c r="E493" s="5" t="str">
        <f t="shared" si="86"/>
        <v>~joi~</v>
      </c>
      <c r="F493" s="5" t="str">
        <f t="shared" si="87"/>
        <v>[ʒwa]</v>
      </c>
      <c r="G493" s="6">
        <f t="shared" si="88"/>
        <v>3</v>
      </c>
      <c r="H493" s="6">
        <f t="shared" si="89"/>
        <v>3</v>
      </c>
      <c r="I493" s="6">
        <f t="shared" si="90"/>
        <v>3</v>
      </c>
      <c r="J493" s="5" cm="1">
        <f t="array" ref="J493">SUM(_xlfn._xlws.FILTER($D$2:$D$773,_xlfn.MAP($E$2:$E$773,_xlfn.LAMBDA(_xlpm.x,_xlpm.x=$E493))))</f>
        <v>3.2690421706440013E-4</v>
      </c>
      <c r="K493" s="5">
        <f t="shared" si="91"/>
        <v>1</v>
      </c>
      <c r="L493" s="5" cm="1">
        <f t="array" ref="L493">SUM(_xlfn._xlws.FILTER($D$2:$D$773,_xlfn.MAP($F$2:$F$773,_xlfn.LAMBDA(_xlpm.x,_xlpm.x=$F493))))</f>
        <v>6.5380843412880026E-4</v>
      </c>
      <c r="M493" s="5">
        <f t="shared" si="92"/>
        <v>0.5</v>
      </c>
      <c r="N493" s="5">
        <f t="shared" si="93"/>
        <v>0.14027395824968311</v>
      </c>
      <c r="O493" s="5">
        <f t="shared" si="94"/>
        <v>0.66666666666666663</v>
      </c>
      <c r="P493" s="5">
        <f t="shared" si="95"/>
        <v>0.3010299956639812</v>
      </c>
      <c r="Q493" s="5"/>
    </row>
    <row r="494" spans="1:17">
      <c r="A494" s="4" t="str">
        <f t="shared" si="84"/>
        <v>~rvé~ : [ʁve]</v>
      </c>
      <c r="B494" s="2">
        <v>1</v>
      </c>
      <c r="C494" s="4" t="s">
        <v>463</v>
      </c>
      <c r="D494" s="5">
        <f t="shared" si="85"/>
        <v>3.2690421706440013E-4</v>
      </c>
      <c r="E494" s="5" t="str">
        <f t="shared" si="86"/>
        <v>~rvé~</v>
      </c>
      <c r="F494" s="5" t="str">
        <f t="shared" si="87"/>
        <v>[ʁve]</v>
      </c>
      <c r="G494" s="6">
        <f t="shared" si="88"/>
        <v>3</v>
      </c>
      <c r="H494" s="6">
        <f t="shared" si="89"/>
        <v>3</v>
      </c>
      <c r="I494" s="6">
        <f t="shared" si="90"/>
        <v>3</v>
      </c>
      <c r="J494" s="5" cm="1">
        <f t="array" ref="J494">SUM(_xlfn._xlws.FILTER($D$2:$D$773,_xlfn.MAP($E$2:$E$773,_xlfn.LAMBDA(_xlpm.x,_xlpm.x=$E494))))</f>
        <v>3.2690421706440013E-4</v>
      </c>
      <c r="K494" s="5">
        <f t="shared" si="91"/>
        <v>1</v>
      </c>
      <c r="L494" s="5" cm="1">
        <f t="array" ref="L494">SUM(_xlfn._xlws.FILTER($D$2:$D$773,_xlfn.MAP($F$2:$F$773,_xlfn.LAMBDA(_xlpm.x,_xlpm.x=$F494))))</f>
        <v>6.5380843412880026E-4</v>
      </c>
      <c r="M494" s="5">
        <f t="shared" si="92"/>
        <v>0.5</v>
      </c>
      <c r="N494" s="5">
        <f t="shared" si="93"/>
        <v>0.14027395824968311</v>
      </c>
      <c r="O494" s="5">
        <f t="shared" si="94"/>
        <v>0.66666666666666663</v>
      </c>
      <c r="P494" s="5">
        <f t="shared" si="95"/>
        <v>0.3010299956639812</v>
      </c>
      <c r="Q494" s="5"/>
    </row>
    <row r="495" spans="1:17">
      <c r="A495" s="4" t="str">
        <f t="shared" si="84"/>
        <v>~rve~ : [ʁve]</v>
      </c>
      <c r="B495" s="2">
        <v>1</v>
      </c>
      <c r="C495" s="4" t="s">
        <v>464</v>
      </c>
      <c r="D495" s="5">
        <f t="shared" si="85"/>
        <v>3.2690421706440013E-4</v>
      </c>
      <c r="E495" s="4" t="str">
        <f t="shared" si="86"/>
        <v>~rve~</v>
      </c>
      <c r="F495" s="4" t="str">
        <f t="shared" si="87"/>
        <v>[ʁve]</v>
      </c>
      <c r="G495" s="6">
        <f t="shared" si="88"/>
        <v>3</v>
      </c>
      <c r="H495" s="6">
        <f t="shared" si="89"/>
        <v>3</v>
      </c>
      <c r="I495" s="6">
        <f t="shared" si="90"/>
        <v>3</v>
      </c>
      <c r="J495" s="5" cm="1">
        <f t="array" ref="J495">SUM(_xlfn._xlws.FILTER($D$2:$D$773,_xlfn.MAP($E$2:$E$773,_xlfn.LAMBDA(_xlpm.x,_xlpm.x=$E495))))</f>
        <v>3.2690421706440013E-4</v>
      </c>
      <c r="K495" s="5">
        <f t="shared" si="91"/>
        <v>1</v>
      </c>
      <c r="L495" s="5" cm="1">
        <f t="array" ref="L495">SUM(_xlfn._xlws.FILTER($D$2:$D$773,_xlfn.MAP($F$2:$F$773,_xlfn.LAMBDA(_xlpm.x,_xlpm.x=$F495))))</f>
        <v>6.5380843412880026E-4</v>
      </c>
      <c r="M495" s="5">
        <f t="shared" si="92"/>
        <v>0.5</v>
      </c>
      <c r="N495" s="5">
        <f t="shared" si="93"/>
        <v>0.14027395824968311</v>
      </c>
      <c r="O495" s="5">
        <f t="shared" si="94"/>
        <v>0.66666666666666663</v>
      </c>
      <c r="P495" s="5">
        <f t="shared" si="95"/>
        <v>0.3010299956639812</v>
      </c>
      <c r="Q495" s="5"/>
    </row>
    <row r="496" spans="1:17">
      <c r="A496" s="4" t="str">
        <f t="shared" si="84"/>
        <v>~xiè~ : [zjɛ]</v>
      </c>
      <c r="B496" s="2">
        <v>1</v>
      </c>
      <c r="C496" s="4" t="s">
        <v>321</v>
      </c>
      <c r="D496" s="5">
        <f t="shared" si="85"/>
        <v>3.2690421706440013E-4</v>
      </c>
      <c r="E496" s="4" t="str">
        <f t="shared" si="86"/>
        <v>~xiè~</v>
      </c>
      <c r="F496" s="4" t="str">
        <f t="shared" si="87"/>
        <v>[zjɛ]</v>
      </c>
      <c r="G496" s="6">
        <f t="shared" si="88"/>
        <v>3</v>
      </c>
      <c r="H496" s="6">
        <f t="shared" si="89"/>
        <v>3</v>
      </c>
      <c r="I496" s="6">
        <f t="shared" si="90"/>
        <v>3</v>
      </c>
      <c r="J496" s="5" cm="1">
        <f t="array" ref="J496">SUM(_xlfn._xlws.FILTER($D$2:$D$773,_xlfn.MAP($E$2:$E$773,_xlfn.LAMBDA(_xlpm.x,_xlpm.x=$E496))))</f>
        <v>3.2690421706440013E-4</v>
      </c>
      <c r="K496" s="5">
        <f t="shared" si="91"/>
        <v>1</v>
      </c>
      <c r="L496" s="5" cm="1">
        <f t="array" ref="L496">SUM(_xlfn._xlws.FILTER($D$2:$D$773,_xlfn.MAP($F$2:$F$773,_xlfn.LAMBDA(_xlpm.x,_xlpm.x=$F496))))</f>
        <v>6.5380843412880026E-4</v>
      </c>
      <c r="M496" s="5">
        <f t="shared" si="92"/>
        <v>0.5</v>
      </c>
      <c r="N496" s="5">
        <f t="shared" si="93"/>
        <v>0.14027395824968311</v>
      </c>
      <c r="O496" s="5">
        <f t="shared" si="94"/>
        <v>0.66666666666666663</v>
      </c>
      <c r="P496" s="5">
        <f t="shared" si="95"/>
        <v>0.3010299956639812</v>
      </c>
      <c r="Q496" s="5"/>
    </row>
    <row r="497" spans="1:17">
      <c r="A497" s="4" t="str">
        <f t="shared" si="84"/>
        <v>~vin~ : [vɛ̃]</v>
      </c>
      <c r="B497" s="2">
        <v>1</v>
      </c>
      <c r="C497" s="4" t="s">
        <v>740</v>
      </c>
      <c r="D497" s="5">
        <f t="shared" si="85"/>
        <v>3.2690421706440013E-4</v>
      </c>
      <c r="E497" s="5" t="str">
        <f t="shared" si="86"/>
        <v>~vin~</v>
      </c>
      <c r="F497" s="5" t="str">
        <f t="shared" si="87"/>
        <v>[vɛ̃]</v>
      </c>
      <c r="G497" s="6">
        <f t="shared" si="88"/>
        <v>3</v>
      </c>
      <c r="H497" s="6">
        <f t="shared" si="89"/>
        <v>3</v>
      </c>
      <c r="I497" s="6">
        <f t="shared" si="90"/>
        <v>3</v>
      </c>
      <c r="J497" s="5" cm="1">
        <f t="array" ref="J497">SUM(_xlfn._xlws.FILTER($D$2:$D$773,_xlfn.MAP($E$2:$E$773,_xlfn.LAMBDA(_xlpm.x,_xlpm.x=$E497))))</f>
        <v>3.2690421706440013E-4</v>
      </c>
      <c r="K497" s="5">
        <f t="shared" si="91"/>
        <v>1</v>
      </c>
      <c r="L497" s="5" cm="1">
        <f t="array" ref="L497">SUM(_xlfn._xlws.FILTER($D$2:$D$773,_xlfn.MAP($F$2:$F$773,_xlfn.LAMBDA(_xlpm.x,_xlpm.x=$F497))))</f>
        <v>6.5380843412880026E-4</v>
      </c>
      <c r="M497" s="5">
        <f t="shared" si="92"/>
        <v>0.5</v>
      </c>
      <c r="N497" s="5">
        <f t="shared" si="93"/>
        <v>0.14027395824968311</v>
      </c>
      <c r="O497" s="5">
        <f t="shared" si="94"/>
        <v>0.66666666666666663</v>
      </c>
      <c r="P497" s="5">
        <f t="shared" si="95"/>
        <v>0.3010299956639812</v>
      </c>
      <c r="Q497" s="5"/>
    </row>
    <row r="498" spans="1:17">
      <c r="A498" s="4" t="str">
        <f t="shared" si="84"/>
        <v>~trè~ : [tʁɛ]</v>
      </c>
      <c r="B498" s="2">
        <v>1</v>
      </c>
      <c r="C498" s="4" t="s">
        <v>747</v>
      </c>
      <c r="D498" s="5">
        <f t="shared" si="85"/>
        <v>3.2690421706440013E-4</v>
      </c>
      <c r="E498" s="4" t="str">
        <f t="shared" si="86"/>
        <v>~trè~</v>
      </c>
      <c r="F498" s="4" t="str">
        <f t="shared" si="87"/>
        <v>[tʁɛ]</v>
      </c>
      <c r="G498" s="6">
        <f t="shared" si="88"/>
        <v>3</v>
      </c>
      <c r="H498" s="6">
        <f t="shared" si="89"/>
        <v>3</v>
      </c>
      <c r="I498" s="6">
        <f t="shared" si="90"/>
        <v>3</v>
      </c>
      <c r="J498" s="5" cm="1">
        <f t="array" ref="J498">SUM(_xlfn._xlws.FILTER($D$2:$D$773,_xlfn.MAP($E$2:$E$773,_xlfn.LAMBDA(_xlpm.x,_xlpm.x=$E498))))</f>
        <v>3.2690421706440013E-4</v>
      </c>
      <c r="K498" s="5">
        <f t="shared" si="91"/>
        <v>1</v>
      </c>
      <c r="L498" s="5" cm="1">
        <f t="array" ref="L498">SUM(_xlfn._xlws.FILTER($D$2:$D$773,_xlfn.MAP($F$2:$F$773,_xlfn.LAMBDA(_xlpm.x,_xlpm.x=$F498))))</f>
        <v>6.5380843412880026E-4</v>
      </c>
      <c r="M498" s="5">
        <f t="shared" si="92"/>
        <v>0.5</v>
      </c>
      <c r="N498" s="5">
        <f t="shared" si="93"/>
        <v>0.14027395824968311</v>
      </c>
      <c r="O498" s="5">
        <f t="shared" si="94"/>
        <v>0.66666666666666663</v>
      </c>
      <c r="P498" s="5">
        <f t="shared" si="95"/>
        <v>0.3010299956639812</v>
      </c>
      <c r="Q498" s="5"/>
    </row>
    <row r="499" spans="1:17">
      <c r="A499" s="4" t="str">
        <f t="shared" si="84"/>
        <v>~trô~ : [tʁo]</v>
      </c>
      <c r="B499" s="2">
        <v>1</v>
      </c>
      <c r="C499" s="4" t="s">
        <v>336</v>
      </c>
      <c r="D499" s="5">
        <f t="shared" si="85"/>
        <v>3.2690421706440013E-4</v>
      </c>
      <c r="E499" s="4" t="str">
        <f t="shared" si="86"/>
        <v>~trô~</v>
      </c>
      <c r="F499" s="4" t="str">
        <f t="shared" si="87"/>
        <v>[tʁo]</v>
      </c>
      <c r="G499" s="6">
        <f t="shared" si="88"/>
        <v>3</v>
      </c>
      <c r="H499" s="6">
        <f t="shared" si="89"/>
        <v>3</v>
      </c>
      <c r="I499" s="6">
        <f t="shared" si="90"/>
        <v>3</v>
      </c>
      <c r="J499" s="5" cm="1">
        <f t="array" ref="J499">SUM(_xlfn._xlws.FILTER($D$2:$D$773,_xlfn.MAP($E$2:$E$773,_xlfn.LAMBDA(_xlpm.x,_xlpm.x=$E499))))</f>
        <v>3.2690421706440013E-4</v>
      </c>
      <c r="K499" s="5">
        <f t="shared" si="91"/>
        <v>1</v>
      </c>
      <c r="L499" s="5" cm="1">
        <f t="array" ref="L499">SUM(_xlfn._xlws.FILTER($D$2:$D$773,_xlfn.MAP($F$2:$F$773,_xlfn.LAMBDA(_xlpm.x,_xlpm.x=$F499))))</f>
        <v>6.5380843412880026E-4</v>
      </c>
      <c r="M499" s="5">
        <f t="shared" si="92"/>
        <v>0.5</v>
      </c>
      <c r="N499" s="5">
        <f t="shared" si="93"/>
        <v>0.14027395824968311</v>
      </c>
      <c r="O499" s="5">
        <f t="shared" si="94"/>
        <v>0.66666666666666663</v>
      </c>
      <c r="P499" s="5">
        <f t="shared" si="95"/>
        <v>0.3010299956639812</v>
      </c>
      <c r="Q499" s="5"/>
    </row>
    <row r="500" spans="1:17">
      <c r="A500" s="4" t="str">
        <f t="shared" si="84"/>
        <v>~tro~ : [tʁo]</v>
      </c>
      <c r="B500" s="2">
        <v>1</v>
      </c>
      <c r="C500" s="4" t="s">
        <v>753</v>
      </c>
      <c r="D500" s="5">
        <f t="shared" si="85"/>
        <v>3.2690421706440013E-4</v>
      </c>
      <c r="E500" s="5" t="str">
        <f t="shared" si="86"/>
        <v>~tro~</v>
      </c>
      <c r="F500" s="5" t="str">
        <f t="shared" si="87"/>
        <v>[tʁo]</v>
      </c>
      <c r="G500" s="6">
        <f t="shared" si="88"/>
        <v>3</v>
      </c>
      <c r="H500" s="6">
        <f t="shared" si="89"/>
        <v>3</v>
      </c>
      <c r="I500" s="6">
        <f t="shared" si="90"/>
        <v>3</v>
      </c>
      <c r="J500" s="5" cm="1">
        <f t="array" ref="J500">SUM(_xlfn._xlws.FILTER($D$2:$D$773,_xlfn.MAP($E$2:$E$773,_xlfn.LAMBDA(_xlpm.x,_xlpm.x=$E500))))</f>
        <v>3.2690421706440013E-4</v>
      </c>
      <c r="K500" s="5">
        <f t="shared" si="91"/>
        <v>1</v>
      </c>
      <c r="L500" s="5" cm="1">
        <f t="array" ref="L500">SUM(_xlfn._xlws.FILTER($D$2:$D$773,_xlfn.MAP($F$2:$F$773,_xlfn.LAMBDA(_xlpm.x,_xlpm.x=$F500))))</f>
        <v>6.5380843412880026E-4</v>
      </c>
      <c r="M500" s="5">
        <f t="shared" si="92"/>
        <v>0.5</v>
      </c>
      <c r="N500" s="5">
        <f t="shared" si="93"/>
        <v>0.14027395824968311</v>
      </c>
      <c r="O500" s="5">
        <f t="shared" si="94"/>
        <v>0.66666666666666663</v>
      </c>
      <c r="P500" s="5">
        <f t="shared" si="95"/>
        <v>0.3010299956639812</v>
      </c>
      <c r="Q500" s="5"/>
    </row>
    <row r="501" spans="1:17">
      <c r="A501" s="4" t="str">
        <f t="shared" si="84"/>
        <v>~plè~ : [plɛ]</v>
      </c>
      <c r="B501" s="2">
        <v>1</v>
      </c>
      <c r="C501" s="4" t="s">
        <v>370</v>
      </c>
      <c r="D501" s="5">
        <f t="shared" si="85"/>
        <v>3.2690421706440013E-4</v>
      </c>
      <c r="E501" s="5" t="str">
        <f t="shared" si="86"/>
        <v>~plè~</v>
      </c>
      <c r="F501" s="5" t="str">
        <f t="shared" si="87"/>
        <v>[plɛ]</v>
      </c>
      <c r="G501" s="6">
        <f t="shared" si="88"/>
        <v>3</v>
      </c>
      <c r="H501" s="6">
        <f t="shared" si="89"/>
        <v>3</v>
      </c>
      <c r="I501" s="6">
        <f t="shared" si="90"/>
        <v>3</v>
      </c>
      <c r="J501" s="5" cm="1">
        <f t="array" ref="J501">SUM(_xlfn._xlws.FILTER($D$2:$D$773,_xlfn.MAP($E$2:$E$773,_xlfn.LAMBDA(_xlpm.x,_xlpm.x=$E501))))</f>
        <v>3.2690421706440013E-4</v>
      </c>
      <c r="K501" s="5">
        <f t="shared" si="91"/>
        <v>1</v>
      </c>
      <c r="L501" s="5" cm="1">
        <f t="array" ref="L501">SUM(_xlfn._xlws.FILTER($D$2:$D$773,_xlfn.MAP($F$2:$F$773,_xlfn.LAMBDA(_xlpm.x,_xlpm.x=$F501))))</f>
        <v>6.5380843412880026E-4</v>
      </c>
      <c r="M501" s="5">
        <f t="shared" si="92"/>
        <v>0.5</v>
      </c>
      <c r="N501" s="5">
        <f t="shared" si="93"/>
        <v>0.14027395824968311</v>
      </c>
      <c r="O501" s="5">
        <f t="shared" si="94"/>
        <v>0.66666666666666663</v>
      </c>
      <c r="P501" s="5">
        <f t="shared" si="95"/>
        <v>0.3010299956639812</v>
      </c>
      <c r="Q501" s="5"/>
    </row>
    <row r="502" spans="1:17">
      <c r="A502" s="4" t="str">
        <f t="shared" si="84"/>
        <v>~liè~ : [ljɛ]</v>
      </c>
      <c r="B502" s="2">
        <v>1</v>
      </c>
      <c r="C502" s="4" t="s">
        <v>602</v>
      </c>
      <c r="D502" s="5">
        <f t="shared" si="85"/>
        <v>3.2690421706440013E-4</v>
      </c>
      <c r="E502" s="4" t="str">
        <f t="shared" si="86"/>
        <v>~liè~</v>
      </c>
      <c r="F502" s="4" t="str">
        <f t="shared" si="87"/>
        <v>[ljɛ]</v>
      </c>
      <c r="G502" s="6">
        <f t="shared" si="88"/>
        <v>3</v>
      </c>
      <c r="H502" s="6">
        <f t="shared" si="89"/>
        <v>3</v>
      </c>
      <c r="I502" s="6">
        <f t="shared" si="90"/>
        <v>3</v>
      </c>
      <c r="J502" s="5" cm="1">
        <f t="array" ref="J502">SUM(_xlfn._xlws.FILTER($D$2:$D$773,_xlfn.MAP($E$2:$E$773,_xlfn.LAMBDA(_xlpm.x,_xlpm.x=$E502))))</f>
        <v>3.2690421706440013E-4</v>
      </c>
      <c r="K502" s="5">
        <f t="shared" si="91"/>
        <v>1</v>
      </c>
      <c r="L502" s="5" cm="1">
        <f t="array" ref="L502">SUM(_xlfn._xlws.FILTER($D$2:$D$773,_xlfn.MAP($F$2:$F$773,_xlfn.LAMBDA(_xlpm.x,_xlpm.x=$F502))))</f>
        <v>6.5380843412880026E-4</v>
      </c>
      <c r="M502" s="5">
        <f t="shared" si="92"/>
        <v>0.5</v>
      </c>
      <c r="N502" s="5">
        <f t="shared" si="93"/>
        <v>0.14027395824968311</v>
      </c>
      <c r="O502" s="5">
        <f t="shared" si="94"/>
        <v>0.66666666666666663</v>
      </c>
      <c r="P502" s="5">
        <f t="shared" si="95"/>
        <v>0.3010299956639812</v>
      </c>
      <c r="Q502" s="5"/>
    </row>
    <row r="503" spans="1:17">
      <c r="A503" s="4" t="str">
        <f t="shared" si="84"/>
        <v>~xci~ : [ksi]</v>
      </c>
      <c r="B503" s="2">
        <v>1</v>
      </c>
      <c r="C503" s="4" t="s">
        <v>616</v>
      </c>
      <c r="D503" s="5">
        <f t="shared" si="85"/>
        <v>3.2690421706440013E-4</v>
      </c>
      <c r="E503" s="5" t="str">
        <f t="shared" si="86"/>
        <v>~xci~</v>
      </c>
      <c r="F503" s="5" t="str">
        <f t="shared" si="87"/>
        <v>[ksi]</v>
      </c>
      <c r="G503" s="6">
        <f t="shared" si="88"/>
        <v>3</v>
      </c>
      <c r="H503" s="6">
        <f t="shared" si="89"/>
        <v>3</v>
      </c>
      <c r="I503" s="6">
        <f t="shared" si="90"/>
        <v>3</v>
      </c>
      <c r="J503" s="5" cm="1">
        <f t="array" ref="J503">SUM(_xlfn._xlws.FILTER($D$2:$D$773,_xlfn.MAP($E$2:$E$773,_xlfn.LAMBDA(_xlpm.x,_xlpm.x=$E503))))</f>
        <v>3.2690421706440013E-4</v>
      </c>
      <c r="K503" s="5">
        <f t="shared" si="91"/>
        <v>1</v>
      </c>
      <c r="L503" s="5" cm="1">
        <f t="array" ref="L503">SUM(_xlfn._xlws.FILTER($D$2:$D$773,_xlfn.MAP($F$2:$F$773,_xlfn.LAMBDA(_xlpm.x,_xlpm.x=$F503))))</f>
        <v>6.5380843412880026E-4</v>
      </c>
      <c r="M503" s="5">
        <f t="shared" si="92"/>
        <v>0.5</v>
      </c>
      <c r="N503" s="5">
        <f t="shared" si="93"/>
        <v>0.14027395824968311</v>
      </c>
      <c r="O503" s="5">
        <f t="shared" si="94"/>
        <v>0.66666666666666663</v>
      </c>
      <c r="P503" s="5">
        <f t="shared" si="95"/>
        <v>0.3010299956639812</v>
      </c>
      <c r="Q503" s="5"/>
    </row>
    <row r="504" spans="1:17">
      <c r="A504" s="4" t="str">
        <f t="shared" si="84"/>
        <v>~min~ : [mɛ̃]</v>
      </c>
      <c r="B504" s="2">
        <v>3</v>
      </c>
      <c r="C504" s="4" t="s">
        <v>221</v>
      </c>
      <c r="D504" s="5">
        <f t="shared" si="85"/>
        <v>9.8071265119320039E-4</v>
      </c>
      <c r="E504" s="4" t="str">
        <f t="shared" si="86"/>
        <v>~min~</v>
      </c>
      <c r="F504" s="4" t="str">
        <f t="shared" si="87"/>
        <v>[mɛ̃]</v>
      </c>
      <c r="G504" s="6">
        <f t="shared" si="88"/>
        <v>3</v>
      </c>
      <c r="H504" s="6">
        <f t="shared" si="89"/>
        <v>3</v>
      </c>
      <c r="I504" s="6">
        <f t="shared" si="90"/>
        <v>3</v>
      </c>
      <c r="J504" s="5" cm="1">
        <f t="array" ref="J504">SUM(_xlfn._xlws.FILTER($D$2:$D$773,_xlfn.MAP($E$2:$E$773,_xlfn.LAMBDA(_xlpm.x,_xlpm.x=$E504))))</f>
        <v>9.8071265119320039E-4</v>
      </c>
      <c r="K504" s="5">
        <f t="shared" si="91"/>
        <v>1</v>
      </c>
      <c r="L504" s="5" cm="1">
        <f t="array" ref="L504">SUM(_xlfn._xlws.FILTER($D$2:$D$773,_xlfn.MAP($F$2:$F$773,_xlfn.LAMBDA(_xlpm.x,_xlpm.x=$F504))))</f>
        <v>1.9614253023864008E-3</v>
      </c>
      <c r="M504" s="5">
        <f t="shared" si="92"/>
        <v>0.5</v>
      </c>
      <c r="N504" s="5">
        <f t="shared" si="93"/>
        <v>0.28054791649936622</v>
      </c>
      <c r="O504" s="5">
        <f t="shared" si="94"/>
        <v>0.66666666666666663</v>
      </c>
      <c r="P504" s="5">
        <f t="shared" si="95"/>
        <v>0.3010299956639812</v>
      </c>
      <c r="Q504" s="5"/>
    </row>
    <row r="505" spans="1:17">
      <c r="A505" s="4" t="str">
        <f t="shared" si="84"/>
        <v>~mme~ : [mɛ]</v>
      </c>
      <c r="B505" s="2">
        <v>2</v>
      </c>
      <c r="C505" s="4" t="s">
        <v>585</v>
      </c>
      <c r="D505" s="5">
        <f t="shared" si="85"/>
        <v>6.5380843412880026E-4</v>
      </c>
      <c r="E505" s="5" t="str">
        <f t="shared" si="86"/>
        <v>~mme~</v>
      </c>
      <c r="F505" s="5" t="str">
        <f t="shared" si="87"/>
        <v>[mɛ]</v>
      </c>
      <c r="G505" s="6">
        <f t="shared" si="88"/>
        <v>3</v>
      </c>
      <c r="H505" s="6">
        <f t="shared" si="89"/>
        <v>2</v>
      </c>
      <c r="I505" s="6">
        <f t="shared" si="90"/>
        <v>3</v>
      </c>
      <c r="J505" s="5" cm="1">
        <f t="array" ref="J505">SUM(_xlfn._xlws.FILTER($D$2:$D$773,_xlfn.MAP($E$2:$E$773,_xlfn.LAMBDA(_xlpm.x,_xlpm.x=$E505))))</f>
        <v>2.9421379535796012E-3</v>
      </c>
      <c r="K505" s="5">
        <f t="shared" si="91"/>
        <v>0.22222222222222221</v>
      </c>
      <c r="L505" s="5" cm="1">
        <f t="array" ref="L505">SUM(_xlfn._xlws.FILTER($D$2:$D$773,_xlfn.MAP($F$2:$F$773,_xlfn.LAMBDA(_xlpm.x,_xlpm.x=$F505))))</f>
        <v>6.2111801242236029E-3</v>
      </c>
      <c r="M505" s="5">
        <f t="shared" si="92"/>
        <v>0.10526315789473684</v>
      </c>
      <c r="N505" s="5">
        <f t="shared" si="93"/>
        <v>4.103651692555807E-2</v>
      </c>
      <c r="O505" s="5">
        <f t="shared" si="94"/>
        <v>0.14285714285714285</v>
      </c>
      <c r="P505" s="5">
        <f t="shared" si="95"/>
        <v>0.3245110915135041</v>
      </c>
      <c r="Q505" s="5"/>
    </row>
    <row r="506" spans="1:17">
      <c r="A506" s="4" t="str">
        <f t="shared" si="84"/>
        <v>~lla~ : [la]</v>
      </c>
      <c r="B506" s="2">
        <v>4</v>
      </c>
      <c r="C506" s="4" t="s">
        <v>604</v>
      </c>
      <c r="D506" s="5">
        <f t="shared" si="85"/>
        <v>1.3076168682576005E-3</v>
      </c>
      <c r="E506" s="4" t="str">
        <f t="shared" si="86"/>
        <v>~lla~</v>
      </c>
      <c r="F506" s="4" t="str">
        <f t="shared" si="87"/>
        <v>[la]</v>
      </c>
      <c r="G506" s="6">
        <f t="shared" si="88"/>
        <v>3</v>
      </c>
      <c r="H506" s="6">
        <f t="shared" si="89"/>
        <v>2</v>
      </c>
      <c r="I506" s="6">
        <f t="shared" si="90"/>
        <v>3</v>
      </c>
      <c r="J506" s="5" cm="1">
        <f t="array" ref="J506">SUM(_xlfn._xlws.FILTER($D$2:$D$773,_xlfn.MAP($E$2:$E$773,_xlfn.LAMBDA(_xlpm.x,_xlpm.x=$E506))))</f>
        <v>1.3076168682576005E-3</v>
      </c>
      <c r="K506" s="5">
        <f t="shared" si="91"/>
        <v>1</v>
      </c>
      <c r="L506" s="5" cm="1">
        <f t="array" ref="L506">SUM(_xlfn._xlws.FILTER($D$2:$D$773,_xlfn.MAP($F$2:$F$773,_xlfn.LAMBDA(_xlpm.x,_xlpm.x=$F506))))</f>
        <v>2.9421379535796012E-3</v>
      </c>
      <c r="M506" s="5">
        <f t="shared" si="92"/>
        <v>0.44444444444444442</v>
      </c>
      <c r="N506" s="5">
        <f t="shared" si="93"/>
        <v>0.2589673075378765</v>
      </c>
      <c r="O506" s="5">
        <f t="shared" si="94"/>
        <v>0.61538461538461531</v>
      </c>
      <c r="P506" s="5">
        <f t="shared" si="95"/>
        <v>0.35218251811136247</v>
      </c>
      <c r="Q506" s="5"/>
    </row>
    <row r="507" spans="1:17">
      <c r="A507" s="4" t="str">
        <f t="shared" si="84"/>
        <v>~tem~ : [tɑ̃]</v>
      </c>
      <c r="B507" s="2">
        <v>4</v>
      </c>
      <c r="C507" s="4" t="s">
        <v>682</v>
      </c>
      <c r="D507" s="5">
        <f t="shared" si="85"/>
        <v>1.3076168682576005E-3</v>
      </c>
      <c r="E507" s="5" t="str">
        <f t="shared" si="86"/>
        <v>~tem~</v>
      </c>
      <c r="F507" s="5" t="str">
        <f t="shared" si="87"/>
        <v>[tɑ̃]</v>
      </c>
      <c r="G507" s="6">
        <f t="shared" si="88"/>
        <v>3</v>
      </c>
      <c r="H507" s="6">
        <f t="shared" si="89"/>
        <v>3</v>
      </c>
      <c r="I507" s="6">
        <f t="shared" si="90"/>
        <v>3</v>
      </c>
      <c r="J507" s="5" cm="1">
        <f t="array" ref="J507">SUM(_xlfn._xlws.FILTER($D$2:$D$773,_xlfn.MAP($E$2:$E$773,_xlfn.LAMBDA(_xlpm.x,_xlpm.x=$E507))))</f>
        <v>1.3076168682576005E-3</v>
      </c>
      <c r="K507" s="5">
        <f t="shared" si="91"/>
        <v>1</v>
      </c>
      <c r="L507" s="5" cm="1">
        <f t="array" ref="L507">SUM(_xlfn._xlws.FILTER($D$2:$D$773,_xlfn.MAP($F$2:$F$773,_xlfn.LAMBDA(_xlpm.x,_xlpm.x=$F507))))</f>
        <v>2.9421379535796012E-3</v>
      </c>
      <c r="M507" s="5">
        <f t="shared" si="92"/>
        <v>0.44444444444444442</v>
      </c>
      <c r="N507" s="5">
        <f t="shared" si="93"/>
        <v>0.30065173351476565</v>
      </c>
      <c r="O507" s="5">
        <f t="shared" si="94"/>
        <v>0.61538461538461531</v>
      </c>
      <c r="P507" s="5">
        <f t="shared" si="95"/>
        <v>0.35218251811136247</v>
      </c>
      <c r="Q507" s="5"/>
    </row>
    <row r="508" spans="1:17">
      <c r="A508" s="4" t="str">
        <f t="shared" si="84"/>
        <v>~fai~ : [fɛ]</v>
      </c>
      <c r="B508" s="2">
        <v>3</v>
      </c>
      <c r="C508" s="4" t="s">
        <v>272</v>
      </c>
      <c r="D508" s="5">
        <f t="shared" si="85"/>
        <v>9.8071265119320039E-4</v>
      </c>
      <c r="E508" s="5" t="str">
        <f t="shared" si="86"/>
        <v>~fai~</v>
      </c>
      <c r="F508" s="5" t="str">
        <f t="shared" si="87"/>
        <v>[fɛ]</v>
      </c>
      <c r="G508" s="6">
        <f t="shared" si="88"/>
        <v>3</v>
      </c>
      <c r="H508" s="6">
        <f t="shared" si="89"/>
        <v>2</v>
      </c>
      <c r="I508" s="6">
        <f t="shared" si="90"/>
        <v>3</v>
      </c>
      <c r="J508" s="5" cm="1">
        <f t="array" ref="J508">SUM(_xlfn._xlws.FILTER($D$2:$D$773,_xlfn.MAP($E$2:$E$773,_xlfn.LAMBDA(_xlpm.x,_xlpm.x=$E508))))</f>
        <v>9.8071265119320039E-4</v>
      </c>
      <c r="K508" s="5">
        <f t="shared" si="91"/>
        <v>1</v>
      </c>
      <c r="L508" s="5" cm="1">
        <f t="array" ref="L508">SUM(_xlfn._xlws.FILTER($D$2:$D$773,_xlfn.MAP($F$2:$F$773,_xlfn.LAMBDA(_xlpm.x,_xlpm.x=$F508))))</f>
        <v>2.2883295194508009E-3</v>
      </c>
      <c r="M508" s="5">
        <f t="shared" si="92"/>
        <v>0.42857142857142855</v>
      </c>
      <c r="N508" s="5">
        <f t="shared" si="93"/>
        <v>0.21748573989469569</v>
      </c>
      <c r="O508" s="5">
        <f t="shared" si="94"/>
        <v>0.6</v>
      </c>
      <c r="P508" s="5">
        <f t="shared" si="95"/>
        <v>0.36797678529459443</v>
      </c>
      <c r="Q508" s="5"/>
    </row>
    <row r="509" spans="1:17">
      <c r="A509" s="4" t="str">
        <f t="shared" si="84"/>
        <v>~van~ : [vɑ̃]</v>
      </c>
      <c r="B509" s="2">
        <v>5</v>
      </c>
      <c r="C509" s="4" t="s">
        <v>508</v>
      </c>
      <c r="D509" s="5">
        <f t="shared" si="85"/>
        <v>1.6345210853220007E-3</v>
      </c>
      <c r="E509" s="4" t="str">
        <f t="shared" si="86"/>
        <v>~van~</v>
      </c>
      <c r="F509" s="4" t="str">
        <f t="shared" si="87"/>
        <v>[vɑ̃]</v>
      </c>
      <c r="G509" s="6">
        <f t="shared" si="88"/>
        <v>3</v>
      </c>
      <c r="H509" s="6">
        <f t="shared" si="89"/>
        <v>3</v>
      </c>
      <c r="I509" s="6">
        <f t="shared" si="90"/>
        <v>3</v>
      </c>
      <c r="J509" s="5" cm="1">
        <f t="array" ref="J509">SUM(_xlfn._xlws.FILTER($D$2:$D$773,_xlfn.MAP($E$2:$E$773,_xlfn.LAMBDA(_xlpm.x,_xlpm.x=$E509))))</f>
        <v>1.6345210853220007E-3</v>
      </c>
      <c r="K509" s="5">
        <f t="shared" si="91"/>
        <v>1</v>
      </c>
      <c r="L509" s="5" cm="1">
        <f t="array" ref="L509">SUM(_xlfn._xlws.FILTER($D$2:$D$773,_xlfn.MAP($F$2:$F$773,_xlfn.LAMBDA(_xlpm.x,_xlpm.x=$F509))))</f>
        <v>3.9228506047728016E-3</v>
      </c>
      <c r="M509" s="5">
        <f t="shared" si="92"/>
        <v>0.41666666666666669</v>
      </c>
      <c r="N509" s="5">
        <f t="shared" si="93"/>
        <v>0.31994375462043168</v>
      </c>
      <c r="O509" s="5">
        <f t="shared" si="94"/>
        <v>0.58823529411764708</v>
      </c>
      <c r="P509" s="5">
        <f t="shared" si="95"/>
        <v>0.38021124171160603</v>
      </c>
      <c r="Q509" s="5"/>
    </row>
    <row r="510" spans="1:17">
      <c r="A510" s="4" t="str">
        <f t="shared" si="84"/>
        <v>~cie~ : [sjɛ]</v>
      </c>
      <c r="B510" s="2">
        <v>1</v>
      </c>
      <c r="C510" s="4" t="s">
        <v>352</v>
      </c>
      <c r="D510" s="5">
        <f t="shared" si="85"/>
        <v>3.2690421706440013E-4</v>
      </c>
      <c r="E510" s="5" t="str">
        <f t="shared" si="86"/>
        <v>~cie~</v>
      </c>
      <c r="F510" s="5" t="str">
        <f t="shared" si="87"/>
        <v>[sjɛ]</v>
      </c>
      <c r="G510" s="6">
        <f t="shared" si="88"/>
        <v>3</v>
      </c>
      <c r="H510" s="6">
        <f t="shared" si="89"/>
        <v>3</v>
      </c>
      <c r="I510" s="6">
        <f t="shared" si="90"/>
        <v>3</v>
      </c>
      <c r="J510" s="5" cm="1">
        <f t="array" ref="J510">SUM(_xlfn._xlws.FILTER($D$2:$D$773,_xlfn.MAP($E$2:$E$773,_xlfn.LAMBDA(_xlpm.x,_xlpm.x=$E510))))</f>
        <v>6.5380843412880026E-4</v>
      </c>
      <c r="K510" s="5">
        <f t="shared" si="91"/>
        <v>0.5</v>
      </c>
      <c r="L510" s="5" cm="1">
        <f t="array" ref="L510">SUM(_xlfn._xlws.FILTER($D$2:$D$773,_xlfn.MAP($F$2:$F$773,_xlfn.LAMBDA(_xlpm.x,_xlpm.x=$F510))))</f>
        <v>1.6345210853220007E-3</v>
      </c>
      <c r="M510" s="5">
        <f t="shared" si="92"/>
        <v>0.2</v>
      </c>
      <c r="N510" s="5">
        <f t="shared" si="93"/>
        <v>6.011741067843563E-2</v>
      </c>
      <c r="O510" s="5">
        <f t="shared" si="94"/>
        <v>0.28571428571428575</v>
      </c>
      <c r="P510" s="5">
        <f t="shared" si="95"/>
        <v>0.3979400086720376</v>
      </c>
      <c r="Q510" s="5"/>
    </row>
    <row r="511" spans="1:17">
      <c r="A511" s="4" t="str">
        <f t="shared" si="84"/>
        <v>~sœu~ : [sœ]</v>
      </c>
      <c r="B511" s="2">
        <v>2</v>
      </c>
      <c r="C511" s="4" t="s">
        <v>704</v>
      </c>
      <c r="D511" s="5">
        <f t="shared" si="85"/>
        <v>6.5380843412880026E-4</v>
      </c>
      <c r="E511" s="4" t="str">
        <f t="shared" si="86"/>
        <v>~sœu~</v>
      </c>
      <c r="F511" s="4" t="str">
        <f t="shared" si="87"/>
        <v>[sœ]</v>
      </c>
      <c r="G511" s="6">
        <f t="shared" si="88"/>
        <v>3</v>
      </c>
      <c r="H511" s="6">
        <f t="shared" si="89"/>
        <v>2</v>
      </c>
      <c r="I511" s="6">
        <f t="shared" si="90"/>
        <v>3</v>
      </c>
      <c r="J511" s="5" cm="1">
        <f t="array" ref="J511">SUM(_xlfn._xlws.FILTER($D$2:$D$773,_xlfn.MAP($E$2:$E$773,_xlfn.LAMBDA(_xlpm.x,_xlpm.x=$E511))))</f>
        <v>6.5380843412880026E-4</v>
      </c>
      <c r="K511" s="5">
        <f t="shared" si="91"/>
        <v>1</v>
      </c>
      <c r="L511" s="5" cm="1">
        <f t="array" ref="L511">SUM(_xlfn._xlws.FILTER($D$2:$D$773,_xlfn.MAP($F$2:$F$773,_xlfn.LAMBDA(_xlpm.x,_xlpm.x=$F511))))</f>
        <v>1.6345210853220007E-3</v>
      </c>
      <c r="M511" s="5">
        <f t="shared" si="92"/>
        <v>0.4</v>
      </c>
      <c r="N511" s="5">
        <f t="shared" si="93"/>
        <v>0.16414606770223231</v>
      </c>
      <c r="O511" s="5">
        <f t="shared" si="94"/>
        <v>0.57142857142857151</v>
      </c>
      <c r="P511" s="5">
        <f t="shared" si="95"/>
        <v>0.3979400086720376</v>
      </c>
      <c r="Q511" s="5"/>
    </row>
    <row r="512" spans="1:17">
      <c r="A512" s="4" t="str">
        <f t="shared" si="84"/>
        <v>~ren~ : [ʁɑ̃]</v>
      </c>
      <c r="B512" s="2">
        <v>2</v>
      </c>
      <c r="C512" s="4" t="s">
        <v>692</v>
      </c>
      <c r="D512" s="5">
        <f t="shared" si="85"/>
        <v>6.5380843412880026E-4</v>
      </c>
      <c r="E512" s="5" t="str">
        <f t="shared" si="86"/>
        <v>~ren~</v>
      </c>
      <c r="F512" s="5" t="str">
        <f t="shared" si="87"/>
        <v>[ʁɑ̃]</v>
      </c>
      <c r="G512" s="6">
        <f t="shared" si="88"/>
        <v>3</v>
      </c>
      <c r="H512" s="6">
        <f t="shared" si="89"/>
        <v>3</v>
      </c>
      <c r="I512" s="6">
        <f t="shared" si="90"/>
        <v>3</v>
      </c>
      <c r="J512" s="5" cm="1">
        <f t="array" ref="J512">SUM(_xlfn._xlws.FILTER($D$2:$D$773,_xlfn.MAP($E$2:$E$773,_xlfn.LAMBDA(_xlpm.x,_xlpm.x=$E512))))</f>
        <v>6.5380843412880026E-4</v>
      </c>
      <c r="K512" s="5">
        <f t="shared" si="91"/>
        <v>1</v>
      </c>
      <c r="L512" s="5" cm="1">
        <f t="array" ref="L512">SUM(_xlfn._xlws.FILTER($D$2:$D$773,_xlfn.MAP($F$2:$F$773,_xlfn.LAMBDA(_xlpm.x,_xlpm.x=$F512))))</f>
        <v>1.6345210853220007E-3</v>
      </c>
      <c r="M512" s="5">
        <f t="shared" si="92"/>
        <v>0.4</v>
      </c>
      <c r="N512" s="5">
        <f t="shared" si="93"/>
        <v>0.19056768313154815</v>
      </c>
      <c r="O512" s="5">
        <f t="shared" si="94"/>
        <v>0.57142857142857151</v>
      </c>
      <c r="P512" s="5">
        <f t="shared" si="95"/>
        <v>0.3979400086720376</v>
      </c>
      <c r="Q512" s="5"/>
    </row>
    <row r="513" spans="1:17">
      <c r="A513" s="4" t="str">
        <f t="shared" si="84"/>
        <v>~ran~ : [ʁɑ̃]</v>
      </c>
      <c r="B513" s="2">
        <v>2</v>
      </c>
      <c r="C513" s="4" t="s">
        <v>450</v>
      </c>
      <c r="D513" s="5">
        <f t="shared" si="85"/>
        <v>6.5380843412880026E-4</v>
      </c>
      <c r="E513" s="5" t="str">
        <f t="shared" si="86"/>
        <v>~ran~</v>
      </c>
      <c r="F513" s="5" t="str">
        <f t="shared" si="87"/>
        <v>[ʁɑ̃]</v>
      </c>
      <c r="G513" s="6">
        <f t="shared" si="88"/>
        <v>3</v>
      </c>
      <c r="H513" s="6">
        <f t="shared" si="89"/>
        <v>3</v>
      </c>
      <c r="I513" s="6">
        <f t="shared" si="90"/>
        <v>3</v>
      </c>
      <c r="J513" s="5" cm="1">
        <f t="array" ref="J513">SUM(_xlfn._xlws.FILTER($D$2:$D$773,_xlfn.MAP($E$2:$E$773,_xlfn.LAMBDA(_xlpm.x,_xlpm.x=$E513))))</f>
        <v>6.5380843412880026E-4</v>
      </c>
      <c r="K513" s="5">
        <f t="shared" si="91"/>
        <v>1</v>
      </c>
      <c r="L513" s="5" cm="1">
        <f t="array" ref="L513">SUM(_xlfn._xlws.FILTER($D$2:$D$773,_xlfn.MAP($F$2:$F$773,_xlfn.LAMBDA(_xlpm.x,_xlpm.x=$F513))))</f>
        <v>1.6345210853220007E-3</v>
      </c>
      <c r="M513" s="5">
        <f t="shared" si="92"/>
        <v>0.4</v>
      </c>
      <c r="N513" s="5">
        <f t="shared" si="93"/>
        <v>0.19056768313154815</v>
      </c>
      <c r="O513" s="5">
        <f t="shared" si="94"/>
        <v>0.57142857142857151</v>
      </c>
      <c r="P513" s="5">
        <f t="shared" si="95"/>
        <v>0.3979400086720376</v>
      </c>
      <c r="Q513" s="5"/>
    </row>
    <row r="514" spans="1:17">
      <c r="A514" s="4" t="str">
        <f t="shared" ref="A514:A577" si="96">_xlfn.LET(_xlpm.sep," : ",CONCATENATE(E514,_xlpm.sep,F514))</f>
        <v>~prê~ : [pʁɛ]</v>
      </c>
      <c r="B514" s="2">
        <v>2</v>
      </c>
      <c r="C514" s="4" t="s">
        <v>356</v>
      </c>
      <c r="D514" s="5">
        <f t="shared" ref="D514:D577" si="97">B514/freq.sum.r1a</f>
        <v>6.5380843412880026E-4</v>
      </c>
      <c r="E514" s="4" t="str">
        <f t="shared" ref="E514:E577" si="98">_xlfn.LET(_xlpm.sep,":",_xlpm.w,$C514,_xlfn.CONCAT("~",RIGHT(_xlpm.w,LEN(_xlpm.w)-FIND(_xlpm.sep,_xlpm.w)),"~"))</f>
        <v>~prê~</v>
      </c>
      <c r="F514" s="4" t="str">
        <f t="shared" ref="F514:F577" si="99">_xlfn.LET(_xlpm.sep,":",_xlpm.w,$C514,_xlfn.CONCAT("[",LEFT(_xlpm.w,FIND(_xlpm.sep,_xlpm.w)-1),"]"))</f>
        <v>[pʁɛ]</v>
      </c>
      <c r="G514" s="6">
        <f t="shared" ref="G514:G577" si="100">_xlfn.LET(_xlpm.w,E514,LEN(_xlpm.w)-2)</f>
        <v>3</v>
      </c>
      <c r="H514" s="6">
        <f t="shared" ref="H514:H577" si="101">_xlfn.LET(_xlpm.w,F514,LEN(_xlpm.w)-2)</f>
        <v>3</v>
      </c>
      <c r="I514" s="6">
        <f t="shared" ref="I514:I577" si="102">_xlfn.LET(_xlpm.a,H514,_xlpm.b,G514,MAX(_xlpm.a,_xlpm.b))</f>
        <v>3</v>
      </c>
      <c r="J514" s="5" cm="1">
        <f t="array" ref="J514">SUM(_xlfn._xlws.FILTER($D$2:$D$773,_xlfn.MAP($E$2:$E$773,_xlfn.LAMBDA(_xlpm.x,_xlpm.x=$E514))))</f>
        <v>6.5380843412880026E-4</v>
      </c>
      <c r="K514" s="5">
        <f t="shared" ref="K514:K577" si="103">$D514/J514</f>
        <v>1</v>
      </c>
      <c r="L514" s="5" cm="1">
        <f t="array" ref="L514">SUM(_xlfn._xlws.FILTER($D$2:$D$773,_xlfn.MAP($F$2:$F$773,_xlfn.LAMBDA(_xlpm.x,_xlpm.x=$F514))))</f>
        <v>1.6345210853220007E-3</v>
      </c>
      <c r="M514" s="5">
        <f t="shared" ref="M514:M577" si="104">$D514/L514</f>
        <v>0.4</v>
      </c>
      <c r="N514" s="5">
        <f t="shared" ref="N514:N577" si="105">_xlfn.LET(_xlpm.freq,B514,_xlpm.size,H514+1,_xlpm.F,O514,LOG(1+_xlpm.freq)*LOG(1+_xlpm.size)*_xlpm.F)</f>
        <v>0.19056768313154815</v>
      </c>
      <c r="O514" s="5">
        <f t="shared" ref="O514:O577" si="106">_xlfn.LET(_xlpm.a,M514,_xlpm.b,K514,2*_xlpm.a*_xlpm.b/(_xlpm.a+_xlpm.b))</f>
        <v>0.57142857142857151</v>
      </c>
      <c r="P514" s="5">
        <f t="shared" ref="P514:P577" si="107">_xlfn.LET(_xlpm.p,K514,_xlpm.q,M514,LOG(_xlpm.p/_xlpm.q))</f>
        <v>0.3979400086720376</v>
      </c>
      <c r="Q514" s="5"/>
    </row>
    <row r="515" spans="1:17">
      <c r="A515" s="4" t="str">
        <f t="shared" si="96"/>
        <v>~prè~ : [pʁɛ]</v>
      </c>
      <c r="B515" s="2">
        <v>2</v>
      </c>
      <c r="C515" s="4" t="s">
        <v>357</v>
      </c>
      <c r="D515" s="5">
        <f t="shared" si="97"/>
        <v>6.5380843412880026E-4</v>
      </c>
      <c r="E515" s="5" t="str">
        <f t="shared" si="98"/>
        <v>~prè~</v>
      </c>
      <c r="F515" s="5" t="str">
        <f t="shared" si="99"/>
        <v>[pʁɛ]</v>
      </c>
      <c r="G515" s="6">
        <f t="shared" si="100"/>
        <v>3</v>
      </c>
      <c r="H515" s="6">
        <f t="shared" si="101"/>
        <v>3</v>
      </c>
      <c r="I515" s="6">
        <f t="shared" si="102"/>
        <v>3</v>
      </c>
      <c r="J515" s="5" cm="1">
        <f t="array" ref="J515">SUM(_xlfn._xlws.FILTER($D$2:$D$773,_xlfn.MAP($E$2:$E$773,_xlfn.LAMBDA(_xlpm.x,_xlpm.x=$E515))))</f>
        <v>6.5380843412880026E-4</v>
      </c>
      <c r="K515" s="5">
        <f t="shared" si="103"/>
        <v>1</v>
      </c>
      <c r="L515" s="5" cm="1">
        <f t="array" ref="L515">SUM(_xlfn._xlws.FILTER($D$2:$D$773,_xlfn.MAP($F$2:$F$773,_xlfn.LAMBDA(_xlpm.x,_xlpm.x=$F515))))</f>
        <v>1.6345210853220007E-3</v>
      </c>
      <c r="M515" s="5">
        <f t="shared" si="104"/>
        <v>0.4</v>
      </c>
      <c r="N515" s="5">
        <f t="shared" si="105"/>
        <v>0.19056768313154815</v>
      </c>
      <c r="O515" s="5">
        <f t="shared" si="106"/>
        <v>0.57142857142857151</v>
      </c>
      <c r="P515" s="5">
        <f t="shared" si="107"/>
        <v>0.3979400086720376</v>
      </c>
      <c r="Q515" s="5"/>
    </row>
    <row r="516" spans="1:17">
      <c r="A516" s="4" t="str">
        <f t="shared" si="96"/>
        <v>~lan~ : [lɑ̃]</v>
      </c>
      <c r="B516" s="2">
        <v>2</v>
      </c>
      <c r="C516" s="4" t="s">
        <v>264</v>
      </c>
      <c r="D516" s="5">
        <f t="shared" si="97"/>
        <v>6.5380843412880026E-4</v>
      </c>
      <c r="E516" s="5" t="str">
        <f t="shared" si="98"/>
        <v>~lan~</v>
      </c>
      <c r="F516" s="5" t="str">
        <f t="shared" si="99"/>
        <v>[lɑ̃]</v>
      </c>
      <c r="G516" s="6">
        <f t="shared" si="100"/>
        <v>3</v>
      </c>
      <c r="H516" s="6">
        <f t="shared" si="101"/>
        <v>3</v>
      </c>
      <c r="I516" s="6">
        <f t="shared" si="102"/>
        <v>3</v>
      </c>
      <c r="J516" s="5" cm="1">
        <f t="array" ref="J516">SUM(_xlfn._xlws.FILTER($D$2:$D$773,_xlfn.MAP($E$2:$E$773,_xlfn.LAMBDA(_xlpm.x,_xlpm.x=$E516))))</f>
        <v>6.5380843412880026E-4</v>
      </c>
      <c r="K516" s="5">
        <f t="shared" si="103"/>
        <v>1</v>
      </c>
      <c r="L516" s="5" cm="1">
        <f t="array" ref="L516">SUM(_xlfn._xlws.FILTER($D$2:$D$773,_xlfn.MAP($F$2:$F$773,_xlfn.LAMBDA(_xlpm.x,_xlpm.x=$F516))))</f>
        <v>1.6345210853220007E-3</v>
      </c>
      <c r="M516" s="5">
        <f t="shared" si="104"/>
        <v>0.4</v>
      </c>
      <c r="N516" s="5">
        <f t="shared" si="105"/>
        <v>0.19056768313154815</v>
      </c>
      <c r="O516" s="5">
        <f t="shared" si="106"/>
        <v>0.57142857142857151</v>
      </c>
      <c r="P516" s="5">
        <f t="shared" si="107"/>
        <v>0.3979400086720376</v>
      </c>
      <c r="Q516" s="5"/>
    </row>
    <row r="517" spans="1:17">
      <c r="A517" s="4" t="str">
        <f t="shared" si="96"/>
        <v>~lle~ : [lə]</v>
      </c>
      <c r="B517" s="2">
        <v>13</v>
      </c>
      <c r="C517" s="4" t="s">
        <v>138</v>
      </c>
      <c r="D517" s="5">
        <f t="shared" si="97"/>
        <v>4.2497548218372013E-3</v>
      </c>
      <c r="E517" s="4" t="str">
        <f t="shared" si="98"/>
        <v>~lle~</v>
      </c>
      <c r="F517" s="4" t="str">
        <f t="shared" si="99"/>
        <v>[lə]</v>
      </c>
      <c r="G517" s="6">
        <f t="shared" si="100"/>
        <v>3</v>
      </c>
      <c r="H517" s="6">
        <f t="shared" si="101"/>
        <v>2</v>
      </c>
      <c r="I517" s="6">
        <f t="shared" si="102"/>
        <v>3</v>
      </c>
      <c r="J517" s="5" cm="1">
        <f t="array" ref="J517">SUM(_xlfn._xlws.FILTER($D$2:$D$773,_xlfn.MAP($E$2:$E$773,_xlfn.LAMBDA(_xlpm.x,_xlpm.x=$E517))))</f>
        <v>5.8842759071592015E-3</v>
      </c>
      <c r="K517" s="5">
        <f t="shared" si="103"/>
        <v>0.72222222222222221</v>
      </c>
      <c r="L517" s="5" cm="1">
        <f t="array" ref="L517">SUM(_xlfn._xlws.FILTER($D$2:$D$773,_xlfn.MAP($F$2:$F$773,_xlfn.LAMBDA(_xlpm.x,_xlpm.x=$F517))))</f>
        <v>1.6345210853220004E-2</v>
      </c>
      <c r="M517" s="5">
        <f t="shared" si="104"/>
        <v>0.26</v>
      </c>
      <c r="N517" s="5">
        <f t="shared" si="105"/>
        <v>0.26383799581986089</v>
      </c>
      <c r="O517" s="5">
        <f t="shared" si="106"/>
        <v>0.38235294117647062</v>
      </c>
      <c r="P517" s="5">
        <f t="shared" si="107"/>
        <v>0.44369749923271273</v>
      </c>
      <c r="Q517" s="5"/>
    </row>
    <row r="518" spans="1:17">
      <c r="A518" s="4" t="str">
        <f t="shared" si="96"/>
        <v>~rro~ : [ʁɔ]</v>
      </c>
      <c r="B518" s="2">
        <v>1</v>
      </c>
      <c r="C518" s="4" t="s">
        <v>445</v>
      </c>
      <c r="D518" s="5">
        <f t="shared" si="97"/>
        <v>3.2690421706440013E-4</v>
      </c>
      <c r="E518" s="5" t="str">
        <f t="shared" si="98"/>
        <v>~rro~</v>
      </c>
      <c r="F518" s="5" t="str">
        <f t="shared" si="99"/>
        <v>[ʁɔ]</v>
      </c>
      <c r="G518" s="6">
        <f t="shared" si="100"/>
        <v>3</v>
      </c>
      <c r="H518" s="6">
        <f t="shared" si="101"/>
        <v>2</v>
      </c>
      <c r="I518" s="6">
        <f t="shared" si="102"/>
        <v>3</v>
      </c>
      <c r="J518" s="5" cm="1">
        <f t="array" ref="J518">SUM(_xlfn._xlws.FILTER($D$2:$D$773,_xlfn.MAP($E$2:$E$773,_xlfn.LAMBDA(_xlpm.x,_xlpm.x=$E518))))</f>
        <v>3.2690421706440013E-4</v>
      </c>
      <c r="K518" s="5">
        <f t="shared" si="103"/>
        <v>1</v>
      </c>
      <c r="L518" s="5" cm="1">
        <f t="array" ref="L518">SUM(_xlfn._xlws.FILTER($D$2:$D$773,_xlfn.MAP($F$2:$F$773,_xlfn.LAMBDA(_xlpm.x,_xlpm.x=$F518))))</f>
        <v>9.8071265119320039E-4</v>
      </c>
      <c r="M518" s="5">
        <f t="shared" si="104"/>
        <v>0.33333333333333331</v>
      </c>
      <c r="N518" s="5">
        <f t="shared" si="105"/>
        <v>9.0619058289456544E-2</v>
      </c>
      <c r="O518" s="5">
        <f t="shared" si="106"/>
        <v>0.5</v>
      </c>
      <c r="P518" s="5">
        <f t="shared" si="107"/>
        <v>0.47712125471966244</v>
      </c>
      <c r="Q518" s="5"/>
    </row>
    <row r="519" spans="1:17">
      <c r="A519" s="4" t="str">
        <f t="shared" si="96"/>
        <v>~mau~ : [mo]</v>
      </c>
      <c r="B519" s="2">
        <v>1</v>
      </c>
      <c r="C519" s="4" t="s">
        <v>589</v>
      </c>
      <c r="D519" s="5">
        <f t="shared" si="97"/>
        <v>3.2690421706440013E-4</v>
      </c>
      <c r="E519" s="4" t="str">
        <f t="shared" si="98"/>
        <v>~mau~</v>
      </c>
      <c r="F519" s="4" t="str">
        <f t="shared" si="99"/>
        <v>[mo]</v>
      </c>
      <c r="G519" s="6">
        <f t="shared" si="100"/>
        <v>3</v>
      </c>
      <c r="H519" s="6">
        <f t="shared" si="101"/>
        <v>2</v>
      </c>
      <c r="I519" s="6">
        <f t="shared" si="102"/>
        <v>3</v>
      </c>
      <c r="J519" s="5" cm="1">
        <f t="array" ref="J519">SUM(_xlfn._xlws.FILTER($D$2:$D$773,_xlfn.MAP($E$2:$E$773,_xlfn.LAMBDA(_xlpm.x,_xlpm.x=$E519))))</f>
        <v>3.2690421706440013E-4</v>
      </c>
      <c r="K519" s="5">
        <f t="shared" si="103"/>
        <v>1</v>
      </c>
      <c r="L519" s="5" cm="1">
        <f t="array" ref="L519">SUM(_xlfn._xlws.FILTER($D$2:$D$773,_xlfn.MAP($F$2:$F$773,_xlfn.LAMBDA(_xlpm.x,_xlpm.x=$F519))))</f>
        <v>9.8071265119320039E-4</v>
      </c>
      <c r="M519" s="5">
        <f t="shared" si="104"/>
        <v>0.33333333333333331</v>
      </c>
      <c r="N519" s="5">
        <f t="shared" si="105"/>
        <v>9.0619058289456544E-2</v>
      </c>
      <c r="O519" s="5">
        <f t="shared" si="106"/>
        <v>0.5</v>
      </c>
      <c r="P519" s="5">
        <f t="shared" si="107"/>
        <v>0.47712125471966244</v>
      </c>
      <c r="Q519" s="5"/>
    </row>
    <row r="520" spans="1:17">
      <c r="A520" s="4" t="str">
        <f t="shared" si="96"/>
        <v>~cue~ : [kœ]</v>
      </c>
      <c r="B520" s="2">
        <v>1</v>
      </c>
      <c r="C520" s="4" t="s">
        <v>785</v>
      </c>
      <c r="D520" s="5">
        <f t="shared" si="97"/>
        <v>3.2690421706440013E-4</v>
      </c>
      <c r="E520" s="4" t="str">
        <f t="shared" si="98"/>
        <v>~cue~</v>
      </c>
      <c r="F520" s="4" t="str">
        <f t="shared" si="99"/>
        <v>[kœ]</v>
      </c>
      <c r="G520" s="6">
        <f t="shared" si="100"/>
        <v>3</v>
      </c>
      <c r="H520" s="6">
        <f t="shared" si="101"/>
        <v>2</v>
      </c>
      <c r="I520" s="6">
        <f t="shared" si="102"/>
        <v>3</v>
      </c>
      <c r="J520" s="5" cm="1">
        <f t="array" ref="J520">SUM(_xlfn._xlws.FILTER($D$2:$D$773,_xlfn.MAP($E$2:$E$773,_xlfn.LAMBDA(_xlpm.x,_xlpm.x=$E520))))</f>
        <v>3.2690421706440013E-4</v>
      </c>
      <c r="K520" s="5">
        <f t="shared" si="103"/>
        <v>1</v>
      </c>
      <c r="L520" s="5" cm="1">
        <f t="array" ref="L520">SUM(_xlfn._xlws.FILTER($D$2:$D$773,_xlfn.MAP($F$2:$F$773,_xlfn.LAMBDA(_xlpm.x,_xlpm.x=$F520))))</f>
        <v>9.8071265119320039E-4</v>
      </c>
      <c r="M520" s="5">
        <f t="shared" si="104"/>
        <v>0.33333333333333331</v>
      </c>
      <c r="N520" s="5">
        <f t="shared" si="105"/>
        <v>9.0619058289456544E-2</v>
      </c>
      <c r="O520" s="5">
        <f t="shared" si="106"/>
        <v>0.5</v>
      </c>
      <c r="P520" s="5">
        <f t="shared" si="107"/>
        <v>0.47712125471966244</v>
      </c>
      <c r="Q520" s="5"/>
    </row>
    <row r="521" spans="1:17">
      <c r="A521" s="4" t="str">
        <f t="shared" si="96"/>
        <v>~qué~ : [ke]</v>
      </c>
      <c r="B521" s="2">
        <v>1</v>
      </c>
      <c r="C521" s="4" t="s">
        <v>620</v>
      </c>
      <c r="D521" s="5">
        <f t="shared" si="97"/>
        <v>3.2690421706440013E-4</v>
      </c>
      <c r="E521" s="5" t="str">
        <f t="shared" si="98"/>
        <v>~qué~</v>
      </c>
      <c r="F521" s="5" t="str">
        <f t="shared" si="99"/>
        <v>[ke]</v>
      </c>
      <c r="G521" s="6">
        <f t="shared" si="100"/>
        <v>3</v>
      </c>
      <c r="H521" s="6">
        <f t="shared" si="101"/>
        <v>2</v>
      </c>
      <c r="I521" s="6">
        <f t="shared" si="102"/>
        <v>3</v>
      </c>
      <c r="J521" s="5" cm="1">
        <f t="array" ref="J521">SUM(_xlfn._xlws.FILTER($D$2:$D$773,_xlfn.MAP($E$2:$E$773,_xlfn.LAMBDA(_xlpm.x,_xlpm.x=$E521))))</f>
        <v>3.2690421706440013E-4</v>
      </c>
      <c r="K521" s="5">
        <f t="shared" si="103"/>
        <v>1</v>
      </c>
      <c r="L521" s="5" cm="1">
        <f t="array" ref="L521">SUM(_xlfn._xlws.FILTER($D$2:$D$773,_xlfn.MAP($F$2:$F$773,_xlfn.LAMBDA(_xlpm.x,_xlpm.x=$F521))))</f>
        <v>9.8071265119320039E-4</v>
      </c>
      <c r="M521" s="5">
        <f t="shared" si="104"/>
        <v>0.33333333333333331</v>
      </c>
      <c r="N521" s="5">
        <f t="shared" si="105"/>
        <v>9.0619058289456544E-2</v>
      </c>
      <c r="O521" s="5">
        <f t="shared" si="106"/>
        <v>0.5</v>
      </c>
      <c r="P521" s="5">
        <f t="shared" si="107"/>
        <v>0.47712125471966244</v>
      </c>
      <c r="Q521" s="5"/>
    </row>
    <row r="522" spans="1:17">
      <c r="A522" s="4" t="str">
        <f t="shared" si="96"/>
        <v>~tin~ : [tɛ̃]</v>
      </c>
      <c r="B522" s="2">
        <v>1</v>
      </c>
      <c r="C522" s="4" t="s">
        <v>521</v>
      </c>
      <c r="D522" s="5">
        <f t="shared" si="97"/>
        <v>3.2690421706440013E-4</v>
      </c>
      <c r="E522" s="5" t="str">
        <f t="shared" si="98"/>
        <v>~tin~</v>
      </c>
      <c r="F522" s="5" t="str">
        <f t="shared" si="99"/>
        <v>[tɛ̃]</v>
      </c>
      <c r="G522" s="6">
        <f t="shared" si="100"/>
        <v>3</v>
      </c>
      <c r="H522" s="6">
        <f t="shared" si="101"/>
        <v>3</v>
      </c>
      <c r="I522" s="6">
        <f t="shared" si="102"/>
        <v>3</v>
      </c>
      <c r="J522" s="5" cm="1">
        <f t="array" ref="J522">SUM(_xlfn._xlws.FILTER($D$2:$D$773,_xlfn.MAP($E$2:$E$773,_xlfn.LAMBDA(_xlpm.x,_xlpm.x=$E522))))</f>
        <v>3.2690421706440013E-4</v>
      </c>
      <c r="K522" s="5">
        <f t="shared" si="103"/>
        <v>1</v>
      </c>
      <c r="L522" s="5" cm="1">
        <f t="array" ref="L522">SUM(_xlfn._xlws.FILTER($D$2:$D$773,_xlfn.MAP($F$2:$F$773,_xlfn.LAMBDA(_xlpm.x,_xlpm.x=$F522))))</f>
        <v>9.8071265119320039E-4</v>
      </c>
      <c r="M522" s="5">
        <f t="shared" si="104"/>
        <v>0.33333333333333331</v>
      </c>
      <c r="N522" s="5">
        <f t="shared" si="105"/>
        <v>0.10520546868726234</v>
      </c>
      <c r="O522" s="5">
        <f t="shared" si="106"/>
        <v>0.5</v>
      </c>
      <c r="P522" s="5">
        <f t="shared" si="107"/>
        <v>0.47712125471966244</v>
      </c>
      <c r="Q522" s="5"/>
    </row>
    <row r="523" spans="1:17">
      <c r="A523" s="4" t="str">
        <f t="shared" si="96"/>
        <v>~piè~ : [pjɛ]</v>
      </c>
      <c r="B523" s="2">
        <v>1</v>
      </c>
      <c r="C523" s="4" t="s">
        <v>372</v>
      </c>
      <c r="D523" s="5">
        <f t="shared" si="97"/>
        <v>3.2690421706440013E-4</v>
      </c>
      <c r="E523" s="4" t="str">
        <f t="shared" si="98"/>
        <v>~piè~</v>
      </c>
      <c r="F523" s="4" t="str">
        <f t="shared" si="99"/>
        <v>[pjɛ]</v>
      </c>
      <c r="G523" s="6">
        <f t="shared" si="100"/>
        <v>3</v>
      </c>
      <c r="H523" s="6">
        <f t="shared" si="101"/>
        <v>3</v>
      </c>
      <c r="I523" s="6">
        <f t="shared" si="102"/>
        <v>3</v>
      </c>
      <c r="J523" s="5" cm="1">
        <f t="array" ref="J523">SUM(_xlfn._xlws.FILTER($D$2:$D$773,_xlfn.MAP($E$2:$E$773,_xlfn.LAMBDA(_xlpm.x,_xlpm.x=$E523))))</f>
        <v>3.2690421706440013E-4</v>
      </c>
      <c r="K523" s="5">
        <f t="shared" si="103"/>
        <v>1</v>
      </c>
      <c r="L523" s="5" cm="1">
        <f t="array" ref="L523">SUM(_xlfn._xlws.FILTER($D$2:$D$773,_xlfn.MAP($F$2:$F$773,_xlfn.LAMBDA(_xlpm.x,_xlpm.x=$F523))))</f>
        <v>9.8071265119320039E-4</v>
      </c>
      <c r="M523" s="5">
        <f t="shared" si="104"/>
        <v>0.33333333333333331</v>
      </c>
      <c r="N523" s="5">
        <f t="shared" si="105"/>
        <v>0.10520546868726234</v>
      </c>
      <c r="O523" s="5">
        <f t="shared" si="106"/>
        <v>0.5</v>
      </c>
      <c r="P523" s="5">
        <f t="shared" si="107"/>
        <v>0.47712125471966244</v>
      </c>
      <c r="Q523" s="5"/>
    </row>
    <row r="524" spans="1:17">
      <c r="A524" s="4" t="str">
        <f t="shared" si="96"/>
        <v>~sym~ : [sɛ̃]</v>
      </c>
      <c r="B524" s="2">
        <v>2</v>
      </c>
      <c r="C524" s="4" t="s">
        <v>705</v>
      </c>
      <c r="D524" s="5">
        <f t="shared" si="97"/>
        <v>6.5380843412880026E-4</v>
      </c>
      <c r="E524" s="4" t="str">
        <f t="shared" si="98"/>
        <v>~sym~</v>
      </c>
      <c r="F524" s="4" t="str">
        <f t="shared" si="99"/>
        <v>[sɛ̃]</v>
      </c>
      <c r="G524" s="6">
        <f t="shared" si="100"/>
        <v>3</v>
      </c>
      <c r="H524" s="6">
        <f t="shared" si="101"/>
        <v>3</v>
      </c>
      <c r="I524" s="6">
        <f t="shared" si="102"/>
        <v>3</v>
      </c>
      <c r="J524" s="5" cm="1">
        <f t="array" ref="J524">SUM(_xlfn._xlws.FILTER($D$2:$D$773,_xlfn.MAP($E$2:$E$773,_xlfn.LAMBDA(_xlpm.x,_xlpm.x=$E524))))</f>
        <v>6.5380843412880026E-4</v>
      </c>
      <c r="K524" s="5">
        <f t="shared" si="103"/>
        <v>1</v>
      </c>
      <c r="L524" s="5" cm="1">
        <f t="array" ref="L524">SUM(_xlfn._xlws.FILTER($D$2:$D$773,_xlfn.MAP($F$2:$F$773,_xlfn.LAMBDA(_xlpm.x,_xlpm.x=$F524))))</f>
        <v>1.9614253023864008E-3</v>
      </c>
      <c r="M524" s="5">
        <f t="shared" si="104"/>
        <v>0.33333333333333331</v>
      </c>
      <c r="N524" s="5">
        <f t="shared" si="105"/>
        <v>0.1667467227401046</v>
      </c>
      <c r="O524" s="5">
        <f t="shared" si="106"/>
        <v>0.5</v>
      </c>
      <c r="P524" s="5">
        <f t="shared" si="107"/>
        <v>0.47712125471966244</v>
      </c>
      <c r="Q524" s="5"/>
    </row>
    <row r="525" spans="1:17">
      <c r="A525" s="4" t="str">
        <f t="shared" si="96"/>
        <v>~ten~ : [tɑ̃]</v>
      </c>
      <c r="B525" s="2">
        <v>3</v>
      </c>
      <c r="C525" s="4" t="s">
        <v>243</v>
      </c>
      <c r="D525" s="5">
        <f t="shared" si="97"/>
        <v>9.8071265119320039E-4</v>
      </c>
      <c r="E525" s="4" t="str">
        <f t="shared" si="98"/>
        <v>~ten~</v>
      </c>
      <c r="F525" s="4" t="str">
        <f t="shared" si="99"/>
        <v>[tɑ̃]</v>
      </c>
      <c r="G525" s="6">
        <f t="shared" si="100"/>
        <v>3</v>
      </c>
      <c r="H525" s="6">
        <f t="shared" si="101"/>
        <v>3</v>
      </c>
      <c r="I525" s="6">
        <f t="shared" si="102"/>
        <v>3</v>
      </c>
      <c r="J525" s="5" cm="1">
        <f t="array" ref="J525">SUM(_xlfn._xlws.FILTER($D$2:$D$773,_xlfn.MAP($E$2:$E$773,_xlfn.LAMBDA(_xlpm.x,_xlpm.x=$E525))))</f>
        <v>9.8071265119320039E-4</v>
      </c>
      <c r="K525" s="5">
        <f t="shared" si="103"/>
        <v>1</v>
      </c>
      <c r="L525" s="5" cm="1">
        <f t="array" ref="L525">SUM(_xlfn._xlws.FILTER($D$2:$D$773,_xlfn.MAP($F$2:$F$773,_xlfn.LAMBDA(_xlpm.x,_xlpm.x=$F525))))</f>
        <v>2.9421379535796012E-3</v>
      </c>
      <c r="M525" s="5">
        <f t="shared" si="104"/>
        <v>0.33333333333333331</v>
      </c>
      <c r="N525" s="5">
        <f t="shared" si="105"/>
        <v>0.21041093737452468</v>
      </c>
      <c r="O525" s="5">
        <f t="shared" si="106"/>
        <v>0.5</v>
      </c>
      <c r="P525" s="5">
        <f t="shared" si="107"/>
        <v>0.47712125471966244</v>
      </c>
      <c r="Q525" s="5"/>
    </row>
    <row r="526" spans="1:17">
      <c r="A526" s="4" t="str">
        <f t="shared" si="96"/>
        <v>~sse~ : [sə]</v>
      </c>
      <c r="B526" s="2">
        <v>7</v>
      </c>
      <c r="C526" s="4" t="s">
        <v>163</v>
      </c>
      <c r="D526" s="5">
        <f t="shared" si="97"/>
        <v>2.2883295194508009E-3</v>
      </c>
      <c r="E526" s="5" t="str">
        <f t="shared" si="98"/>
        <v>~sse~</v>
      </c>
      <c r="F526" s="5" t="str">
        <f t="shared" si="99"/>
        <v>[sə]</v>
      </c>
      <c r="G526" s="6">
        <f t="shared" si="100"/>
        <v>3</v>
      </c>
      <c r="H526" s="6">
        <f t="shared" si="101"/>
        <v>2</v>
      </c>
      <c r="I526" s="6">
        <f t="shared" si="102"/>
        <v>3</v>
      </c>
      <c r="J526" s="5" cm="1">
        <f t="array" ref="J526">SUM(_xlfn._xlws.FILTER($D$2:$D$773,_xlfn.MAP($E$2:$E$773,_xlfn.LAMBDA(_xlpm.x,_xlpm.x=$E526))))</f>
        <v>3.5959463877084014E-3</v>
      </c>
      <c r="K526" s="5">
        <f t="shared" si="103"/>
        <v>0.63636363636363635</v>
      </c>
      <c r="L526" s="5" cm="1">
        <f t="array" ref="L526">SUM(_xlfn._xlws.FILTER($D$2:$D$773,_xlfn.MAP($F$2:$F$773,_xlfn.LAMBDA(_xlpm.x,_xlpm.x=$F526))))</f>
        <v>1.1114743380189604E-2</v>
      </c>
      <c r="M526" s="5">
        <f t="shared" si="104"/>
        <v>0.20588235294117649</v>
      </c>
      <c r="N526" s="5">
        <f t="shared" si="105"/>
        <v>0.16915557547365218</v>
      </c>
      <c r="O526" s="5">
        <f t="shared" si="106"/>
        <v>0.31111111111111112</v>
      </c>
      <c r="P526" s="5">
        <f t="shared" si="107"/>
        <v>0.49008623188403</v>
      </c>
      <c r="Q526" s="5"/>
    </row>
    <row r="527" spans="1:17">
      <c r="A527" s="4" t="str">
        <f t="shared" si="96"/>
        <v>~mai~ : [mɛ]</v>
      </c>
      <c r="B527" s="2">
        <v>6</v>
      </c>
      <c r="C527" s="4" t="s">
        <v>170</v>
      </c>
      <c r="D527" s="5">
        <f t="shared" si="97"/>
        <v>1.9614253023864008E-3</v>
      </c>
      <c r="E527" s="5" t="str">
        <f t="shared" si="98"/>
        <v>~mai~</v>
      </c>
      <c r="F527" s="5" t="str">
        <f t="shared" si="99"/>
        <v>[mɛ]</v>
      </c>
      <c r="G527" s="6">
        <f t="shared" si="100"/>
        <v>3</v>
      </c>
      <c r="H527" s="6">
        <f t="shared" si="101"/>
        <v>2</v>
      </c>
      <c r="I527" s="6">
        <f t="shared" si="102"/>
        <v>3</v>
      </c>
      <c r="J527" s="5" cm="1">
        <f t="array" ref="J527">SUM(_xlfn._xlws.FILTER($D$2:$D$773,_xlfn.MAP($E$2:$E$773,_xlfn.LAMBDA(_xlpm.x,_xlpm.x=$E527))))</f>
        <v>1.9614253023864008E-3</v>
      </c>
      <c r="K527" s="5">
        <f t="shared" si="103"/>
        <v>1</v>
      </c>
      <c r="L527" s="5" cm="1">
        <f t="array" ref="L527">SUM(_xlfn._xlws.FILTER($D$2:$D$773,_xlfn.MAP($F$2:$F$773,_xlfn.LAMBDA(_xlpm.x,_xlpm.x=$F527))))</f>
        <v>6.2111801242236029E-3</v>
      </c>
      <c r="M527" s="5">
        <f t="shared" si="104"/>
        <v>0.31578947368421051</v>
      </c>
      <c r="N527" s="5">
        <f t="shared" si="105"/>
        <v>0.24422386494828546</v>
      </c>
      <c r="O527" s="5">
        <f t="shared" si="106"/>
        <v>0.47999999999999993</v>
      </c>
      <c r="P527" s="5">
        <f t="shared" si="107"/>
        <v>0.50060235056918534</v>
      </c>
      <c r="Q527" s="5"/>
    </row>
    <row r="528" spans="1:17">
      <c r="A528" s="4" t="str">
        <f t="shared" si="96"/>
        <v>~pau~ : [po]</v>
      </c>
      <c r="B528" s="2">
        <v>5</v>
      </c>
      <c r="C528" s="4" t="s">
        <v>154</v>
      </c>
      <c r="D528" s="5">
        <f t="shared" si="97"/>
        <v>1.6345210853220007E-3</v>
      </c>
      <c r="E528" s="4" t="str">
        <f t="shared" si="98"/>
        <v>~pau~</v>
      </c>
      <c r="F528" s="4" t="str">
        <f t="shared" si="99"/>
        <v>[po]</v>
      </c>
      <c r="G528" s="6">
        <f t="shared" si="100"/>
        <v>3</v>
      </c>
      <c r="H528" s="6">
        <f t="shared" si="101"/>
        <v>2</v>
      </c>
      <c r="I528" s="6">
        <f t="shared" si="102"/>
        <v>3</v>
      </c>
      <c r="J528" s="5" cm="1">
        <f t="array" ref="J528">SUM(_xlfn._xlws.FILTER($D$2:$D$773,_xlfn.MAP($E$2:$E$773,_xlfn.LAMBDA(_xlpm.x,_xlpm.x=$E528))))</f>
        <v>1.6345210853220007E-3</v>
      </c>
      <c r="K528" s="5">
        <f t="shared" si="103"/>
        <v>1</v>
      </c>
      <c r="L528" s="5" cm="1">
        <f t="array" ref="L528">SUM(_xlfn._xlws.FILTER($D$2:$D$773,_xlfn.MAP($F$2:$F$773,_xlfn.LAMBDA(_xlpm.x,_xlpm.x=$F528))))</f>
        <v>5.2304674730304021E-3</v>
      </c>
      <c r="M528" s="5">
        <f t="shared" si="104"/>
        <v>0.3125</v>
      </c>
      <c r="N528" s="5">
        <f t="shared" si="105"/>
        <v>0.22309225478943789</v>
      </c>
      <c r="O528" s="5">
        <f t="shared" si="106"/>
        <v>0.47619047619047616</v>
      </c>
      <c r="P528" s="5">
        <f t="shared" si="107"/>
        <v>0.50514997831990605</v>
      </c>
      <c r="Q528" s="5"/>
    </row>
    <row r="529" spans="1:17">
      <c r="A529" s="4" t="str">
        <f t="shared" si="96"/>
        <v>~lai~ : [lɛ]</v>
      </c>
      <c r="B529" s="2">
        <v>4</v>
      </c>
      <c r="C529" s="4" t="s">
        <v>392</v>
      </c>
      <c r="D529" s="5">
        <f t="shared" si="97"/>
        <v>1.3076168682576005E-3</v>
      </c>
      <c r="E529" s="4" t="str">
        <f t="shared" si="98"/>
        <v>~lai~</v>
      </c>
      <c r="F529" s="4" t="str">
        <f t="shared" si="99"/>
        <v>[lɛ]</v>
      </c>
      <c r="G529" s="6">
        <f t="shared" si="100"/>
        <v>3</v>
      </c>
      <c r="H529" s="6">
        <f t="shared" si="101"/>
        <v>2</v>
      </c>
      <c r="I529" s="6">
        <f t="shared" si="102"/>
        <v>3</v>
      </c>
      <c r="J529" s="5" cm="1">
        <f t="array" ref="J529">SUM(_xlfn._xlws.FILTER($D$2:$D$773,_xlfn.MAP($E$2:$E$773,_xlfn.LAMBDA(_xlpm.x,_xlpm.x=$E529))))</f>
        <v>1.3076168682576005E-3</v>
      </c>
      <c r="K529" s="5">
        <f t="shared" si="103"/>
        <v>1</v>
      </c>
      <c r="L529" s="5" cm="1">
        <f t="array" ref="L529">SUM(_xlfn._xlws.FILTER($D$2:$D$773,_xlfn.MAP($F$2:$F$773,_xlfn.LAMBDA(_xlpm.x,_xlpm.x=$F529))))</f>
        <v>4.2497548218372021E-3</v>
      </c>
      <c r="M529" s="5">
        <f t="shared" si="104"/>
        <v>0.30769230769230765</v>
      </c>
      <c r="N529" s="5">
        <f t="shared" si="105"/>
        <v>0.19803382341131731</v>
      </c>
      <c r="O529" s="5">
        <f t="shared" si="106"/>
        <v>0.47058823529411759</v>
      </c>
      <c r="P529" s="5">
        <f t="shared" si="107"/>
        <v>0.51188336097887444</v>
      </c>
      <c r="Q529" s="5"/>
    </row>
    <row r="530" spans="1:17">
      <c r="A530" s="4" t="str">
        <f t="shared" si="96"/>
        <v>~nne~ : [nə]</v>
      </c>
      <c r="B530" s="2">
        <v>5</v>
      </c>
      <c r="C530" s="4" t="s">
        <v>219</v>
      </c>
      <c r="D530" s="5">
        <f t="shared" si="97"/>
        <v>1.6345210853220007E-3</v>
      </c>
      <c r="E530" s="5" t="str">
        <f t="shared" si="98"/>
        <v>~nne~</v>
      </c>
      <c r="F530" s="5" t="str">
        <f t="shared" si="99"/>
        <v>[nə]</v>
      </c>
      <c r="G530" s="6">
        <f t="shared" si="100"/>
        <v>3</v>
      </c>
      <c r="H530" s="6">
        <f t="shared" si="101"/>
        <v>2</v>
      </c>
      <c r="I530" s="6">
        <f t="shared" si="102"/>
        <v>3</v>
      </c>
      <c r="J530" s="5" cm="1">
        <f t="array" ref="J530">SUM(_xlfn._xlws.FILTER($D$2:$D$773,_xlfn.MAP($E$2:$E$773,_xlfn.LAMBDA(_xlpm.x,_xlpm.x=$E530))))</f>
        <v>2.6152337365152011E-3</v>
      </c>
      <c r="K530" s="5">
        <f t="shared" si="103"/>
        <v>0.625</v>
      </c>
      <c r="L530" s="5" cm="1">
        <f t="array" ref="L530">SUM(_xlfn._xlws.FILTER($D$2:$D$773,_xlfn.MAP($F$2:$F$773,_xlfn.LAMBDA(_xlpm.x,_xlpm.x=$F530))))</f>
        <v>8.8264138607388031E-3</v>
      </c>
      <c r="M530" s="5">
        <f t="shared" si="104"/>
        <v>0.1851851851851852</v>
      </c>
      <c r="N530" s="5">
        <f t="shared" si="105"/>
        <v>0.13385535287366276</v>
      </c>
      <c r="O530" s="5">
        <f t="shared" si="106"/>
        <v>0.28571428571428575</v>
      </c>
      <c r="P530" s="5">
        <f t="shared" si="107"/>
        <v>0.52827377716704371</v>
      </c>
      <c r="Q530" s="5"/>
    </row>
    <row r="531" spans="1:17">
      <c r="A531" s="4" t="str">
        <f t="shared" si="96"/>
        <v>~cen~ : [sɑ̃]</v>
      </c>
      <c r="B531" s="2">
        <v>3</v>
      </c>
      <c r="C531" s="4" t="s">
        <v>247</v>
      </c>
      <c r="D531" s="5">
        <f t="shared" si="97"/>
        <v>9.8071265119320039E-4</v>
      </c>
      <c r="E531" s="4" t="str">
        <f t="shared" si="98"/>
        <v>~cen~</v>
      </c>
      <c r="F531" s="4" t="str">
        <f t="shared" si="99"/>
        <v>[sɑ̃]</v>
      </c>
      <c r="G531" s="6">
        <f t="shared" si="100"/>
        <v>3</v>
      </c>
      <c r="H531" s="6">
        <f t="shared" si="101"/>
        <v>3</v>
      </c>
      <c r="I531" s="6">
        <f t="shared" si="102"/>
        <v>3</v>
      </c>
      <c r="J531" s="5" cm="1">
        <f t="array" ref="J531">SUM(_xlfn._xlws.FILTER($D$2:$D$773,_xlfn.MAP($E$2:$E$773,_xlfn.LAMBDA(_xlpm.x,_xlpm.x=$E531))))</f>
        <v>9.8071265119320039E-4</v>
      </c>
      <c r="K531" s="5">
        <f t="shared" si="103"/>
        <v>1</v>
      </c>
      <c r="L531" s="5" cm="1">
        <f t="array" ref="L531">SUM(_xlfn._xlws.FILTER($D$2:$D$773,_xlfn.MAP($F$2:$F$773,_xlfn.LAMBDA(_xlpm.x,_xlpm.x=$F531))))</f>
        <v>3.5959463877084014E-3</v>
      </c>
      <c r="M531" s="5">
        <f t="shared" si="104"/>
        <v>0.27272727272727271</v>
      </c>
      <c r="N531" s="5">
        <f t="shared" si="105"/>
        <v>0.18035223203530687</v>
      </c>
      <c r="O531" s="5">
        <f t="shared" si="106"/>
        <v>0.42857142857142855</v>
      </c>
      <c r="P531" s="5">
        <f t="shared" si="107"/>
        <v>0.56427143043856265</v>
      </c>
      <c r="Q531" s="5"/>
    </row>
    <row r="532" spans="1:17">
      <c r="A532" s="4" t="str">
        <f t="shared" si="96"/>
        <v>~voy~ : [vwa]</v>
      </c>
      <c r="B532" s="2">
        <v>4</v>
      </c>
      <c r="C532" s="4" t="s">
        <v>240</v>
      </c>
      <c r="D532" s="5">
        <f t="shared" si="97"/>
        <v>1.3076168682576005E-3</v>
      </c>
      <c r="E532" s="4" t="str">
        <f t="shared" si="98"/>
        <v>~voy~</v>
      </c>
      <c r="F532" s="4" t="str">
        <f t="shared" si="99"/>
        <v>[vwa]</v>
      </c>
      <c r="G532" s="6">
        <f t="shared" si="100"/>
        <v>3</v>
      </c>
      <c r="H532" s="6">
        <f t="shared" si="101"/>
        <v>3</v>
      </c>
      <c r="I532" s="6">
        <f t="shared" si="102"/>
        <v>3</v>
      </c>
      <c r="J532" s="5" cm="1">
        <f t="array" ref="J532">SUM(_xlfn._xlws.FILTER($D$2:$D$773,_xlfn.MAP($E$2:$E$773,_xlfn.LAMBDA(_xlpm.x,_xlpm.x=$E532))))</f>
        <v>1.3076168682576005E-3</v>
      </c>
      <c r="K532" s="5">
        <f t="shared" si="103"/>
        <v>1</v>
      </c>
      <c r="L532" s="5" cm="1">
        <f t="array" ref="L532">SUM(_xlfn._xlws.FILTER($D$2:$D$773,_xlfn.MAP($F$2:$F$773,_xlfn.LAMBDA(_xlpm.x,_xlpm.x=$F532))))</f>
        <v>4.9035632559660015E-3</v>
      </c>
      <c r="M532" s="5">
        <f t="shared" si="104"/>
        <v>0.26666666666666666</v>
      </c>
      <c r="N532" s="5">
        <f t="shared" si="105"/>
        <v>0.20570908082589232</v>
      </c>
      <c r="O532" s="5">
        <f t="shared" si="106"/>
        <v>0.4210526315789474</v>
      </c>
      <c r="P532" s="5">
        <f t="shared" si="107"/>
        <v>0.57403126772771884</v>
      </c>
      <c r="Q532" s="5"/>
    </row>
    <row r="533" spans="1:17">
      <c r="A533" s="4" t="str">
        <f t="shared" si="96"/>
        <v>~rre~ : [ʁɛ]</v>
      </c>
      <c r="B533" s="2">
        <v>1</v>
      </c>
      <c r="C533" s="4" t="s">
        <v>446</v>
      </c>
      <c r="D533" s="5">
        <f t="shared" si="97"/>
        <v>3.2690421706440013E-4</v>
      </c>
      <c r="E533" s="5" t="str">
        <f t="shared" si="98"/>
        <v>~rre~</v>
      </c>
      <c r="F533" s="5" t="str">
        <f t="shared" si="99"/>
        <v>[ʁɛ]</v>
      </c>
      <c r="G533" s="6">
        <f t="shared" si="100"/>
        <v>3</v>
      </c>
      <c r="H533" s="6">
        <f t="shared" si="101"/>
        <v>2</v>
      </c>
      <c r="I533" s="6">
        <f t="shared" si="102"/>
        <v>3</v>
      </c>
      <c r="J533" s="5" cm="1">
        <f t="array" ref="J533">SUM(_xlfn._xlws.FILTER($D$2:$D$773,_xlfn.MAP($E$2:$E$773,_xlfn.LAMBDA(_xlpm.x,_xlpm.x=$E533))))</f>
        <v>1.6345210853220007E-3</v>
      </c>
      <c r="K533" s="5">
        <f t="shared" si="103"/>
        <v>0.2</v>
      </c>
      <c r="L533" s="5" cm="1">
        <f t="array" ref="L533">SUM(_xlfn._xlws.FILTER($D$2:$D$773,_xlfn.MAP($F$2:$F$773,_xlfn.LAMBDA(_xlpm.x,_xlpm.x=$F533))))</f>
        <v>6.2111801242236038E-3</v>
      </c>
      <c r="M533" s="5">
        <f t="shared" si="104"/>
        <v>5.2631578947368411E-2</v>
      </c>
      <c r="N533" s="5">
        <f t="shared" si="105"/>
        <v>1.5103176381576088E-2</v>
      </c>
      <c r="O533" s="5">
        <f t="shared" si="106"/>
        <v>8.3333333333333315E-2</v>
      </c>
      <c r="P533" s="5">
        <f t="shared" si="107"/>
        <v>0.57978359661681023</v>
      </c>
      <c r="Q533" s="5"/>
    </row>
    <row r="534" spans="1:17">
      <c r="A534" s="4" t="str">
        <f t="shared" si="96"/>
        <v>~ppe~ : [pe]</v>
      </c>
      <c r="B534" s="2">
        <v>2</v>
      </c>
      <c r="C534" s="4" t="s">
        <v>80</v>
      </c>
      <c r="D534" s="5">
        <f t="shared" si="97"/>
        <v>6.5380843412880026E-4</v>
      </c>
      <c r="E534" s="4" t="str">
        <f t="shared" si="98"/>
        <v>~ppe~</v>
      </c>
      <c r="F534" s="4" t="str">
        <f t="shared" si="99"/>
        <v>[pe]</v>
      </c>
      <c r="G534" s="6">
        <f t="shared" si="100"/>
        <v>3</v>
      </c>
      <c r="H534" s="6">
        <f t="shared" si="101"/>
        <v>2</v>
      </c>
      <c r="I534" s="6">
        <f t="shared" si="102"/>
        <v>3</v>
      </c>
      <c r="J534" s="5" cm="1">
        <f t="array" ref="J534">SUM(_xlfn._xlws.FILTER($D$2:$D$773,_xlfn.MAP($E$2:$E$773,_xlfn.LAMBDA(_xlpm.x,_xlpm.x=$E534))))</f>
        <v>9.8071265119320039E-4</v>
      </c>
      <c r="K534" s="5">
        <f t="shared" si="103"/>
        <v>0.66666666666666663</v>
      </c>
      <c r="L534" s="5" cm="1">
        <f t="array" ref="L534">SUM(_xlfn._xlws.FILTER($D$2:$D$773,_xlfn.MAP($F$2:$F$773,_xlfn.LAMBDA(_xlpm.x,_xlpm.x=$F534))))</f>
        <v>3.9228506047728016E-3</v>
      </c>
      <c r="M534" s="5">
        <f t="shared" si="104"/>
        <v>0.16666666666666666</v>
      </c>
      <c r="N534" s="5">
        <f t="shared" si="105"/>
        <v>7.6601498261041734E-2</v>
      </c>
      <c r="O534" s="5">
        <f t="shared" si="106"/>
        <v>0.26666666666666666</v>
      </c>
      <c r="P534" s="5">
        <f t="shared" si="107"/>
        <v>0.6020599913279624</v>
      </c>
      <c r="Q534" s="5"/>
    </row>
    <row r="535" spans="1:17">
      <c r="A535" s="4" t="str">
        <f t="shared" si="96"/>
        <v>~rté~ : [ʁte]</v>
      </c>
      <c r="B535" s="2">
        <v>1</v>
      </c>
      <c r="C535" s="4" t="s">
        <v>468</v>
      </c>
      <c r="D535" s="5">
        <f t="shared" si="97"/>
        <v>3.2690421706440013E-4</v>
      </c>
      <c r="E535" s="4" t="str">
        <f t="shared" si="98"/>
        <v>~rté~</v>
      </c>
      <c r="F535" s="4" t="str">
        <f t="shared" si="99"/>
        <v>[ʁte]</v>
      </c>
      <c r="G535" s="6">
        <f t="shared" si="100"/>
        <v>3</v>
      </c>
      <c r="H535" s="6">
        <f t="shared" si="101"/>
        <v>3</v>
      </c>
      <c r="I535" s="6">
        <f t="shared" si="102"/>
        <v>3</v>
      </c>
      <c r="J535" s="5" cm="1">
        <f t="array" ref="J535">SUM(_xlfn._xlws.FILTER($D$2:$D$773,_xlfn.MAP($E$2:$E$773,_xlfn.LAMBDA(_xlpm.x,_xlpm.x=$E535))))</f>
        <v>3.2690421706440013E-4</v>
      </c>
      <c r="K535" s="5">
        <f t="shared" si="103"/>
        <v>1</v>
      </c>
      <c r="L535" s="5" cm="1">
        <f t="array" ref="L535">SUM(_xlfn._xlws.FILTER($D$2:$D$773,_xlfn.MAP($F$2:$F$773,_xlfn.LAMBDA(_xlpm.x,_xlpm.x=$F535))))</f>
        <v>1.3076168682576005E-3</v>
      </c>
      <c r="M535" s="5">
        <f t="shared" si="104"/>
        <v>0.25</v>
      </c>
      <c r="N535" s="5">
        <f t="shared" si="105"/>
        <v>8.4164374949809884E-2</v>
      </c>
      <c r="O535" s="5">
        <f t="shared" si="106"/>
        <v>0.4</v>
      </c>
      <c r="P535" s="5">
        <f t="shared" si="107"/>
        <v>0.6020599913279624</v>
      </c>
      <c r="Q535" s="5"/>
    </row>
    <row r="536" spans="1:17">
      <c r="A536" s="4" t="str">
        <f t="shared" si="96"/>
        <v>~boî~ : [bwa]</v>
      </c>
      <c r="B536" s="2">
        <v>1</v>
      </c>
      <c r="C536" s="4" t="s">
        <v>668</v>
      </c>
      <c r="D536" s="5">
        <f t="shared" si="97"/>
        <v>3.2690421706440013E-4</v>
      </c>
      <c r="E536" s="5" t="str">
        <f t="shared" si="98"/>
        <v>~boî~</v>
      </c>
      <c r="F536" s="5" t="str">
        <f t="shared" si="99"/>
        <v>[bwa]</v>
      </c>
      <c r="G536" s="6">
        <f t="shared" si="100"/>
        <v>3</v>
      </c>
      <c r="H536" s="6">
        <f t="shared" si="101"/>
        <v>3</v>
      </c>
      <c r="I536" s="6">
        <f t="shared" si="102"/>
        <v>3</v>
      </c>
      <c r="J536" s="5" cm="1">
        <f t="array" ref="J536">SUM(_xlfn._xlws.FILTER($D$2:$D$773,_xlfn.MAP($E$2:$E$773,_xlfn.LAMBDA(_xlpm.x,_xlpm.x=$E536))))</f>
        <v>3.2690421706440013E-4</v>
      </c>
      <c r="K536" s="5">
        <f t="shared" si="103"/>
        <v>1</v>
      </c>
      <c r="L536" s="5" cm="1">
        <f t="array" ref="L536">SUM(_xlfn._xlws.FILTER($D$2:$D$773,_xlfn.MAP($F$2:$F$773,_xlfn.LAMBDA(_xlpm.x,_xlpm.x=$F536))))</f>
        <v>1.3076168682576005E-3</v>
      </c>
      <c r="M536" s="5">
        <f t="shared" si="104"/>
        <v>0.25</v>
      </c>
      <c r="N536" s="5">
        <f t="shared" si="105"/>
        <v>8.4164374949809884E-2</v>
      </c>
      <c r="O536" s="5">
        <f t="shared" si="106"/>
        <v>0.4</v>
      </c>
      <c r="P536" s="5">
        <f t="shared" si="107"/>
        <v>0.6020599913279624</v>
      </c>
      <c r="Q536" s="5"/>
    </row>
    <row r="537" spans="1:17">
      <c r="A537" s="4" t="str">
        <f t="shared" si="96"/>
        <v>~ges~ : [ʒ]</v>
      </c>
      <c r="B537" s="2">
        <v>5</v>
      </c>
      <c r="C537" s="4" t="s">
        <v>203</v>
      </c>
      <c r="D537" s="5">
        <f t="shared" si="97"/>
        <v>1.6345210853220007E-3</v>
      </c>
      <c r="E537" s="5" t="str">
        <f t="shared" si="98"/>
        <v>~ges~</v>
      </c>
      <c r="F537" s="5" t="str">
        <f t="shared" si="99"/>
        <v>[ʒ]</v>
      </c>
      <c r="G537" s="6">
        <f t="shared" si="100"/>
        <v>3</v>
      </c>
      <c r="H537" s="6">
        <f t="shared" si="101"/>
        <v>1</v>
      </c>
      <c r="I537" s="6">
        <f t="shared" si="102"/>
        <v>3</v>
      </c>
      <c r="J537" s="5" cm="1">
        <f t="array" ref="J537">SUM(_xlfn._xlws.FILTER($D$2:$D$773,_xlfn.MAP($E$2:$E$773,_xlfn.LAMBDA(_xlpm.x,_xlpm.x=$E537))))</f>
        <v>1.6345210853220007E-3</v>
      </c>
      <c r="K537" s="5">
        <f t="shared" si="103"/>
        <v>1</v>
      </c>
      <c r="L537" s="5" cm="1">
        <f t="array" ref="L537">SUM(_xlfn._xlws.FILTER($D$2:$D$773,_xlfn.MAP($F$2:$F$773,_xlfn.LAMBDA(_xlpm.x,_xlpm.x=$F537))))</f>
        <v>6.5380843412880026E-3</v>
      </c>
      <c r="M537" s="5">
        <f t="shared" si="104"/>
        <v>0.25</v>
      </c>
      <c r="N537" s="5">
        <f t="shared" si="105"/>
        <v>0.14850900037788731</v>
      </c>
      <c r="O537" s="5">
        <f t="shared" si="106"/>
        <v>0.4</v>
      </c>
      <c r="P537" s="5">
        <f t="shared" si="107"/>
        <v>0.6020599913279624</v>
      </c>
      <c r="Q537" s="5"/>
    </row>
    <row r="538" spans="1:17">
      <c r="A538" s="4" t="str">
        <f t="shared" si="96"/>
        <v>~ffi~ : [fi]</v>
      </c>
      <c r="B538" s="2">
        <v>3</v>
      </c>
      <c r="C538" s="4" t="s">
        <v>428</v>
      </c>
      <c r="D538" s="5">
        <f t="shared" si="97"/>
        <v>9.8071265119320039E-4</v>
      </c>
      <c r="E538" s="5" t="str">
        <f t="shared" si="98"/>
        <v>~ffi~</v>
      </c>
      <c r="F538" s="5" t="str">
        <f t="shared" si="99"/>
        <v>[fi]</v>
      </c>
      <c r="G538" s="6">
        <f t="shared" si="100"/>
        <v>3</v>
      </c>
      <c r="H538" s="6">
        <f t="shared" si="101"/>
        <v>2</v>
      </c>
      <c r="I538" s="6">
        <f t="shared" si="102"/>
        <v>3</v>
      </c>
      <c r="J538" s="5" cm="1">
        <f t="array" ref="J538">SUM(_xlfn._xlws.FILTER($D$2:$D$773,_xlfn.MAP($E$2:$E$773,_xlfn.LAMBDA(_xlpm.x,_xlpm.x=$E538))))</f>
        <v>9.8071265119320039E-4</v>
      </c>
      <c r="K538" s="5">
        <f t="shared" si="103"/>
        <v>1</v>
      </c>
      <c r="L538" s="5" cm="1">
        <f t="array" ref="L538">SUM(_xlfn._xlws.FILTER($D$2:$D$773,_xlfn.MAP($F$2:$F$773,_xlfn.LAMBDA(_xlpm.x,_xlpm.x=$F538))))</f>
        <v>4.2497548218372021E-3</v>
      </c>
      <c r="M538" s="5">
        <f t="shared" si="104"/>
        <v>0.23076923076923075</v>
      </c>
      <c r="N538" s="5">
        <f t="shared" si="105"/>
        <v>0.13592858743418479</v>
      </c>
      <c r="O538" s="5">
        <f t="shared" si="106"/>
        <v>0.37499999999999994</v>
      </c>
      <c r="P538" s="5">
        <f t="shared" si="107"/>
        <v>0.63682209758717434</v>
      </c>
      <c r="Q538" s="5"/>
    </row>
    <row r="539" spans="1:17">
      <c r="A539" s="4" t="str">
        <f t="shared" si="96"/>
        <v>~nei~ : [nɛ]</v>
      </c>
      <c r="B539" s="2">
        <v>2</v>
      </c>
      <c r="C539" s="4" t="s">
        <v>379</v>
      </c>
      <c r="D539" s="5">
        <f t="shared" si="97"/>
        <v>6.5380843412880026E-4</v>
      </c>
      <c r="E539" s="5" t="str">
        <f t="shared" si="98"/>
        <v>~nei~</v>
      </c>
      <c r="F539" s="5" t="str">
        <f t="shared" si="99"/>
        <v>[nɛ]</v>
      </c>
      <c r="G539" s="6">
        <f t="shared" si="100"/>
        <v>3</v>
      </c>
      <c r="H539" s="6">
        <f t="shared" si="101"/>
        <v>2</v>
      </c>
      <c r="I539" s="6">
        <f t="shared" si="102"/>
        <v>3</v>
      </c>
      <c r="J539" s="5" cm="1">
        <f t="array" ref="J539">SUM(_xlfn._xlws.FILTER($D$2:$D$773,_xlfn.MAP($E$2:$E$773,_xlfn.LAMBDA(_xlpm.x,_xlpm.x=$E539))))</f>
        <v>6.5380843412880026E-4</v>
      </c>
      <c r="K539" s="5">
        <f t="shared" si="103"/>
        <v>1</v>
      </c>
      <c r="L539" s="5" cm="1">
        <f t="array" ref="L539">SUM(_xlfn._xlws.FILTER($D$2:$D$773,_xlfn.MAP($F$2:$F$773,_xlfn.LAMBDA(_xlpm.x,_xlpm.x=$F539))))</f>
        <v>2.9421379535796012E-3</v>
      </c>
      <c r="M539" s="5">
        <f t="shared" si="104"/>
        <v>0.22222222222222221</v>
      </c>
      <c r="N539" s="5">
        <f t="shared" si="105"/>
        <v>0.10445658853778418</v>
      </c>
      <c r="O539" s="5">
        <f t="shared" si="106"/>
        <v>0.36363636363636359</v>
      </c>
      <c r="P539" s="5">
        <f t="shared" si="107"/>
        <v>0.65321251377534373</v>
      </c>
      <c r="Q539" s="5"/>
    </row>
    <row r="540" spans="1:17">
      <c r="A540" s="4" t="str">
        <f t="shared" si="96"/>
        <v>~ccu~ : [ky]</v>
      </c>
      <c r="B540" s="2">
        <v>2</v>
      </c>
      <c r="C540" s="4" t="s">
        <v>399</v>
      </c>
      <c r="D540" s="5">
        <f t="shared" si="97"/>
        <v>6.5380843412880026E-4</v>
      </c>
      <c r="E540" s="5" t="str">
        <f t="shared" si="98"/>
        <v>~ccu~</v>
      </c>
      <c r="F540" s="5" t="str">
        <f t="shared" si="99"/>
        <v>[ky]</v>
      </c>
      <c r="G540" s="6">
        <f t="shared" si="100"/>
        <v>3</v>
      </c>
      <c r="H540" s="6">
        <f t="shared" si="101"/>
        <v>2</v>
      </c>
      <c r="I540" s="6">
        <f t="shared" si="102"/>
        <v>3</v>
      </c>
      <c r="J540" s="5" cm="1">
        <f t="array" ref="J540">SUM(_xlfn._xlws.FILTER($D$2:$D$773,_xlfn.MAP($E$2:$E$773,_xlfn.LAMBDA(_xlpm.x,_xlpm.x=$E540))))</f>
        <v>6.5380843412880026E-4</v>
      </c>
      <c r="K540" s="5">
        <f t="shared" si="103"/>
        <v>1</v>
      </c>
      <c r="L540" s="5" cm="1">
        <f t="array" ref="L540">SUM(_xlfn._xlws.FILTER($D$2:$D$773,_xlfn.MAP($F$2:$F$773,_xlfn.LAMBDA(_xlpm.x,_xlpm.x=$F540))))</f>
        <v>2.9421379535796012E-3</v>
      </c>
      <c r="M540" s="5">
        <f t="shared" si="104"/>
        <v>0.22222222222222221</v>
      </c>
      <c r="N540" s="5">
        <f t="shared" si="105"/>
        <v>0.10445658853778418</v>
      </c>
      <c r="O540" s="5">
        <f t="shared" si="106"/>
        <v>0.36363636363636359</v>
      </c>
      <c r="P540" s="5">
        <f t="shared" si="107"/>
        <v>0.65321251377534373</v>
      </c>
      <c r="Q540" s="5"/>
    </row>
    <row r="541" spans="1:17">
      <c r="A541" s="4" t="str">
        <f t="shared" si="96"/>
        <v>~ppe~ : [pɛ]</v>
      </c>
      <c r="B541" s="2">
        <v>1</v>
      </c>
      <c r="C541" s="4" t="s">
        <v>359</v>
      </c>
      <c r="D541" s="5">
        <f t="shared" si="97"/>
        <v>3.2690421706440013E-4</v>
      </c>
      <c r="E541" s="5" t="str">
        <f t="shared" si="98"/>
        <v>~ppe~</v>
      </c>
      <c r="F541" s="5" t="str">
        <f t="shared" si="99"/>
        <v>[pɛ]</v>
      </c>
      <c r="G541" s="6">
        <f t="shared" si="100"/>
        <v>3</v>
      </c>
      <c r="H541" s="6">
        <f t="shared" si="101"/>
        <v>2</v>
      </c>
      <c r="I541" s="6">
        <f t="shared" si="102"/>
        <v>3</v>
      </c>
      <c r="J541" s="5" cm="1">
        <f t="array" ref="J541">SUM(_xlfn._xlws.FILTER($D$2:$D$773,_xlfn.MAP($E$2:$E$773,_xlfn.LAMBDA(_xlpm.x,_xlpm.x=$E541))))</f>
        <v>9.8071265119320039E-4</v>
      </c>
      <c r="K541" s="5">
        <f t="shared" si="103"/>
        <v>0.33333333333333331</v>
      </c>
      <c r="L541" s="5" cm="1">
        <f t="array" ref="L541">SUM(_xlfn._xlws.FILTER($D$2:$D$773,_xlfn.MAP($F$2:$F$773,_xlfn.LAMBDA(_xlpm.x,_xlpm.x=$F541))))</f>
        <v>4.5766590389016018E-3</v>
      </c>
      <c r="M541" s="5">
        <f t="shared" si="104"/>
        <v>7.1428571428571425E-2</v>
      </c>
      <c r="N541" s="5">
        <f t="shared" si="105"/>
        <v>2.132213136222507E-2</v>
      </c>
      <c r="O541" s="5">
        <f t="shared" si="106"/>
        <v>0.11764705882352941</v>
      </c>
      <c r="P541" s="5">
        <f t="shared" si="107"/>
        <v>0.66900678095857558</v>
      </c>
      <c r="Q541" s="5"/>
    </row>
    <row r="542" spans="1:17">
      <c r="A542" s="4" t="str">
        <f t="shared" si="96"/>
        <v>~pai~ : [pɛ]</v>
      </c>
      <c r="B542" s="2">
        <v>3</v>
      </c>
      <c r="C542" s="4" t="s">
        <v>253</v>
      </c>
      <c r="D542" s="5">
        <f t="shared" si="97"/>
        <v>9.8071265119320039E-4</v>
      </c>
      <c r="E542" s="4" t="str">
        <f t="shared" si="98"/>
        <v>~pai~</v>
      </c>
      <c r="F542" s="4" t="str">
        <f t="shared" si="99"/>
        <v>[pɛ]</v>
      </c>
      <c r="G542" s="6">
        <f t="shared" si="100"/>
        <v>3</v>
      </c>
      <c r="H542" s="6">
        <f t="shared" si="101"/>
        <v>2</v>
      </c>
      <c r="I542" s="6">
        <f t="shared" si="102"/>
        <v>3</v>
      </c>
      <c r="J542" s="5" cm="1">
        <f t="array" ref="J542">SUM(_xlfn._xlws.FILTER($D$2:$D$773,_xlfn.MAP($E$2:$E$773,_xlfn.LAMBDA(_xlpm.x,_xlpm.x=$E542))))</f>
        <v>9.8071265119320039E-4</v>
      </c>
      <c r="K542" s="5">
        <f t="shared" si="103"/>
        <v>1</v>
      </c>
      <c r="L542" s="5" cm="1">
        <f t="array" ref="L542">SUM(_xlfn._xlws.FILTER($D$2:$D$773,_xlfn.MAP($F$2:$F$773,_xlfn.LAMBDA(_xlpm.x,_xlpm.x=$F542))))</f>
        <v>4.5766590389016018E-3</v>
      </c>
      <c r="M542" s="5">
        <f t="shared" si="104"/>
        <v>0.21428571428571427</v>
      </c>
      <c r="N542" s="5">
        <f t="shared" si="105"/>
        <v>0.12793278817335044</v>
      </c>
      <c r="O542" s="5">
        <f t="shared" si="106"/>
        <v>0.35294117647058826</v>
      </c>
      <c r="P542" s="5">
        <f t="shared" si="107"/>
        <v>0.66900678095857558</v>
      </c>
      <c r="Q542" s="5"/>
    </row>
    <row r="543" spans="1:17">
      <c r="A543" s="4" t="str">
        <f t="shared" si="96"/>
        <v>~-fo~ : [fɔ]</v>
      </c>
      <c r="B543" s="2">
        <v>1</v>
      </c>
      <c r="C543" s="4" t="s">
        <v>640</v>
      </c>
      <c r="D543" s="5">
        <f t="shared" si="97"/>
        <v>3.2690421706440013E-4</v>
      </c>
      <c r="E543" s="5" t="str">
        <f t="shared" si="98"/>
        <v>~-fo~</v>
      </c>
      <c r="F543" s="5" t="str">
        <f t="shared" si="99"/>
        <v>[fɔ]</v>
      </c>
      <c r="G543" s="6">
        <f t="shared" si="100"/>
        <v>3</v>
      </c>
      <c r="H543" s="6">
        <f t="shared" si="101"/>
        <v>2</v>
      </c>
      <c r="I543" s="6">
        <f t="shared" si="102"/>
        <v>3</v>
      </c>
      <c r="J543" s="5" cm="1">
        <f t="array" ref="J543">SUM(_xlfn._xlws.FILTER($D$2:$D$773,_xlfn.MAP($E$2:$E$773,_xlfn.LAMBDA(_xlpm.x,_xlpm.x=$E543))))</f>
        <v>3.2690421706440013E-4</v>
      </c>
      <c r="K543" s="5">
        <f t="shared" si="103"/>
        <v>1</v>
      </c>
      <c r="L543" s="5" cm="1">
        <f t="array" ref="L543">SUM(_xlfn._xlws.FILTER($D$2:$D$773,_xlfn.MAP($F$2:$F$773,_xlfn.LAMBDA(_xlpm.x,_xlpm.x=$F543))))</f>
        <v>1.6345210853220007E-3</v>
      </c>
      <c r="M543" s="5">
        <f t="shared" si="104"/>
        <v>0.2</v>
      </c>
      <c r="N543" s="5">
        <f t="shared" si="105"/>
        <v>6.0412705526304372E-2</v>
      </c>
      <c r="O543" s="5">
        <f t="shared" si="106"/>
        <v>0.33333333333333337</v>
      </c>
      <c r="P543" s="5">
        <f t="shared" si="107"/>
        <v>0.69897000433601886</v>
      </c>
      <c r="Q543" s="5"/>
    </row>
    <row r="544" spans="1:17">
      <c r="A544" s="4" t="str">
        <f t="shared" si="96"/>
        <v>~rem~ : [ʁɑ̃]</v>
      </c>
      <c r="B544" s="2">
        <v>1</v>
      </c>
      <c r="C544" s="4" t="s">
        <v>725</v>
      </c>
      <c r="D544" s="5">
        <f t="shared" si="97"/>
        <v>3.2690421706440013E-4</v>
      </c>
      <c r="E544" s="5" t="str">
        <f t="shared" si="98"/>
        <v>~rem~</v>
      </c>
      <c r="F544" s="5" t="str">
        <f t="shared" si="99"/>
        <v>[ʁɑ̃]</v>
      </c>
      <c r="G544" s="6">
        <f t="shared" si="100"/>
        <v>3</v>
      </c>
      <c r="H544" s="6">
        <f t="shared" si="101"/>
        <v>3</v>
      </c>
      <c r="I544" s="6">
        <f t="shared" si="102"/>
        <v>3</v>
      </c>
      <c r="J544" s="5" cm="1">
        <f t="array" ref="J544">SUM(_xlfn._xlws.FILTER($D$2:$D$773,_xlfn.MAP($E$2:$E$773,_xlfn.LAMBDA(_xlpm.x,_xlpm.x=$E544))))</f>
        <v>3.2690421706440013E-4</v>
      </c>
      <c r="K544" s="5">
        <f t="shared" si="103"/>
        <v>1</v>
      </c>
      <c r="L544" s="5" cm="1">
        <f t="array" ref="L544">SUM(_xlfn._xlws.FILTER($D$2:$D$773,_xlfn.MAP($F$2:$F$773,_xlfn.LAMBDA(_xlpm.x,_xlpm.x=$F544))))</f>
        <v>1.6345210853220007E-3</v>
      </c>
      <c r="M544" s="5">
        <f t="shared" si="104"/>
        <v>0.2</v>
      </c>
      <c r="N544" s="5">
        <f t="shared" si="105"/>
        <v>7.013697912484157E-2</v>
      </c>
      <c r="O544" s="5">
        <f t="shared" si="106"/>
        <v>0.33333333333333337</v>
      </c>
      <c r="P544" s="5">
        <f t="shared" si="107"/>
        <v>0.69897000433601886</v>
      </c>
      <c r="Q544" s="5"/>
    </row>
    <row r="545" spans="1:17">
      <c r="A545" s="4" t="str">
        <f t="shared" si="96"/>
        <v>~hau~ : [o]</v>
      </c>
      <c r="B545" s="2">
        <v>2</v>
      </c>
      <c r="C545" s="4" t="s">
        <v>376</v>
      </c>
      <c r="D545" s="5">
        <f t="shared" si="97"/>
        <v>6.5380843412880026E-4</v>
      </c>
      <c r="E545" s="5" t="str">
        <f t="shared" si="98"/>
        <v>~hau~</v>
      </c>
      <c r="F545" s="5" t="str">
        <f t="shared" si="99"/>
        <v>[o]</v>
      </c>
      <c r="G545" s="6">
        <f t="shared" si="100"/>
        <v>3</v>
      </c>
      <c r="H545" s="6">
        <f t="shared" si="101"/>
        <v>1</v>
      </c>
      <c r="I545" s="6">
        <f t="shared" si="102"/>
        <v>3</v>
      </c>
      <c r="J545" s="5" cm="1">
        <f t="array" ref="J545">SUM(_xlfn._xlws.FILTER($D$2:$D$773,_xlfn.MAP($E$2:$E$773,_xlfn.LAMBDA(_xlpm.x,_xlpm.x=$E545))))</f>
        <v>6.5380843412880026E-4</v>
      </c>
      <c r="K545" s="5">
        <f t="shared" si="103"/>
        <v>1</v>
      </c>
      <c r="L545" s="5" cm="1">
        <f t="array" ref="L545">SUM(_xlfn._xlws.FILTER($D$2:$D$773,_xlfn.MAP($F$2:$F$773,_xlfn.LAMBDA(_xlpm.x,_xlpm.x=$F545))))</f>
        <v>3.2690421706440013E-3</v>
      </c>
      <c r="M545" s="5">
        <f t="shared" si="104"/>
        <v>0.2</v>
      </c>
      <c r="N545" s="5">
        <f t="shared" si="105"/>
        <v>7.5881563901755003E-2</v>
      </c>
      <c r="O545" s="5">
        <f t="shared" si="106"/>
        <v>0.33333333333333337</v>
      </c>
      <c r="P545" s="5">
        <f t="shared" si="107"/>
        <v>0.69897000433601886</v>
      </c>
      <c r="Q545" s="5"/>
    </row>
    <row r="546" spans="1:17">
      <c r="A546" s="4" t="str">
        <f t="shared" si="96"/>
        <v>~rri~ : [ʁi]</v>
      </c>
      <c r="B546" s="2">
        <v>3</v>
      </c>
      <c r="C546" s="4" t="s">
        <v>235</v>
      </c>
      <c r="D546" s="5">
        <f t="shared" si="97"/>
        <v>9.8071265119320039E-4</v>
      </c>
      <c r="E546" s="5" t="str">
        <f t="shared" si="98"/>
        <v>~rri~</v>
      </c>
      <c r="F546" s="5" t="str">
        <f t="shared" si="99"/>
        <v>[ʁi]</v>
      </c>
      <c r="G546" s="6">
        <f t="shared" si="100"/>
        <v>3</v>
      </c>
      <c r="H546" s="6">
        <f t="shared" si="101"/>
        <v>2</v>
      </c>
      <c r="I546" s="6">
        <f t="shared" si="102"/>
        <v>3</v>
      </c>
      <c r="J546" s="5" cm="1">
        <f t="array" ref="J546">SUM(_xlfn._xlws.FILTER($D$2:$D$773,_xlfn.MAP($E$2:$E$773,_xlfn.LAMBDA(_xlpm.x,_xlpm.x=$E546))))</f>
        <v>9.8071265119320039E-4</v>
      </c>
      <c r="K546" s="5">
        <f t="shared" si="103"/>
        <v>1</v>
      </c>
      <c r="L546" s="5" cm="1">
        <f t="array" ref="L546">SUM(_xlfn._xlws.FILTER($D$2:$D$773,_xlfn.MAP($F$2:$F$773,_xlfn.LAMBDA(_xlpm.x,_xlpm.x=$F546))))</f>
        <v>4.9035632559660015E-3</v>
      </c>
      <c r="M546" s="5">
        <f t="shared" si="104"/>
        <v>0.2</v>
      </c>
      <c r="N546" s="5">
        <f t="shared" si="105"/>
        <v>0.12082541105260874</v>
      </c>
      <c r="O546" s="5">
        <f t="shared" si="106"/>
        <v>0.33333333333333337</v>
      </c>
      <c r="P546" s="5">
        <f t="shared" si="107"/>
        <v>0.69897000433601886</v>
      </c>
      <c r="Q546" s="5"/>
    </row>
    <row r="547" spans="1:17">
      <c r="A547" s="4" t="str">
        <f t="shared" si="96"/>
        <v>~ssu~ : [sy]</v>
      </c>
      <c r="B547" s="2">
        <v>4</v>
      </c>
      <c r="C547" s="4" t="s">
        <v>248</v>
      </c>
      <c r="D547" s="5">
        <f t="shared" si="97"/>
        <v>1.3076168682576005E-3</v>
      </c>
      <c r="E547" s="4" t="str">
        <f t="shared" si="98"/>
        <v>~ssu~</v>
      </c>
      <c r="F547" s="4" t="str">
        <f t="shared" si="99"/>
        <v>[sy]</v>
      </c>
      <c r="G547" s="6">
        <f t="shared" si="100"/>
        <v>3</v>
      </c>
      <c r="H547" s="6">
        <f t="shared" si="101"/>
        <v>2</v>
      </c>
      <c r="I547" s="6">
        <f t="shared" si="102"/>
        <v>3</v>
      </c>
      <c r="J547" s="5" cm="1">
        <f t="array" ref="J547">SUM(_xlfn._xlws.FILTER($D$2:$D$773,_xlfn.MAP($E$2:$E$773,_xlfn.LAMBDA(_xlpm.x,_xlpm.x=$E547))))</f>
        <v>1.3076168682576005E-3</v>
      </c>
      <c r="K547" s="5">
        <f t="shared" si="103"/>
        <v>1</v>
      </c>
      <c r="L547" s="5" cm="1">
        <f t="array" ref="L547">SUM(_xlfn._xlws.FILTER($D$2:$D$773,_xlfn.MAP($F$2:$F$773,_xlfn.LAMBDA(_xlpm.x,_xlpm.x=$F547))))</f>
        <v>6.5380843412880026E-3</v>
      </c>
      <c r="M547" s="5">
        <f t="shared" si="104"/>
        <v>0.2</v>
      </c>
      <c r="N547" s="5">
        <f t="shared" si="105"/>
        <v>0.14027395824968314</v>
      </c>
      <c r="O547" s="5">
        <f t="shared" si="106"/>
        <v>0.33333333333333337</v>
      </c>
      <c r="P547" s="5">
        <f t="shared" si="107"/>
        <v>0.69897000433601886</v>
      </c>
      <c r="Q547" s="5"/>
    </row>
    <row r="548" spans="1:17">
      <c r="A548" s="4" t="str">
        <f t="shared" si="96"/>
        <v>~man~ : [mɑ̃]</v>
      </c>
      <c r="B548" s="2">
        <v>4</v>
      </c>
      <c r="C548" s="4" t="s">
        <v>222</v>
      </c>
      <c r="D548" s="5">
        <f t="shared" si="97"/>
        <v>1.3076168682576005E-3</v>
      </c>
      <c r="E548" s="4" t="str">
        <f t="shared" si="98"/>
        <v>~man~</v>
      </c>
      <c r="F548" s="4" t="str">
        <f t="shared" si="99"/>
        <v>[mɑ̃]</v>
      </c>
      <c r="G548" s="6">
        <f t="shared" si="100"/>
        <v>3</v>
      </c>
      <c r="H548" s="6">
        <f t="shared" si="101"/>
        <v>3</v>
      </c>
      <c r="I548" s="6">
        <f t="shared" si="102"/>
        <v>3</v>
      </c>
      <c r="J548" s="5" cm="1">
        <f t="array" ref="J548">SUM(_xlfn._xlws.FILTER($D$2:$D$773,_xlfn.MAP($E$2:$E$773,_xlfn.LAMBDA(_xlpm.x,_xlpm.x=$E548))))</f>
        <v>1.3076168682576005E-3</v>
      </c>
      <c r="K548" s="5">
        <f t="shared" si="103"/>
        <v>1</v>
      </c>
      <c r="L548" s="5" cm="1">
        <f t="array" ref="L548">SUM(_xlfn._xlws.FILTER($D$2:$D$773,_xlfn.MAP($F$2:$F$773,_xlfn.LAMBDA(_xlpm.x,_xlpm.x=$F548))))</f>
        <v>7.1918927754168029E-3</v>
      </c>
      <c r="M548" s="5">
        <f t="shared" si="104"/>
        <v>0.18181818181818182</v>
      </c>
      <c r="N548" s="5">
        <f t="shared" si="105"/>
        <v>0.15032586675738285</v>
      </c>
      <c r="O548" s="5">
        <f t="shared" si="106"/>
        <v>0.30769230769230771</v>
      </c>
      <c r="P548" s="5">
        <f t="shared" si="107"/>
        <v>0.74036268949424389</v>
      </c>
      <c r="Q548" s="5"/>
    </row>
    <row r="549" spans="1:17">
      <c r="A549" s="4" t="str">
        <f t="shared" si="96"/>
        <v>~com~ : [kɔ̃]</v>
      </c>
      <c r="B549" s="2">
        <v>4</v>
      </c>
      <c r="C549" s="4" t="s">
        <v>190</v>
      </c>
      <c r="D549" s="5">
        <f t="shared" si="97"/>
        <v>1.3076168682576005E-3</v>
      </c>
      <c r="E549" s="5" t="str">
        <f t="shared" si="98"/>
        <v>~com~</v>
      </c>
      <c r="F549" s="5" t="str">
        <f t="shared" si="99"/>
        <v>[kɔ̃]</v>
      </c>
      <c r="G549" s="6">
        <f t="shared" si="100"/>
        <v>3</v>
      </c>
      <c r="H549" s="6">
        <f t="shared" si="101"/>
        <v>3</v>
      </c>
      <c r="I549" s="6">
        <f t="shared" si="102"/>
        <v>3</v>
      </c>
      <c r="J549" s="5" cm="1">
        <f t="array" ref="J549">SUM(_xlfn._xlws.FILTER($D$2:$D$773,_xlfn.MAP($E$2:$E$773,_xlfn.LAMBDA(_xlpm.x,_xlpm.x=$E549))))</f>
        <v>1.3076168682576005E-3</v>
      </c>
      <c r="K549" s="5">
        <f t="shared" si="103"/>
        <v>1</v>
      </c>
      <c r="L549" s="5" cm="1">
        <f t="array" ref="L549">SUM(_xlfn._xlws.FILTER($D$2:$D$773,_xlfn.MAP($F$2:$F$773,_xlfn.LAMBDA(_xlpm.x,_xlpm.x=$F549))))</f>
        <v>7.1918927754168029E-3</v>
      </c>
      <c r="M549" s="5">
        <f t="shared" si="104"/>
        <v>0.18181818181818182</v>
      </c>
      <c r="N549" s="5">
        <f t="shared" si="105"/>
        <v>0.15032586675738285</v>
      </c>
      <c r="O549" s="5">
        <f t="shared" si="106"/>
        <v>0.30769230769230771</v>
      </c>
      <c r="P549" s="5">
        <f t="shared" si="107"/>
        <v>0.74036268949424389</v>
      </c>
      <c r="Q549" s="5"/>
    </row>
    <row r="550" spans="1:17">
      <c r="A550" s="4" t="str">
        <f t="shared" si="96"/>
        <v>~tom~ : [tɔ̃]</v>
      </c>
      <c r="B550" s="2">
        <v>1</v>
      </c>
      <c r="C550" s="4" t="s">
        <v>748</v>
      </c>
      <c r="D550" s="5">
        <f t="shared" si="97"/>
        <v>3.2690421706440013E-4</v>
      </c>
      <c r="E550" s="4" t="str">
        <f t="shared" si="98"/>
        <v>~tom~</v>
      </c>
      <c r="F550" s="4" t="str">
        <f t="shared" si="99"/>
        <v>[tɔ̃]</v>
      </c>
      <c r="G550" s="6">
        <f t="shared" si="100"/>
        <v>3</v>
      </c>
      <c r="H550" s="6">
        <f t="shared" si="101"/>
        <v>3</v>
      </c>
      <c r="I550" s="6">
        <f t="shared" si="102"/>
        <v>3</v>
      </c>
      <c r="J550" s="5" cm="1">
        <f t="array" ref="J550">SUM(_xlfn._xlws.FILTER($D$2:$D$773,_xlfn.MAP($E$2:$E$773,_xlfn.LAMBDA(_xlpm.x,_xlpm.x=$E550))))</f>
        <v>3.2690421706440013E-4</v>
      </c>
      <c r="K550" s="5">
        <f t="shared" si="103"/>
        <v>1</v>
      </c>
      <c r="L550" s="5" cm="1">
        <f t="array" ref="L550">SUM(_xlfn._xlws.FILTER($D$2:$D$773,_xlfn.MAP($F$2:$F$773,_xlfn.LAMBDA(_xlpm.x,_xlpm.x=$F550))))</f>
        <v>1.9614253023864008E-3</v>
      </c>
      <c r="M550" s="5">
        <f t="shared" si="104"/>
        <v>0.16666666666666666</v>
      </c>
      <c r="N550" s="5">
        <f t="shared" si="105"/>
        <v>6.0117410678435623E-2</v>
      </c>
      <c r="O550" s="5">
        <f t="shared" si="106"/>
        <v>0.2857142857142857</v>
      </c>
      <c r="P550" s="5">
        <f t="shared" si="107"/>
        <v>0.77815125038364363</v>
      </c>
      <c r="Q550" s="5"/>
    </row>
    <row r="551" spans="1:17">
      <c r="A551" s="4" t="str">
        <f t="shared" si="96"/>
        <v>~cin~ : [sɛ̃]</v>
      </c>
      <c r="B551" s="2">
        <v>1</v>
      </c>
      <c r="C551" s="4" t="s">
        <v>345</v>
      </c>
      <c r="D551" s="5">
        <f t="shared" si="97"/>
        <v>3.2690421706440013E-4</v>
      </c>
      <c r="E551" s="4" t="str">
        <f t="shared" si="98"/>
        <v>~cin~</v>
      </c>
      <c r="F551" s="4" t="str">
        <f t="shared" si="99"/>
        <v>[sɛ̃]</v>
      </c>
      <c r="G551" s="6">
        <f t="shared" si="100"/>
        <v>3</v>
      </c>
      <c r="H551" s="6">
        <f t="shared" si="101"/>
        <v>3</v>
      </c>
      <c r="I551" s="6">
        <f t="shared" si="102"/>
        <v>3</v>
      </c>
      <c r="J551" s="5" cm="1">
        <f t="array" ref="J551">SUM(_xlfn._xlws.FILTER($D$2:$D$773,_xlfn.MAP($E$2:$E$773,_xlfn.LAMBDA(_xlpm.x,_xlpm.x=$E551))))</f>
        <v>3.2690421706440013E-4</v>
      </c>
      <c r="K551" s="5">
        <f t="shared" si="103"/>
        <v>1</v>
      </c>
      <c r="L551" s="5" cm="1">
        <f t="array" ref="L551">SUM(_xlfn._xlws.FILTER($D$2:$D$773,_xlfn.MAP($F$2:$F$773,_xlfn.LAMBDA(_xlpm.x,_xlpm.x=$F551))))</f>
        <v>1.9614253023864008E-3</v>
      </c>
      <c r="M551" s="5">
        <f t="shared" si="104"/>
        <v>0.16666666666666666</v>
      </c>
      <c r="N551" s="5">
        <f t="shared" si="105"/>
        <v>6.0117410678435623E-2</v>
      </c>
      <c r="O551" s="5">
        <f t="shared" si="106"/>
        <v>0.2857142857142857</v>
      </c>
      <c r="P551" s="5">
        <f t="shared" si="107"/>
        <v>0.77815125038364363</v>
      </c>
      <c r="Q551" s="5"/>
    </row>
    <row r="552" spans="1:17">
      <c r="A552" s="4" t="str">
        <f t="shared" si="96"/>
        <v>~den~ : [dɑ̃]</v>
      </c>
      <c r="B552" s="2">
        <v>1</v>
      </c>
      <c r="C552" s="4" t="s">
        <v>655</v>
      </c>
      <c r="D552" s="5">
        <f t="shared" si="97"/>
        <v>3.2690421706440013E-4</v>
      </c>
      <c r="E552" s="5" t="str">
        <f t="shared" si="98"/>
        <v>~den~</v>
      </c>
      <c r="F552" s="5" t="str">
        <f t="shared" si="99"/>
        <v>[dɑ̃]</v>
      </c>
      <c r="G552" s="6">
        <f t="shared" si="100"/>
        <v>3</v>
      </c>
      <c r="H552" s="6">
        <f t="shared" si="101"/>
        <v>3</v>
      </c>
      <c r="I552" s="6">
        <f t="shared" si="102"/>
        <v>3</v>
      </c>
      <c r="J552" s="5" cm="1">
        <f t="array" ref="J552">SUM(_xlfn._xlws.FILTER($D$2:$D$773,_xlfn.MAP($E$2:$E$773,_xlfn.LAMBDA(_xlpm.x,_xlpm.x=$E552))))</f>
        <v>3.2690421706440013E-4</v>
      </c>
      <c r="K552" s="5">
        <f t="shared" si="103"/>
        <v>1</v>
      </c>
      <c r="L552" s="5" cm="1">
        <f t="array" ref="L552">SUM(_xlfn._xlws.FILTER($D$2:$D$773,_xlfn.MAP($F$2:$F$773,_xlfn.LAMBDA(_xlpm.x,_xlpm.x=$F552))))</f>
        <v>1.9614253023864008E-3</v>
      </c>
      <c r="M552" s="5">
        <f t="shared" si="104"/>
        <v>0.16666666666666666</v>
      </c>
      <c r="N552" s="5">
        <f t="shared" si="105"/>
        <v>6.0117410678435623E-2</v>
      </c>
      <c r="O552" s="5">
        <f t="shared" si="106"/>
        <v>0.2857142857142857</v>
      </c>
      <c r="P552" s="5">
        <f t="shared" si="107"/>
        <v>0.77815125038364363</v>
      </c>
      <c r="Q552" s="5"/>
    </row>
    <row r="553" spans="1:17">
      <c r="A553" s="4" t="str">
        <f t="shared" si="96"/>
        <v>~tai~ : [tɛ]</v>
      </c>
      <c r="B553" s="2">
        <v>2</v>
      </c>
      <c r="C553" s="4" t="s">
        <v>244</v>
      </c>
      <c r="D553" s="5">
        <f t="shared" si="97"/>
        <v>6.5380843412880026E-4</v>
      </c>
      <c r="E553" s="4" t="str">
        <f t="shared" si="98"/>
        <v>~tai~</v>
      </c>
      <c r="F553" s="4" t="str">
        <f t="shared" si="99"/>
        <v>[tɛ]</v>
      </c>
      <c r="G553" s="6">
        <f t="shared" si="100"/>
        <v>3</v>
      </c>
      <c r="H553" s="6">
        <f t="shared" si="101"/>
        <v>2</v>
      </c>
      <c r="I553" s="6">
        <f t="shared" si="102"/>
        <v>3</v>
      </c>
      <c r="J553" s="5" cm="1">
        <f t="array" ref="J553">SUM(_xlfn._xlws.FILTER($D$2:$D$773,_xlfn.MAP($E$2:$E$773,_xlfn.LAMBDA(_xlpm.x,_xlpm.x=$E553))))</f>
        <v>6.5380843412880026E-4</v>
      </c>
      <c r="K553" s="5">
        <f t="shared" si="103"/>
        <v>1</v>
      </c>
      <c r="L553" s="5" cm="1">
        <f t="array" ref="L553">SUM(_xlfn._xlws.FILTER($D$2:$D$773,_xlfn.MAP($F$2:$F$773,_xlfn.LAMBDA(_xlpm.x,_xlpm.x=$F553))))</f>
        <v>3.9228506047728016E-3</v>
      </c>
      <c r="M553" s="5">
        <f t="shared" si="104"/>
        <v>0.16666666666666666</v>
      </c>
      <c r="N553" s="5">
        <f t="shared" si="105"/>
        <v>8.2073033851116139E-2</v>
      </c>
      <c r="O553" s="5">
        <f t="shared" si="106"/>
        <v>0.2857142857142857</v>
      </c>
      <c r="P553" s="5">
        <f t="shared" si="107"/>
        <v>0.77815125038364363</v>
      </c>
      <c r="Q553" s="5"/>
    </row>
    <row r="554" spans="1:17">
      <c r="A554" s="4" t="str">
        <f t="shared" si="96"/>
        <v>~som~ : [sɔ̃]</v>
      </c>
      <c r="B554" s="2">
        <v>2</v>
      </c>
      <c r="C554" s="4" t="s">
        <v>706</v>
      </c>
      <c r="D554" s="5">
        <f t="shared" si="97"/>
        <v>6.5380843412880026E-4</v>
      </c>
      <c r="E554" s="5" t="str">
        <f t="shared" si="98"/>
        <v>~som~</v>
      </c>
      <c r="F554" s="5" t="str">
        <f t="shared" si="99"/>
        <v>[sɔ̃]</v>
      </c>
      <c r="G554" s="6">
        <f t="shared" si="100"/>
        <v>3</v>
      </c>
      <c r="H554" s="6">
        <f t="shared" si="101"/>
        <v>3</v>
      </c>
      <c r="I554" s="6">
        <f t="shared" si="102"/>
        <v>3</v>
      </c>
      <c r="J554" s="5" cm="1">
        <f t="array" ref="J554">SUM(_xlfn._xlws.FILTER($D$2:$D$773,_xlfn.MAP($E$2:$E$773,_xlfn.LAMBDA(_xlpm.x,_xlpm.x=$E554))))</f>
        <v>6.5380843412880026E-4</v>
      </c>
      <c r="K554" s="5">
        <f t="shared" si="103"/>
        <v>1</v>
      </c>
      <c r="L554" s="5" cm="1">
        <f t="array" ref="L554">SUM(_xlfn._xlws.FILTER($D$2:$D$773,_xlfn.MAP($F$2:$F$773,_xlfn.LAMBDA(_xlpm.x,_xlpm.x=$F554))))</f>
        <v>4.2497548218372021E-3</v>
      </c>
      <c r="M554" s="5">
        <f t="shared" si="104"/>
        <v>0.15384615384615383</v>
      </c>
      <c r="N554" s="5">
        <f t="shared" si="105"/>
        <v>8.8931585461389115E-2</v>
      </c>
      <c r="O554" s="5">
        <f t="shared" si="106"/>
        <v>0.26666666666666666</v>
      </c>
      <c r="P554" s="5">
        <f t="shared" si="107"/>
        <v>0.81291335664285558</v>
      </c>
      <c r="Q554" s="5"/>
    </row>
    <row r="555" spans="1:17">
      <c r="A555" s="4" t="str">
        <f t="shared" si="96"/>
        <v>~çon~ : [sɔ̃]</v>
      </c>
      <c r="B555" s="2">
        <v>2</v>
      </c>
      <c r="C555" s="4" t="s">
        <v>708</v>
      </c>
      <c r="D555" s="5">
        <f t="shared" si="97"/>
        <v>6.5380843412880026E-4</v>
      </c>
      <c r="E555" s="4" t="str">
        <f t="shared" si="98"/>
        <v>~çon~</v>
      </c>
      <c r="F555" s="4" t="str">
        <f t="shared" si="99"/>
        <v>[sɔ̃]</v>
      </c>
      <c r="G555" s="6">
        <f t="shared" si="100"/>
        <v>3</v>
      </c>
      <c r="H555" s="6">
        <f t="shared" si="101"/>
        <v>3</v>
      </c>
      <c r="I555" s="6">
        <f t="shared" si="102"/>
        <v>3</v>
      </c>
      <c r="J555" s="5" cm="1">
        <f t="array" ref="J555">SUM(_xlfn._xlws.FILTER($D$2:$D$773,_xlfn.MAP($E$2:$E$773,_xlfn.LAMBDA(_xlpm.x,_xlpm.x=$E555))))</f>
        <v>6.5380843412880026E-4</v>
      </c>
      <c r="K555" s="5">
        <f t="shared" si="103"/>
        <v>1</v>
      </c>
      <c r="L555" s="5" cm="1">
        <f t="array" ref="L555">SUM(_xlfn._xlws.FILTER($D$2:$D$773,_xlfn.MAP($F$2:$F$773,_xlfn.LAMBDA(_xlpm.x,_xlpm.x=$F555))))</f>
        <v>4.2497548218372021E-3</v>
      </c>
      <c r="M555" s="5">
        <f t="shared" si="104"/>
        <v>0.15384615384615383</v>
      </c>
      <c r="N555" s="5">
        <f t="shared" si="105"/>
        <v>8.8931585461389115E-2</v>
      </c>
      <c r="O555" s="5">
        <f t="shared" si="106"/>
        <v>0.26666666666666666</v>
      </c>
      <c r="P555" s="5">
        <f t="shared" si="107"/>
        <v>0.81291335664285558</v>
      </c>
      <c r="Q555" s="5"/>
    </row>
    <row r="556" spans="1:17">
      <c r="A556" s="4" t="str">
        <f t="shared" si="96"/>
        <v>~llu~ : [ly]</v>
      </c>
      <c r="B556" s="2">
        <v>1</v>
      </c>
      <c r="C556" s="4" t="s">
        <v>393</v>
      </c>
      <c r="D556" s="5">
        <f t="shared" si="97"/>
        <v>3.2690421706440013E-4</v>
      </c>
      <c r="E556" s="4" t="str">
        <f t="shared" si="98"/>
        <v>~llu~</v>
      </c>
      <c r="F556" s="4" t="str">
        <f t="shared" si="99"/>
        <v>[ly]</v>
      </c>
      <c r="G556" s="6">
        <f t="shared" si="100"/>
        <v>3</v>
      </c>
      <c r="H556" s="6">
        <f t="shared" si="101"/>
        <v>2</v>
      </c>
      <c r="I556" s="6">
        <f t="shared" si="102"/>
        <v>3</v>
      </c>
      <c r="J556" s="5" cm="1">
        <f t="array" ref="J556">SUM(_xlfn._xlws.FILTER($D$2:$D$773,_xlfn.MAP($E$2:$E$773,_xlfn.LAMBDA(_xlpm.x,_xlpm.x=$E556))))</f>
        <v>3.2690421706440013E-4</v>
      </c>
      <c r="K556" s="5">
        <f t="shared" si="103"/>
        <v>1</v>
      </c>
      <c r="L556" s="5" cm="1">
        <f t="array" ref="L556">SUM(_xlfn._xlws.FILTER($D$2:$D$773,_xlfn.MAP($F$2:$F$773,_xlfn.LAMBDA(_xlpm.x,_xlpm.x=$F556))))</f>
        <v>2.2883295194508009E-3</v>
      </c>
      <c r="M556" s="5">
        <f t="shared" si="104"/>
        <v>0.14285714285714285</v>
      </c>
      <c r="N556" s="5">
        <f t="shared" si="105"/>
        <v>4.5309529144728272E-2</v>
      </c>
      <c r="O556" s="5">
        <f t="shared" si="106"/>
        <v>0.25</v>
      </c>
      <c r="P556" s="5">
        <f t="shared" si="107"/>
        <v>0.84509804001425681</v>
      </c>
      <c r="Q556" s="5"/>
    </row>
    <row r="557" spans="1:17">
      <c r="A557" s="4" t="str">
        <f t="shared" si="96"/>
        <v>~ffe~ : [fɛ]</v>
      </c>
      <c r="B557" s="2">
        <v>1</v>
      </c>
      <c r="C557" s="4" t="s">
        <v>643</v>
      </c>
      <c r="D557" s="5">
        <f t="shared" si="97"/>
        <v>3.2690421706440013E-4</v>
      </c>
      <c r="E557" s="4" t="str">
        <f t="shared" si="98"/>
        <v>~ffe~</v>
      </c>
      <c r="F557" s="4" t="str">
        <f t="shared" si="99"/>
        <v>[fɛ]</v>
      </c>
      <c r="G557" s="6">
        <f t="shared" si="100"/>
        <v>3</v>
      </c>
      <c r="H557" s="6">
        <f t="shared" si="101"/>
        <v>2</v>
      </c>
      <c r="I557" s="6">
        <f t="shared" si="102"/>
        <v>3</v>
      </c>
      <c r="J557" s="5" cm="1">
        <f t="array" ref="J557">SUM(_xlfn._xlws.FILTER($D$2:$D$773,_xlfn.MAP($E$2:$E$773,_xlfn.LAMBDA(_xlpm.x,_xlpm.x=$E557))))</f>
        <v>3.2690421706440013E-4</v>
      </c>
      <c r="K557" s="5">
        <f t="shared" si="103"/>
        <v>1</v>
      </c>
      <c r="L557" s="5" cm="1">
        <f t="array" ref="L557">SUM(_xlfn._xlws.FILTER($D$2:$D$773,_xlfn.MAP($F$2:$F$773,_xlfn.LAMBDA(_xlpm.x,_xlpm.x=$F557))))</f>
        <v>2.2883295194508009E-3</v>
      </c>
      <c r="M557" s="5">
        <f t="shared" si="104"/>
        <v>0.14285714285714285</v>
      </c>
      <c r="N557" s="5">
        <f t="shared" si="105"/>
        <v>4.5309529144728272E-2</v>
      </c>
      <c r="O557" s="5">
        <f t="shared" si="106"/>
        <v>0.25</v>
      </c>
      <c r="P557" s="5">
        <f t="shared" si="107"/>
        <v>0.84509804001425681</v>
      </c>
      <c r="Q557" s="5"/>
    </row>
    <row r="558" spans="1:17">
      <c r="A558" s="4" t="str">
        <f t="shared" si="96"/>
        <v>~ssé~ : [se]</v>
      </c>
      <c r="B558" s="2">
        <v>3</v>
      </c>
      <c r="C558" s="4" t="s">
        <v>250</v>
      </c>
      <c r="D558" s="5">
        <f t="shared" si="97"/>
        <v>9.8071265119320039E-4</v>
      </c>
      <c r="E558" s="5" t="str">
        <f t="shared" si="98"/>
        <v>~ssé~</v>
      </c>
      <c r="F558" s="5" t="str">
        <f t="shared" si="99"/>
        <v>[se]</v>
      </c>
      <c r="G558" s="6">
        <f t="shared" si="100"/>
        <v>3</v>
      </c>
      <c r="H558" s="6">
        <f t="shared" si="101"/>
        <v>2</v>
      </c>
      <c r="I558" s="6">
        <f t="shared" si="102"/>
        <v>3</v>
      </c>
      <c r="J558" s="5" cm="1">
        <f t="array" ref="J558">SUM(_xlfn._xlws.FILTER($D$2:$D$773,_xlfn.MAP($E$2:$E$773,_xlfn.LAMBDA(_xlpm.x,_xlpm.x=$E558))))</f>
        <v>9.8071265119320039E-4</v>
      </c>
      <c r="K558" s="5">
        <f t="shared" si="103"/>
        <v>1</v>
      </c>
      <c r="L558" s="5" cm="1">
        <f t="array" ref="L558">SUM(_xlfn._xlws.FILTER($D$2:$D$773,_xlfn.MAP($F$2:$F$773,_xlfn.LAMBDA(_xlpm.x,_xlpm.x=$F558))))</f>
        <v>6.8649885583524032E-3</v>
      </c>
      <c r="M558" s="5">
        <f t="shared" si="104"/>
        <v>0.14285714285714285</v>
      </c>
      <c r="N558" s="5">
        <f t="shared" si="105"/>
        <v>9.0619058289456544E-2</v>
      </c>
      <c r="O558" s="5">
        <f t="shared" si="106"/>
        <v>0.25</v>
      </c>
      <c r="P558" s="5">
        <f t="shared" si="107"/>
        <v>0.84509804001425681</v>
      </c>
      <c r="Q558" s="5"/>
    </row>
    <row r="559" spans="1:17">
      <c r="A559" s="4" t="str">
        <f t="shared" si="96"/>
        <v>~nta~ : [ta]</v>
      </c>
      <c r="B559" s="2">
        <v>2</v>
      </c>
      <c r="C559" s="4" t="s">
        <v>340</v>
      </c>
      <c r="D559" s="5">
        <f t="shared" si="97"/>
        <v>6.5380843412880026E-4</v>
      </c>
      <c r="E559" s="4" t="str">
        <f t="shared" si="98"/>
        <v>~nta~</v>
      </c>
      <c r="F559" s="4" t="str">
        <f t="shared" si="99"/>
        <v>[ta]</v>
      </c>
      <c r="G559" s="6">
        <f t="shared" si="100"/>
        <v>3</v>
      </c>
      <c r="H559" s="6">
        <f t="shared" si="101"/>
        <v>2</v>
      </c>
      <c r="I559" s="6">
        <f t="shared" si="102"/>
        <v>3</v>
      </c>
      <c r="J559" s="5" cm="1">
        <f t="array" ref="J559">SUM(_xlfn._xlws.FILTER($D$2:$D$773,_xlfn.MAP($E$2:$E$773,_xlfn.LAMBDA(_xlpm.x,_xlpm.x=$E559))))</f>
        <v>6.5380843412880026E-4</v>
      </c>
      <c r="K559" s="5">
        <f t="shared" si="103"/>
        <v>1</v>
      </c>
      <c r="L559" s="5" cm="1">
        <f t="array" ref="L559">SUM(_xlfn._xlws.FILTER($D$2:$D$773,_xlfn.MAP($F$2:$F$773,_xlfn.LAMBDA(_xlpm.x,_xlpm.x=$F559))))</f>
        <v>4.9035632559660015E-3</v>
      </c>
      <c r="M559" s="5">
        <f t="shared" si="104"/>
        <v>0.13333333333333333</v>
      </c>
      <c r="N559" s="5">
        <f t="shared" si="105"/>
        <v>6.7589557289154473E-2</v>
      </c>
      <c r="O559" s="5">
        <f t="shared" si="106"/>
        <v>0.23529411764705882</v>
      </c>
      <c r="P559" s="5">
        <f t="shared" si="107"/>
        <v>0.87506126339170009</v>
      </c>
      <c r="Q559" s="5"/>
    </row>
    <row r="560" spans="1:17">
      <c r="A560" s="4" t="str">
        <f t="shared" si="96"/>
        <v>~nie~ : [ni]</v>
      </c>
      <c r="B560" s="2">
        <v>1</v>
      </c>
      <c r="C560" s="4" t="s">
        <v>583</v>
      </c>
      <c r="D560" s="5">
        <f t="shared" si="97"/>
        <v>3.2690421706440013E-4</v>
      </c>
      <c r="E560" s="4" t="str">
        <f t="shared" si="98"/>
        <v>~nie~</v>
      </c>
      <c r="F560" s="4" t="str">
        <f t="shared" si="99"/>
        <v>[ni]</v>
      </c>
      <c r="G560" s="6">
        <f t="shared" si="100"/>
        <v>3</v>
      </c>
      <c r="H560" s="6">
        <f t="shared" si="101"/>
        <v>2</v>
      </c>
      <c r="I560" s="6">
        <f t="shared" si="102"/>
        <v>3</v>
      </c>
      <c r="J560" s="5" cm="1">
        <f t="array" ref="J560">SUM(_xlfn._xlws.FILTER($D$2:$D$773,_xlfn.MAP($E$2:$E$773,_xlfn.LAMBDA(_xlpm.x,_xlpm.x=$E560))))</f>
        <v>6.5380843412880026E-4</v>
      </c>
      <c r="K560" s="5">
        <f t="shared" si="103"/>
        <v>0.5</v>
      </c>
      <c r="L560" s="5" cm="1">
        <f t="array" ref="L560">SUM(_xlfn._xlws.FILTER($D$2:$D$773,_xlfn.MAP($F$2:$F$773,_xlfn.LAMBDA(_xlpm.x,_xlpm.x=$F560))))</f>
        <v>5.2304674730304021E-3</v>
      </c>
      <c r="M560" s="5">
        <f t="shared" si="104"/>
        <v>6.25E-2</v>
      </c>
      <c r="N560" s="5">
        <f t="shared" si="105"/>
        <v>2.0137568508768119E-2</v>
      </c>
      <c r="O560" s="5">
        <f t="shared" si="106"/>
        <v>0.1111111111111111</v>
      </c>
      <c r="P560" s="5">
        <f t="shared" si="107"/>
        <v>0.90308998699194354</v>
      </c>
      <c r="Q560" s="5"/>
    </row>
    <row r="561" spans="1:17">
      <c r="A561" s="4" t="str">
        <f t="shared" si="96"/>
        <v>~cho~ : [ʃo]</v>
      </c>
      <c r="B561" s="2">
        <v>1</v>
      </c>
      <c r="C561" s="4" t="s">
        <v>300</v>
      </c>
      <c r="D561" s="5">
        <f t="shared" si="97"/>
        <v>3.2690421706440013E-4</v>
      </c>
      <c r="E561" s="5" t="str">
        <f t="shared" si="98"/>
        <v>~cho~</v>
      </c>
      <c r="F561" s="5" t="str">
        <f t="shared" si="99"/>
        <v>[ʃo]</v>
      </c>
      <c r="G561" s="6">
        <f t="shared" si="100"/>
        <v>3</v>
      </c>
      <c r="H561" s="6">
        <f t="shared" si="101"/>
        <v>2</v>
      </c>
      <c r="I561" s="6">
        <f t="shared" si="102"/>
        <v>3</v>
      </c>
      <c r="J561" s="5" cm="1">
        <f t="array" ref="J561">SUM(_xlfn._xlws.FILTER($D$2:$D$773,_xlfn.MAP($E$2:$E$773,_xlfn.LAMBDA(_xlpm.x,_xlpm.x=$E561))))</f>
        <v>3.2690421706440013E-4</v>
      </c>
      <c r="K561" s="5">
        <f t="shared" si="103"/>
        <v>1</v>
      </c>
      <c r="L561" s="5" cm="1">
        <f t="array" ref="L561">SUM(_xlfn._xlws.FILTER($D$2:$D$773,_xlfn.MAP($F$2:$F$773,_xlfn.LAMBDA(_xlpm.x,_xlpm.x=$F561))))</f>
        <v>2.6152337365152011E-3</v>
      </c>
      <c r="M561" s="5">
        <f t="shared" si="104"/>
        <v>0.125</v>
      </c>
      <c r="N561" s="5">
        <f t="shared" si="105"/>
        <v>4.0275137017536239E-2</v>
      </c>
      <c r="O561" s="5">
        <f t="shared" si="106"/>
        <v>0.22222222222222221</v>
      </c>
      <c r="P561" s="5">
        <f t="shared" si="107"/>
        <v>0.90308998699194354</v>
      </c>
      <c r="Q561" s="5"/>
    </row>
    <row r="562" spans="1:17">
      <c r="A562" s="4" t="str">
        <f t="shared" si="96"/>
        <v>~vai~ : [vɛ]</v>
      </c>
      <c r="B562" s="2">
        <v>2</v>
      </c>
      <c r="C562" s="4" t="s">
        <v>509</v>
      </c>
      <c r="D562" s="5">
        <f t="shared" si="97"/>
        <v>6.5380843412880026E-4</v>
      </c>
      <c r="E562" s="4" t="str">
        <f t="shared" si="98"/>
        <v>~vai~</v>
      </c>
      <c r="F562" s="4" t="str">
        <f t="shared" si="99"/>
        <v>[vɛ]</v>
      </c>
      <c r="G562" s="6">
        <f t="shared" si="100"/>
        <v>3</v>
      </c>
      <c r="H562" s="6">
        <f t="shared" si="101"/>
        <v>2</v>
      </c>
      <c r="I562" s="6">
        <f t="shared" si="102"/>
        <v>3</v>
      </c>
      <c r="J562" s="5" cm="1">
        <f t="array" ref="J562">SUM(_xlfn._xlws.FILTER($D$2:$D$773,_xlfn.MAP($E$2:$E$773,_xlfn.LAMBDA(_xlpm.x,_xlpm.x=$E562))))</f>
        <v>6.5380843412880026E-4</v>
      </c>
      <c r="K562" s="5">
        <f t="shared" si="103"/>
        <v>1</v>
      </c>
      <c r="L562" s="5" cm="1">
        <f t="array" ref="L562">SUM(_xlfn._xlws.FILTER($D$2:$D$773,_xlfn.MAP($F$2:$F$773,_xlfn.LAMBDA(_xlpm.x,_xlpm.x=$F562))))</f>
        <v>5.5573716900948018E-3</v>
      </c>
      <c r="M562" s="5">
        <f t="shared" si="104"/>
        <v>0.11764705882352942</v>
      </c>
      <c r="N562" s="5">
        <f t="shared" si="105"/>
        <v>6.0474867048190849E-2</v>
      </c>
      <c r="O562" s="5">
        <f t="shared" si="106"/>
        <v>0.2105263157894737</v>
      </c>
      <c r="P562" s="5">
        <f t="shared" si="107"/>
        <v>0.92941892571429274</v>
      </c>
      <c r="Q562" s="5"/>
    </row>
    <row r="563" spans="1:17">
      <c r="A563" s="4" t="str">
        <f t="shared" si="96"/>
        <v>~ger~ : [ʒe]</v>
      </c>
      <c r="B563" s="2">
        <v>1</v>
      </c>
      <c r="C563" s="4" t="s">
        <v>736</v>
      </c>
      <c r="D563" s="5">
        <f t="shared" si="97"/>
        <v>3.2690421706440013E-4</v>
      </c>
      <c r="E563" s="4" t="str">
        <f t="shared" si="98"/>
        <v>~ger~</v>
      </c>
      <c r="F563" s="4" t="str">
        <f t="shared" si="99"/>
        <v>[ʒe]</v>
      </c>
      <c r="G563" s="6">
        <f t="shared" si="100"/>
        <v>3</v>
      </c>
      <c r="H563" s="6">
        <f t="shared" si="101"/>
        <v>2</v>
      </c>
      <c r="I563" s="6">
        <f t="shared" si="102"/>
        <v>3</v>
      </c>
      <c r="J563" s="5" cm="1">
        <f t="array" ref="J563">SUM(_xlfn._xlws.FILTER($D$2:$D$773,_xlfn.MAP($E$2:$E$773,_xlfn.LAMBDA(_xlpm.x,_xlpm.x=$E563))))</f>
        <v>3.2690421706440013E-4</v>
      </c>
      <c r="K563" s="5">
        <f t="shared" si="103"/>
        <v>1</v>
      </c>
      <c r="L563" s="5" cm="1">
        <f t="array" ref="L563">SUM(_xlfn._xlws.FILTER($D$2:$D$773,_xlfn.MAP($F$2:$F$773,_xlfn.LAMBDA(_xlpm.x,_xlpm.x=$F563))))</f>
        <v>2.9421379535796012E-3</v>
      </c>
      <c r="M563" s="5">
        <f t="shared" si="104"/>
        <v>0.1111111111111111</v>
      </c>
      <c r="N563" s="5">
        <f t="shared" si="105"/>
        <v>3.6247623315782615E-2</v>
      </c>
      <c r="O563" s="5">
        <f t="shared" si="106"/>
        <v>0.19999999999999998</v>
      </c>
      <c r="P563" s="5">
        <f t="shared" si="107"/>
        <v>0.95424250943932487</v>
      </c>
      <c r="Q563" s="5"/>
    </row>
    <row r="564" spans="1:17">
      <c r="A564" s="4" t="str">
        <f t="shared" si="96"/>
        <v>~llé~ : [le]</v>
      </c>
      <c r="B564" s="2">
        <v>1</v>
      </c>
      <c r="C564" s="4" t="s">
        <v>782</v>
      </c>
      <c r="D564" s="5">
        <f t="shared" si="97"/>
        <v>3.2690421706440013E-4</v>
      </c>
      <c r="E564" s="5" t="str">
        <f t="shared" si="98"/>
        <v>~llé~</v>
      </c>
      <c r="F564" s="5" t="str">
        <f t="shared" si="99"/>
        <v>[le]</v>
      </c>
      <c r="G564" s="6">
        <f t="shared" si="100"/>
        <v>3</v>
      </c>
      <c r="H564" s="6">
        <f t="shared" si="101"/>
        <v>2</v>
      </c>
      <c r="I564" s="6">
        <f t="shared" si="102"/>
        <v>3</v>
      </c>
      <c r="J564" s="5" cm="1">
        <f t="array" ref="J564">SUM(_xlfn._xlws.FILTER($D$2:$D$773,_xlfn.MAP($E$2:$E$773,_xlfn.LAMBDA(_xlpm.x,_xlpm.x=$E564))))</f>
        <v>3.2690421706440013E-4</v>
      </c>
      <c r="K564" s="5">
        <f t="shared" si="103"/>
        <v>1</v>
      </c>
      <c r="L564" s="5" cm="1">
        <f t="array" ref="L564">SUM(_xlfn._xlws.FILTER($D$2:$D$773,_xlfn.MAP($F$2:$F$773,_xlfn.LAMBDA(_xlpm.x,_xlpm.x=$F564))))</f>
        <v>2.9421379535796012E-3</v>
      </c>
      <c r="M564" s="5">
        <f t="shared" si="104"/>
        <v>0.1111111111111111</v>
      </c>
      <c r="N564" s="5">
        <f t="shared" si="105"/>
        <v>3.6247623315782615E-2</v>
      </c>
      <c r="O564" s="5">
        <f t="shared" si="106"/>
        <v>0.19999999999999998</v>
      </c>
      <c r="P564" s="5">
        <f t="shared" si="107"/>
        <v>0.95424250943932487</v>
      </c>
      <c r="Q564" s="5"/>
    </row>
    <row r="565" spans="1:17">
      <c r="A565" s="4" t="str">
        <f t="shared" si="96"/>
        <v>~tan~ : [tɑ̃]</v>
      </c>
      <c r="B565" s="2">
        <v>1</v>
      </c>
      <c r="C565" s="4" t="s">
        <v>751</v>
      </c>
      <c r="D565" s="5">
        <f t="shared" si="97"/>
        <v>3.2690421706440013E-4</v>
      </c>
      <c r="E565" s="5" t="str">
        <f t="shared" si="98"/>
        <v>~tan~</v>
      </c>
      <c r="F565" s="5" t="str">
        <f t="shared" si="99"/>
        <v>[tɑ̃]</v>
      </c>
      <c r="G565" s="6">
        <f t="shared" si="100"/>
        <v>3</v>
      </c>
      <c r="H565" s="6">
        <f t="shared" si="101"/>
        <v>3</v>
      </c>
      <c r="I565" s="6">
        <f t="shared" si="102"/>
        <v>3</v>
      </c>
      <c r="J565" s="5" cm="1">
        <f t="array" ref="J565">SUM(_xlfn._xlws.FILTER($D$2:$D$773,_xlfn.MAP($E$2:$E$773,_xlfn.LAMBDA(_xlpm.x,_xlpm.x=$E565))))</f>
        <v>3.2690421706440013E-4</v>
      </c>
      <c r="K565" s="5">
        <f t="shared" si="103"/>
        <v>1</v>
      </c>
      <c r="L565" s="5" cm="1">
        <f t="array" ref="L565">SUM(_xlfn._xlws.FILTER($D$2:$D$773,_xlfn.MAP($F$2:$F$773,_xlfn.LAMBDA(_xlpm.x,_xlpm.x=$F565))))</f>
        <v>2.9421379535796012E-3</v>
      </c>
      <c r="M565" s="5">
        <f t="shared" si="104"/>
        <v>0.1111111111111111</v>
      </c>
      <c r="N565" s="5">
        <f t="shared" si="105"/>
        <v>4.2082187474904935E-2</v>
      </c>
      <c r="O565" s="5">
        <f t="shared" si="106"/>
        <v>0.19999999999999998</v>
      </c>
      <c r="P565" s="5">
        <f t="shared" si="107"/>
        <v>0.95424250943932487</v>
      </c>
      <c r="Q565" s="5"/>
    </row>
    <row r="566" spans="1:17">
      <c r="A566" s="4" t="str">
        <f t="shared" si="96"/>
        <v>~res~ : [ʁ]</v>
      </c>
      <c r="B566" s="2">
        <v>20</v>
      </c>
      <c r="C566" s="4" t="s">
        <v>117</v>
      </c>
      <c r="D566" s="5">
        <f t="shared" si="97"/>
        <v>6.5380843412880026E-3</v>
      </c>
      <c r="E566" s="4" t="str">
        <f t="shared" si="98"/>
        <v>~res~</v>
      </c>
      <c r="F566" s="4" t="str">
        <f t="shared" si="99"/>
        <v>[ʁ]</v>
      </c>
      <c r="G566" s="6">
        <f t="shared" si="100"/>
        <v>3</v>
      </c>
      <c r="H566" s="6">
        <f t="shared" si="101"/>
        <v>1</v>
      </c>
      <c r="I566" s="6">
        <f t="shared" si="102"/>
        <v>3</v>
      </c>
      <c r="J566" s="5" cm="1">
        <f t="array" ref="J566">SUM(_xlfn._xlws.FILTER($D$2:$D$773,_xlfn.MAP($E$2:$E$773,_xlfn.LAMBDA(_xlpm.x,_xlpm.x=$E566))))</f>
        <v>6.5380843412880026E-3</v>
      </c>
      <c r="K566" s="5">
        <f t="shared" si="103"/>
        <v>1</v>
      </c>
      <c r="L566" s="5" cm="1">
        <f t="array" ref="L566">SUM(_xlfn._xlws.FILTER($D$2:$D$773,_xlfn.MAP($F$2:$F$773,_xlfn.LAMBDA(_xlpm.x,_xlpm.x=$F566))))</f>
        <v>6.0150375939849621E-2</v>
      </c>
      <c r="M566" s="5">
        <f t="shared" si="104"/>
        <v>0.10869565217391305</v>
      </c>
      <c r="N566" s="5">
        <f t="shared" si="105"/>
        <v>0.12369782919960684</v>
      </c>
      <c r="O566" s="5">
        <f t="shared" si="106"/>
        <v>0.19607843137254904</v>
      </c>
      <c r="P566" s="5">
        <f t="shared" si="107"/>
        <v>0.96378782734555524</v>
      </c>
      <c r="Q566" s="5"/>
    </row>
    <row r="567" spans="1:17">
      <c r="A567" s="4" t="str">
        <f t="shared" si="96"/>
        <v>~ssi~ : [si]</v>
      </c>
      <c r="B567" s="2">
        <v>3</v>
      </c>
      <c r="C567" s="4" t="s">
        <v>214</v>
      </c>
      <c r="D567" s="5">
        <f t="shared" si="97"/>
        <v>9.8071265119320039E-4</v>
      </c>
      <c r="E567" s="4" t="str">
        <f t="shared" si="98"/>
        <v>~ssi~</v>
      </c>
      <c r="F567" s="4" t="str">
        <f t="shared" si="99"/>
        <v>[si]</v>
      </c>
      <c r="G567" s="6">
        <f t="shared" si="100"/>
        <v>3</v>
      </c>
      <c r="H567" s="6">
        <f t="shared" si="101"/>
        <v>2</v>
      </c>
      <c r="I567" s="6">
        <f t="shared" si="102"/>
        <v>3</v>
      </c>
      <c r="J567" s="5" cm="1">
        <f t="array" ref="J567">SUM(_xlfn._xlws.FILTER($D$2:$D$773,_xlfn.MAP($E$2:$E$773,_xlfn.LAMBDA(_xlpm.x,_xlpm.x=$E567))))</f>
        <v>9.8071265119320039E-4</v>
      </c>
      <c r="K567" s="5">
        <f t="shared" si="103"/>
        <v>1</v>
      </c>
      <c r="L567" s="5" cm="1">
        <f t="array" ref="L567">SUM(_xlfn._xlws.FILTER($D$2:$D$773,_xlfn.MAP($F$2:$F$773,_xlfn.LAMBDA(_xlpm.x,_xlpm.x=$F567))))</f>
        <v>9.1533180778032037E-3</v>
      </c>
      <c r="M567" s="5">
        <f t="shared" si="104"/>
        <v>0.10714285714285714</v>
      </c>
      <c r="N567" s="5">
        <f t="shared" si="105"/>
        <v>7.0156690288611503E-2</v>
      </c>
      <c r="O567" s="5">
        <f t="shared" si="106"/>
        <v>0.19354838709677416</v>
      </c>
      <c r="P567" s="5">
        <f t="shared" si="107"/>
        <v>0.97003677662255683</v>
      </c>
      <c r="Q567" s="5"/>
    </row>
    <row r="568" spans="1:17">
      <c r="A568" s="4" t="str">
        <f t="shared" si="96"/>
        <v>~raî~ : [ʁɛ]</v>
      </c>
      <c r="B568" s="2">
        <v>2</v>
      </c>
      <c r="C568" s="4" t="s">
        <v>281</v>
      </c>
      <c r="D568" s="5">
        <f t="shared" si="97"/>
        <v>6.5380843412880026E-4</v>
      </c>
      <c r="E568" s="5" t="str">
        <f t="shared" si="98"/>
        <v>~raî~</v>
      </c>
      <c r="F568" s="5" t="str">
        <f t="shared" si="99"/>
        <v>[ʁɛ]</v>
      </c>
      <c r="G568" s="6">
        <f t="shared" si="100"/>
        <v>3</v>
      </c>
      <c r="H568" s="6">
        <f t="shared" si="101"/>
        <v>2</v>
      </c>
      <c r="I568" s="6">
        <f t="shared" si="102"/>
        <v>3</v>
      </c>
      <c r="J568" s="5" cm="1">
        <f t="array" ref="J568">SUM(_xlfn._xlws.FILTER($D$2:$D$773,_xlfn.MAP($E$2:$E$773,_xlfn.LAMBDA(_xlpm.x,_xlpm.x=$E568))))</f>
        <v>6.5380843412880026E-4</v>
      </c>
      <c r="K568" s="5">
        <f t="shared" si="103"/>
        <v>1</v>
      </c>
      <c r="L568" s="5" cm="1">
        <f t="array" ref="L568">SUM(_xlfn._xlws.FILTER($D$2:$D$773,_xlfn.MAP($F$2:$F$773,_xlfn.LAMBDA(_xlpm.x,_xlpm.x=$F568))))</f>
        <v>6.2111801242236038E-3</v>
      </c>
      <c r="M568" s="5">
        <f t="shared" si="104"/>
        <v>0.10526315789473682</v>
      </c>
      <c r="N568" s="5">
        <f t="shared" si="105"/>
        <v>5.4715355900744098E-2</v>
      </c>
      <c r="O568" s="5">
        <f t="shared" si="106"/>
        <v>0.19047619047619047</v>
      </c>
      <c r="P568" s="5">
        <f t="shared" si="107"/>
        <v>0.97772360528884783</v>
      </c>
      <c r="Q568" s="5"/>
    </row>
    <row r="569" spans="1:17">
      <c r="A569" s="4" t="str">
        <f t="shared" si="96"/>
        <v>~rai~ : [ʁɛ]</v>
      </c>
      <c r="B569" s="2">
        <v>2</v>
      </c>
      <c r="C569" s="4" t="s">
        <v>693</v>
      </c>
      <c r="D569" s="5">
        <f t="shared" si="97"/>
        <v>6.5380843412880026E-4</v>
      </c>
      <c r="E569" s="5" t="str">
        <f t="shared" si="98"/>
        <v>~rai~</v>
      </c>
      <c r="F569" s="5" t="str">
        <f t="shared" si="99"/>
        <v>[ʁɛ]</v>
      </c>
      <c r="G569" s="6">
        <f t="shared" si="100"/>
        <v>3</v>
      </c>
      <c r="H569" s="6">
        <f t="shared" si="101"/>
        <v>2</v>
      </c>
      <c r="I569" s="6">
        <f t="shared" si="102"/>
        <v>3</v>
      </c>
      <c r="J569" s="5" cm="1">
        <f t="array" ref="J569">SUM(_xlfn._xlws.FILTER($D$2:$D$773,_xlfn.MAP($E$2:$E$773,_xlfn.LAMBDA(_xlpm.x,_xlpm.x=$E569))))</f>
        <v>6.5380843412880026E-4</v>
      </c>
      <c r="K569" s="5">
        <f t="shared" si="103"/>
        <v>1</v>
      </c>
      <c r="L569" s="5" cm="1">
        <f t="array" ref="L569">SUM(_xlfn._xlws.FILTER($D$2:$D$773,_xlfn.MAP($F$2:$F$773,_xlfn.LAMBDA(_xlpm.x,_xlpm.x=$F569))))</f>
        <v>6.2111801242236038E-3</v>
      </c>
      <c r="M569" s="5">
        <f t="shared" si="104"/>
        <v>0.10526315789473682</v>
      </c>
      <c r="N569" s="5">
        <f t="shared" si="105"/>
        <v>5.4715355900744098E-2</v>
      </c>
      <c r="O569" s="5">
        <f t="shared" si="106"/>
        <v>0.19047619047619047</v>
      </c>
      <c r="P569" s="5">
        <f t="shared" si="107"/>
        <v>0.97772360528884783</v>
      </c>
      <c r="Q569" s="5"/>
    </row>
    <row r="570" spans="1:17">
      <c r="A570" s="4" t="str">
        <f t="shared" si="96"/>
        <v>~maî~ : [mɛ]</v>
      </c>
      <c r="B570" s="2">
        <v>2</v>
      </c>
      <c r="C570" s="4" t="s">
        <v>389</v>
      </c>
      <c r="D570" s="5">
        <f t="shared" si="97"/>
        <v>6.5380843412880026E-4</v>
      </c>
      <c r="E570" s="5" t="str">
        <f t="shared" si="98"/>
        <v>~maî~</v>
      </c>
      <c r="F570" s="5" t="str">
        <f t="shared" si="99"/>
        <v>[mɛ]</v>
      </c>
      <c r="G570" s="6">
        <f t="shared" si="100"/>
        <v>3</v>
      </c>
      <c r="H570" s="6">
        <f t="shared" si="101"/>
        <v>2</v>
      </c>
      <c r="I570" s="6">
        <f t="shared" si="102"/>
        <v>3</v>
      </c>
      <c r="J570" s="5" cm="1">
        <f t="array" ref="J570">SUM(_xlfn._xlws.FILTER($D$2:$D$773,_xlfn.MAP($E$2:$E$773,_xlfn.LAMBDA(_xlpm.x,_xlpm.x=$E570))))</f>
        <v>6.5380843412880026E-4</v>
      </c>
      <c r="K570" s="5">
        <f t="shared" si="103"/>
        <v>1</v>
      </c>
      <c r="L570" s="5" cm="1">
        <f t="array" ref="L570">SUM(_xlfn._xlws.FILTER($D$2:$D$773,_xlfn.MAP($F$2:$F$773,_xlfn.LAMBDA(_xlpm.x,_xlpm.x=$F570))))</f>
        <v>6.2111801242236029E-3</v>
      </c>
      <c r="M570" s="5">
        <f t="shared" si="104"/>
        <v>0.10526315789473684</v>
      </c>
      <c r="N570" s="5">
        <f t="shared" si="105"/>
        <v>5.4715355900744105E-2</v>
      </c>
      <c r="O570" s="5">
        <f t="shared" si="106"/>
        <v>0.19047619047619049</v>
      </c>
      <c r="P570" s="5">
        <f t="shared" si="107"/>
        <v>0.97772360528884772</v>
      </c>
      <c r="Q570" s="5"/>
    </row>
    <row r="571" spans="1:17">
      <c r="A571" s="4" t="str">
        <f t="shared" si="96"/>
        <v>~eau~ : [o]</v>
      </c>
      <c r="B571" s="2">
        <v>1</v>
      </c>
      <c r="C571" s="4" t="s">
        <v>575</v>
      </c>
      <c r="D571" s="5">
        <f t="shared" si="97"/>
        <v>3.2690421706440013E-4</v>
      </c>
      <c r="E571" s="5" t="str">
        <f t="shared" si="98"/>
        <v>~eau~</v>
      </c>
      <c r="F571" s="5" t="str">
        <f t="shared" si="99"/>
        <v>[o]</v>
      </c>
      <c r="G571" s="6">
        <f t="shared" si="100"/>
        <v>3</v>
      </c>
      <c r="H571" s="6">
        <f t="shared" si="101"/>
        <v>1</v>
      </c>
      <c r="I571" s="6">
        <f t="shared" si="102"/>
        <v>3</v>
      </c>
      <c r="J571" s="5" cm="1">
        <f t="array" ref="J571">SUM(_xlfn._xlws.FILTER($D$2:$D$773,_xlfn.MAP($E$2:$E$773,_xlfn.LAMBDA(_xlpm.x,_xlpm.x=$E571))))</f>
        <v>3.2690421706440013E-4</v>
      </c>
      <c r="K571" s="5">
        <f t="shared" si="103"/>
        <v>1</v>
      </c>
      <c r="L571" s="5" cm="1">
        <f t="array" ref="L571">SUM(_xlfn._xlws.FILTER($D$2:$D$773,_xlfn.MAP($F$2:$F$773,_xlfn.LAMBDA(_xlpm.x,_xlpm.x=$F571))))</f>
        <v>3.2690421706440013E-3</v>
      </c>
      <c r="M571" s="5">
        <f t="shared" si="104"/>
        <v>0.1</v>
      </c>
      <c r="N571" s="5">
        <f t="shared" si="105"/>
        <v>2.6114147134446049E-2</v>
      </c>
      <c r="O571" s="5">
        <f t="shared" si="106"/>
        <v>0.18181818181818182</v>
      </c>
      <c r="P571" s="5">
        <f t="shared" si="107"/>
        <v>1</v>
      </c>
      <c r="Q571" s="5"/>
    </row>
    <row r="572" spans="1:17">
      <c r="A572" s="4" t="str">
        <f t="shared" si="96"/>
        <v>~sem~ : [sɑ̃]</v>
      </c>
      <c r="B572" s="2">
        <v>1</v>
      </c>
      <c r="C572" s="4" t="s">
        <v>343</v>
      </c>
      <c r="D572" s="5">
        <f t="shared" si="97"/>
        <v>3.2690421706440013E-4</v>
      </c>
      <c r="E572" s="5" t="str">
        <f t="shared" si="98"/>
        <v>~sem~</v>
      </c>
      <c r="F572" s="5" t="str">
        <f t="shared" si="99"/>
        <v>[sɑ̃]</v>
      </c>
      <c r="G572" s="6">
        <f t="shared" si="100"/>
        <v>3</v>
      </c>
      <c r="H572" s="6">
        <f t="shared" si="101"/>
        <v>3</v>
      </c>
      <c r="I572" s="6">
        <f t="shared" si="102"/>
        <v>3</v>
      </c>
      <c r="J572" s="5" cm="1">
        <f t="array" ref="J572">SUM(_xlfn._xlws.FILTER($D$2:$D$773,_xlfn.MAP($E$2:$E$773,_xlfn.LAMBDA(_xlpm.x,_xlpm.x=$E572))))</f>
        <v>3.2690421706440013E-4</v>
      </c>
      <c r="K572" s="5">
        <f t="shared" si="103"/>
        <v>1</v>
      </c>
      <c r="L572" s="5" cm="1">
        <f t="array" ref="L572">SUM(_xlfn._xlws.FILTER($D$2:$D$773,_xlfn.MAP($F$2:$F$773,_xlfn.LAMBDA(_xlpm.x,_xlpm.x=$F572))))</f>
        <v>3.5959463877084014E-3</v>
      </c>
      <c r="M572" s="5">
        <f t="shared" si="104"/>
        <v>9.0909090909090912E-2</v>
      </c>
      <c r="N572" s="5">
        <f t="shared" si="105"/>
        <v>3.5068489562420785E-2</v>
      </c>
      <c r="O572" s="5">
        <f t="shared" si="106"/>
        <v>0.16666666666666669</v>
      </c>
      <c r="P572" s="5">
        <f t="shared" si="107"/>
        <v>1.0413926851582251</v>
      </c>
      <c r="Q572" s="5"/>
    </row>
    <row r="573" spans="1:17">
      <c r="A573" s="4" t="str">
        <f t="shared" si="96"/>
        <v>~san~ : [sɑ̃]</v>
      </c>
      <c r="B573" s="2">
        <v>1</v>
      </c>
      <c r="C573" s="4" t="s">
        <v>760</v>
      </c>
      <c r="D573" s="5">
        <f t="shared" si="97"/>
        <v>3.2690421706440013E-4</v>
      </c>
      <c r="E573" s="4" t="str">
        <f t="shared" si="98"/>
        <v>~san~</v>
      </c>
      <c r="F573" s="4" t="str">
        <f t="shared" si="99"/>
        <v>[sɑ̃]</v>
      </c>
      <c r="G573" s="6">
        <f t="shared" si="100"/>
        <v>3</v>
      </c>
      <c r="H573" s="6">
        <f t="shared" si="101"/>
        <v>3</v>
      </c>
      <c r="I573" s="6">
        <f t="shared" si="102"/>
        <v>3</v>
      </c>
      <c r="J573" s="5" cm="1">
        <f t="array" ref="J573">SUM(_xlfn._xlws.FILTER($D$2:$D$773,_xlfn.MAP($E$2:$E$773,_xlfn.LAMBDA(_xlpm.x,_xlpm.x=$E573))))</f>
        <v>3.2690421706440013E-4</v>
      </c>
      <c r="K573" s="5">
        <f t="shared" si="103"/>
        <v>1</v>
      </c>
      <c r="L573" s="5" cm="1">
        <f t="array" ref="L573">SUM(_xlfn._xlws.FILTER($D$2:$D$773,_xlfn.MAP($F$2:$F$773,_xlfn.LAMBDA(_xlpm.x,_xlpm.x=$F573))))</f>
        <v>3.5959463877084014E-3</v>
      </c>
      <c r="M573" s="5">
        <f t="shared" si="104"/>
        <v>9.0909090909090912E-2</v>
      </c>
      <c r="N573" s="5">
        <f t="shared" si="105"/>
        <v>3.5068489562420785E-2</v>
      </c>
      <c r="O573" s="5">
        <f t="shared" si="106"/>
        <v>0.16666666666666669</v>
      </c>
      <c r="P573" s="5">
        <f t="shared" si="107"/>
        <v>1.0413926851582251</v>
      </c>
      <c r="Q573" s="5"/>
    </row>
    <row r="574" spans="1:17">
      <c r="A574" s="4" t="str">
        <f t="shared" si="96"/>
        <v>~sai~ : [sɛ]</v>
      </c>
      <c r="B574" s="2">
        <v>2</v>
      </c>
      <c r="C574" s="4" t="s">
        <v>707</v>
      </c>
      <c r="D574" s="5">
        <f t="shared" si="97"/>
        <v>6.5380843412880026E-4</v>
      </c>
      <c r="E574" s="4" t="str">
        <f t="shared" si="98"/>
        <v>~sai~</v>
      </c>
      <c r="F574" s="4" t="str">
        <f t="shared" si="99"/>
        <v>[sɛ]</v>
      </c>
      <c r="G574" s="6">
        <f t="shared" si="100"/>
        <v>3</v>
      </c>
      <c r="H574" s="6">
        <f t="shared" si="101"/>
        <v>2</v>
      </c>
      <c r="I574" s="6">
        <f t="shared" si="102"/>
        <v>3</v>
      </c>
      <c r="J574" s="5" cm="1">
        <f t="array" ref="J574">SUM(_xlfn._xlws.FILTER($D$2:$D$773,_xlfn.MAP($E$2:$E$773,_xlfn.LAMBDA(_xlpm.x,_xlpm.x=$E574))))</f>
        <v>6.5380843412880026E-4</v>
      </c>
      <c r="K574" s="5">
        <f t="shared" si="103"/>
        <v>1</v>
      </c>
      <c r="L574" s="5" cm="1">
        <f t="array" ref="L574">SUM(_xlfn._xlws.FILTER($D$2:$D$773,_xlfn.MAP($F$2:$F$773,_xlfn.LAMBDA(_xlpm.x,_xlpm.x=$F574))))</f>
        <v>7.5187969924812035E-3</v>
      </c>
      <c r="M574" s="5">
        <f t="shared" si="104"/>
        <v>8.6956521739130432E-2</v>
      </c>
      <c r="N574" s="5">
        <f t="shared" si="105"/>
        <v>4.5960898956625043E-2</v>
      </c>
      <c r="O574" s="5">
        <f t="shared" si="106"/>
        <v>0.16</v>
      </c>
      <c r="P574" s="5">
        <f t="shared" si="107"/>
        <v>1.0606978403536116</v>
      </c>
      <c r="Q574" s="5"/>
    </row>
    <row r="575" spans="1:17">
      <c r="A575" s="4" t="str">
        <f t="shared" si="96"/>
        <v>~t-ê~ : [tɛ]</v>
      </c>
      <c r="B575" s="2">
        <v>1</v>
      </c>
      <c r="C575" s="4" t="s">
        <v>522</v>
      </c>
      <c r="D575" s="5">
        <f t="shared" si="97"/>
        <v>3.2690421706440013E-4</v>
      </c>
      <c r="E575" s="4" t="str">
        <f t="shared" si="98"/>
        <v>~t-ê~</v>
      </c>
      <c r="F575" s="4" t="str">
        <f t="shared" si="99"/>
        <v>[tɛ]</v>
      </c>
      <c r="G575" s="6">
        <f t="shared" si="100"/>
        <v>3</v>
      </c>
      <c r="H575" s="6">
        <f t="shared" si="101"/>
        <v>2</v>
      </c>
      <c r="I575" s="6">
        <f t="shared" si="102"/>
        <v>3</v>
      </c>
      <c r="J575" s="5" cm="1">
        <f t="array" ref="J575">SUM(_xlfn._xlws.FILTER($D$2:$D$773,_xlfn.MAP($E$2:$E$773,_xlfn.LAMBDA(_xlpm.x,_xlpm.x=$E575))))</f>
        <v>3.2690421706440013E-4</v>
      </c>
      <c r="K575" s="5">
        <f t="shared" si="103"/>
        <v>1</v>
      </c>
      <c r="L575" s="5" cm="1">
        <f t="array" ref="L575">SUM(_xlfn._xlws.FILTER($D$2:$D$773,_xlfn.MAP($F$2:$F$773,_xlfn.LAMBDA(_xlpm.x,_xlpm.x=$F575))))</f>
        <v>3.9228506047728016E-3</v>
      </c>
      <c r="M575" s="5">
        <f t="shared" si="104"/>
        <v>8.3333333333333329E-2</v>
      </c>
      <c r="N575" s="5">
        <f t="shared" si="105"/>
        <v>2.788278716598663E-2</v>
      </c>
      <c r="O575" s="5">
        <f t="shared" si="106"/>
        <v>0.15384615384615385</v>
      </c>
      <c r="P575" s="5">
        <f t="shared" si="107"/>
        <v>1.0791812460476249</v>
      </c>
      <c r="Q575" s="5"/>
    </row>
    <row r="576" spans="1:17">
      <c r="A576" s="4" t="str">
        <f t="shared" si="96"/>
        <v>~phi~ : [fi]</v>
      </c>
      <c r="B576" s="2">
        <v>1</v>
      </c>
      <c r="C576" s="4" t="s">
        <v>427</v>
      </c>
      <c r="D576" s="5">
        <f t="shared" si="97"/>
        <v>3.2690421706440013E-4</v>
      </c>
      <c r="E576" s="5" t="str">
        <f t="shared" si="98"/>
        <v>~phi~</v>
      </c>
      <c r="F576" s="5" t="str">
        <f t="shared" si="99"/>
        <v>[fi]</v>
      </c>
      <c r="G576" s="6">
        <f t="shared" si="100"/>
        <v>3</v>
      </c>
      <c r="H576" s="6">
        <f t="shared" si="101"/>
        <v>2</v>
      </c>
      <c r="I576" s="6">
        <f t="shared" si="102"/>
        <v>3</v>
      </c>
      <c r="J576" s="5" cm="1">
        <f t="array" ref="J576">SUM(_xlfn._xlws.FILTER($D$2:$D$773,_xlfn.MAP($E$2:$E$773,_xlfn.LAMBDA(_xlpm.x,_xlpm.x=$E576))))</f>
        <v>3.2690421706440013E-4</v>
      </c>
      <c r="K576" s="5">
        <f t="shared" si="103"/>
        <v>1</v>
      </c>
      <c r="L576" s="5" cm="1">
        <f t="array" ref="L576">SUM(_xlfn._xlws.FILTER($D$2:$D$773,_xlfn.MAP($F$2:$F$773,_xlfn.LAMBDA(_xlpm.x,_xlpm.x=$F576))))</f>
        <v>4.2497548218372021E-3</v>
      </c>
      <c r="M576" s="5">
        <f t="shared" si="104"/>
        <v>7.6923076923076913E-2</v>
      </c>
      <c r="N576" s="5">
        <f t="shared" si="105"/>
        <v>2.5891159511273298E-2</v>
      </c>
      <c r="O576" s="5">
        <f t="shared" si="106"/>
        <v>0.14285714285714285</v>
      </c>
      <c r="P576" s="5">
        <f t="shared" si="107"/>
        <v>1.1139433523068367</v>
      </c>
      <c r="Q576" s="5"/>
    </row>
    <row r="577" spans="1:17">
      <c r="A577" s="4" t="str">
        <f t="shared" si="96"/>
        <v>~quo~ : [kɔ]</v>
      </c>
      <c r="B577" s="2">
        <v>2</v>
      </c>
      <c r="C577" s="4" t="s">
        <v>718</v>
      </c>
      <c r="D577" s="5">
        <f t="shared" si="97"/>
        <v>6.5380843412880026E-4</v>
      </c>
      <c r="E577" s="5" t="str">
        <f t="shared" si="98"/>
        <v>~quo~</v>
      </c>
      <c r="F577" s="5" t="str">
        <f t="shared" si="99"/>
        <v>[kɔ]</v>
      </c>
      <c r="G577" s="6">
        <f t="shared" si="100"/>
        <v>3</v>
      </c>
      <c r="H577" s="6">
        <f t="shared" si="101"/>
        <v>2</v>
      </c>
      <c r="I577" s="6">
        <f t="shared" si="102"/>
        <v>3</v>
      </c>
      <c r="J577" s="5" cm="1">
        <f t="array" ref="J577">SUM(_xlfn._xlws.FILTER($D$2:$D$773,_xlfn.MAP($E$2:$E$773,_xlfn.LAMBDA(_xlpm.x,_xlpm.x=$E577))))</f>
        <v>6.5380843412880026E-4</v>
      </c>
      <c r="K577" s="5">
        <f t="shared" si="103"/>
        <v>1</v>
      </c>
      <c r="L577" s="5" cm="1">
        <f t="array" ref="L577">SUM(_xlfn._xlws.FILTER($D$2:$D$773,_xlfn.MAP($F$2:$F$773,_xlfn.LAMBDA(_xlpm.x,_xlpm.x=$F577))))</f>
        <v>8.4995096436744043E-3</v>
      </c>
      <c r="M577" s="5">
        <f t="shared" si="104"/>
        <v>7.6923076923076913E-2</v>
      </c>
      <c r="N577" s="5">
        <f t="shared" si="105"/>
        <v>4.103651692555807E-2</v>
      </c>
      <c r="O577" s="5">
        <f t="shared" si="106"/>
        <v>0.14285714285714285</v>
      </c>
      <c r="P577" s="5">
        <f t="shared" si="107"/>
        <v>1.1139433523068367</v>
      </c>
      <c r="Q577" s="5"/>
    </row>
    <row r="578" spans="1:17">
      <c r="A578" s="4" t="str">
        <f t="shared" ref="A578:A641" si="108">_xlfn.LET(_xlpm.sep," : ",CONCATENATE(E578,_xlpm.sep,F578))</f>
        <v>~les~ : [l]</v>
      </c>
      <c r="B578" s="2">
        <v>1</v>
      </c>
      <c r="C578" s="4" t="s">
        <v>600</v>
      </c>
      <c r="D578" s="5">
        <f t="shared" ref="D578:D641" si="109">B578/freq.sum.r1a</f>
        <v>3.2690421706440013E-4</v>
      </c>
      <c r="E578" s="4" t="str">
        <f t="shared" ref="E578:E641" si="110">_xlfn.LET(_xlpm.sep,":",_xlpm.w,$C578,_xlfn.CONCAT("~",RIGHT(_xlpm.w,LEN(_xlpm.w)-FIND(_xlpm.sep,_xlpm.w)),"~"))</f>
        <v>~les~</v>
      </c>
      <c r="F578" s="4" t="str">
        <f t="shared" ref="F578:F641" si="111">_xlfn.LET(_xlpm.sep,":",_xlpm.w,$C578,_xlfn.CONCAT("[",LEFT(_xlpm.w,FIND(_xlpm.sep,_xlpm.w)-1),"]"))</f>
        <v>[l]</v>
      </c>
      <c r="G578" s="6">
        <f t="shared" ref="G578:G641" si="112">_xlfn.LET(_xlpm.w,E578,LEN(_xlpm.w)-2)</f>
        <v>3</v>
      </c>
      <c r="H578" s="6">
        <f t="shared" ref="H578:H641" si="113">_xlfn.LET(_xlpm.w,F578,LEN(_xlpm.w)-2)</f>
        <v>1</v>
      </c>
      <c r="I578" s="6">
        <f t="shared" ref="I578:I641" si="114">_xlfn.LET(_xlpm.a,H578,_xlpm.b,G578,MAX(_xlpm.a,_xlpm.b))</f>
        <v>3</v>
      </c>
      <c r="J578" s="5" cm="1">
        <f t="array" ref="J578">SUM(_xlfn._xlws.FILTER($D$2:$D$773,_xlfn.MAP($E$2:$E$773,_xlfn.LAMBDA(_xlpm.x,_xlpm.x=$E578))))</f>
        <v>3.2690421706440013E-4</v>
      </c>
      <c r="K578" s="5">
        <f t="shared" ref="K578:K641" si="115">$D578/J578</f>
        <v>1</v>
      </c>
      <c r="L578" s="5" cm="1">
        <f t="array" ref="L578">SUM(_xlfn._xlws.FILTER($D$2:$D$773,_xlfn.MAP($F$2:$F$773,_xlfn.LAMBDA(_xlpm.x,_xlpm.x=$F578))))</f>
        <v>4.9035632559660033E-3</v>
      </c>
      <c r="M578" s="5">
        <f t="shared" ref="M578:M641" si="116">$D578/L578</f>
        <v>6.6666666666666652E-2</v>
      </c>
      <c r="N578" s="5">
        <f t="shared" ref="N578:N641" si="117">_xlfn.LET(_xlpm.freq,B578,_xlpm.size,H578+1,_xlpm.F,O578,LOG(1+_xlpm.freq)*LOG(1+_xlpm.size)*_xlpm.F)</f>
        <v>1.7953476154931654E-2</v>
      </c>
      <c r="O578" s="5">
        <f t="shared" ref="O578:O641" si="118">_xlfn.LET(_xlpm.a,M578,_xlpm.b,K578,2*_xlpm.a*_xlpm.b/(_xlpm.a+_xlpm.b))</f>
        <v>0.12499999999999997</v>
      </c>
      <c r="P578" s="5">
        <f t="shared" ref="P578:P641" si="119">_xlfn.LET(_xlpm.p,K578,_xlpm.q,M578,LOG(_xlpm.p/_xlpm.q))</f>
        <v>1.1760912590556813</v>
      </c>
      <c r="Q578" s="5"/>
    </row>
    <row r="579" spans="1:17">
      <c r="A579" s="4" t="str">
        <f t="shared" si="108"/>
        <v>~ain~ : [ɛ̃]</v>
      </c>
      <c r="B579" s="2">
        <v>1</v>
      </c>
      <c r="C579" s="4" t="s">
        <v>496</v>
      </c>
      <c r="D579" s="5">
        <f t="shared" si="109"/>
        <v>3.2690421706440013E-4</v>
      </c>
      <c r="E579" s="5" t="str">
        <f t="shared" si="110"/>
        <v>~ain~</v>
      </c>
      <c r="F579" s="5" t="str">
        <f t="shared" si="111"/>
        <v>[ɛ̃]</v>
      </c>
      <c r="G579" s="6">
        <f t="shared" si="112"/>
        <v>3</v>
      </c>
      <c r="H579" s="6">
        <f t="shared" si="113"/>
        <v>2</v>
      </c>
      <c r="I579" s="6">
        <f t="shared" si="114"/>
        <v>3</v>
      </c>
      <c r="J579" s="5" cm="1">
        <f t="array" ref="J579">SUM(_xlfn._xlws.FILTER($D$2:$D$773,_xlfn.MAP($E$2:$E$773,_xlfn.LAMBDA(_xlpm.x,_xlpm.x=$E579))))</f>
        <v>3.2690421706440013E-4</v>
      </c>
      <c r="K579" s="5">
        <f t="shared" si="115"/>
        <v>1</v>
      </c>
      <c r="L579" s="5" cm="1">
        <f t="array" ref="L579">SUM(_xlfn._xlws.FILTER($D$2:$D$773,_xlfn.MAP($F$2:$F$773,_xlfn.LAMBDA(_xlpm.x,_xlpm.x=$F579))))</f>
        <v>4.9035632559660015E-3</v>
      </c>
      <c r="M579" s="5">
        <f t="shared" si="116"/>
        <v>6.6666666666666666E-2</v>
      </c>
      <c r="N579" s="5">
        <f t="shared" si="117"/>
        <v>2.2654764572364136E-2</v>
      </c>
      <c r="O579" s="5">
        <f t="shared" si="118"/>
        <v>0.125</v>
      </c>
      <c r="P579" s="5">
        <f t="shared" si="119"/>
        <v>1.1760912590556813</v>
      </c>
      <c r="Q579" s="5"/>
    </row>
    <row r="580" spans="1:17">
      <c r="A580" s="4" t="str">
        <f t="shared" si="108"/>
        <v>~t-à~ : [ta]</v>
      </c>
      <c r="B580" s="2">
        <v>1</v>
      </c>
      <c r="C580" s="4" t="s">
        <v>757</v>
      </c>
      <c r="D580" s="5">
        <f t="shared" si="109"/>
        <v>3.2690421706440013E-4</v>
      </c>
      <c r="E580" s="5" t="str">
        <f t="shared" si="110"/>
        <v>~t-à~</v>
      </c>
      <c r="F580" s="5" t="str">
        <f t="shared" si="111"/>
        <v>[ta]</v>
      </c>
      <c r="G580" s="6">
        <f t="shared" si="112"/>
        <v>3</v>
      </c>
      <c r="H580" s="6">
        <f t="shared" si="113"/>
        <v>2</v>
      </c>
      <c r="I580" s="6">
        <f t="shared" si="114"/>
        <v>3</v>
      </c>
      <c r="J580" s="5" cm="1">
        <f t="array" ref="J580">SUM(_xlfn._xlws.FILTER($D$2:$D$773,_xlfn.MAP($E$2:$E$773,_xlfn.LAMBDA(_xlpm.x,_xlpm.x=$E580))))</f>
        <v>3.2690421706440013E-4</v>
      </c>
      <c r="K580" s="5">
        <f t="shared" si="115"/>
        <v>1</v>
      </c>
      <c r="L580" s="5" cm="1">
        <f t="array" ref="L580">SUM(_xlfn._xlws.FILTER($D$2:$D$773,_xlfn.MAP($F$2:$F$773,_xlfn.LAMBDA(_xlpm.x,_xlpm.x=$F580))))</f>
        <v>4.9035632559660015E-3</v>
      </c>
      <c r="M580" s="5">
        <f t="shared" si="116"/>
        <v>6.6666666666666666E-2</v>
      </c>
      <c r="N580" s="5">
        <f t="shared" si="117"/>
        <v>2.2654764572364136E-2</v>
      </c>
      <c r="O580" s="5">
        <f t="shared" si="118"/>
        <v>0.125</v>
      </c>
      <c r="P580" s="5">
        <f t="shared" si="119"/>
        <v>1.1760912590556813</v>
      </c>
      <c r="Q580" s="5"/>
    </row>
    <row r="581" spans="1:17">
      <c r="A581" s="4" t="str">
        <f t="shared" si="108"/>
        <v>~nné~ : [ne]</v>
      </c>
      <c r="B581" s="2">
        <v>1</v>
      </c>
      <c r="C581" s="4" t="s">
        <v>258</v>
      </c>
      <c r="D581" s="5">
        <f t="shared" si="109"/>
        <v>3.2690421706440013E-4</v>
      </c>
      <c r="E581" s="4" t="str">
        <f t="shared" si="110"/>
        <v>~nné~</v>
      </c>
      <c r="F581" s="4" t="str">
        <f t="shared" si="111"/>
        <v>[ne]</v>
      </c>
      <c r="G581" s="6">
        <f t="shared" si="112"/>
        <v>3</v>
      </c>
      <c r="H581" s="6">
        <f t="shared" si="113"/>
        <v>2</v>
      </c>
      <c r="I581" s="6">
        <f t="shared" si="114"/>
        <v>3</v>
      </c>
      <c r="J581" s="5" cm="1">
        <f t="array" ref="J581">SUM(_xlfn._xlws.FILTER($D$2:$D$773,_xlfn.MAP($E$2:$E$773,_xlfn.LAMBDA(_xlpm.x,_xlpm.x=$E581))))</f>
        <v>3.2690421706440013E-4</v>
      </c>
      <c r="K581" s="5">
        <f t="shared" si="115"/>
        <v>1</v>
      </c>
      <c r="L581" s="5" cm="1">
        <f t="array" ref="L581">SUM(_xlfn._xlws.FILTER($D$2:$D$773,_xlfn.MAP($F$2:$F$773,_xlfn.LAMBDA(_xlpm.x,_xlpm.x=$F581))))</f>
        <v>4.9035632559660024E-3</v>
      </c>
      <c r="M581" s="5">
        <f t="shared" si="116"/>
        <v>6.6666666666666666E-2</v>
      </c>
      <c r="N581" s="5">
        <f t="shared" si="117"/>
        <v>2.2654764572364136E-2</v>
      </c>
      <c r="O581" s="5">
        <f t="shared" si="118"/>
        <v>0.125</v>
      </c>
      <c r="P581" s="5">
        <f t="shared" si="119"/>
        <v>1.1760912590556813</v>
      </c>
      <c r="Q581" s="5"/>
    </row>
    <row r="582" spans="1:17">
      <c r="A582" s="4" t="str">
        <f t="shared" si="108"/>
        <v>~lli~ : [li]</v>
      </c>
      <c r="B582" s="2">
        <v>1</v>
      </c>
      <c r="C582" s="4" t="s">
        <v>75</v>
      </c>
      <c r="D582" s="5">
        <f t="shared" si="109"/>
        <v>3.2690421706440013E-4</v>
      </c>
      <c r="E582" s="4" t="str">
        <f t="shared" si="110"/>
        <v>~lli~</v>
      </c>
      <c r="F582" s="4" t="str">
        <f t="shared" si="111"/>
        <v>[li]</v>
      </c>
      <c r="G582" s="6">
        <f t="shared" si="112"/>
        <v>3</v>
      </c>
      <c r="H582" s="6">
        <f t="shared" si="113"/>
        <v>2</v>
      </c>
      <c r="I582" s="6">
        <f t="shared" si="114"/>
        <v>3</v>
      </c>
      <c r="J582" s="5" cm="1">
        <f t="array" ref="J582">SUM(_xlfn._xlws.FILTER($D$2:$D$773,_xlfn.MAP($E$2:$E$773,_xlfn.LAMBDA(_xlpm.x,_xlpm.x=$E582))))</f>
        <v>3.2690421706440013E-4</v>
      </c>
      <c r="K582" s="5">
        <f t="shared" si="115"/>
        <v>1</v>
      </c>
      <c r="L582" s="5" cm="1">
        <f t="array" ref="L582">SUM(_xlfn._xlws.FILTER($D$2:$D$773,_xlfn.MAP($F$2:$F$773,_xlfn.LAMBDA(_xlpm.x,_xlpm.x=$F582))))</f>
        <v>5.2304674730304021E-3</v>
      </c>
      <c r="M582" s="5">
        <f t="shared" si="116"/>
        <v>6.25E-2</v>
      </c>
      <c r="N582" s="5">
        <f t="shared" si="117"/>
        <v>2.132213136222507E-2</v>
      </c>
      <c r="O582" s="5">
        <f t="shared" si="118"/>
        <v>0.11764705882352941</v>
      </c>
      <c r="P582" s="5">
        <f t="shared" si="119"/>
        <v>1.2041199826559248</v>
      </c>
      <c r="Q582" s="5"/>
    </row>
    <row r="583" spans="1:17">
      <c r="A583" s="4" t="str">
        <f t="shared" si="108"/>
        <v>~coû~ : [ku]</v>
      </c>
      <c r="B583" s="2">
        <v>1</v>
      </c>
      <c r="C583" s="4" t="s">
        <v>614</v>
      </c>
      <c r="D583" s="5">
        <f t="shared" si="109"/>
        <v>3.2690421706440013E-4</v>
      </c>
      <c r="E583" s="5" t="str">
        <f t="shared" si="110"/>
        <v>~coû~</v>
      </c>
      <c r="F583" s="5" t="str">
        <f t="shared" si="111"/>
        <v>[ku]</v>
      </c>
      <c r="G583" s="6">
        <f t="shared" si="112"/>
        <v>3</v>
      </c>
      <c r="H583" s="6">
        <f t="shared" si="113"/>
        <v>2</v>
      </c>
      <c r="I583" s="6">
        <f t="shared" si="114"/>
        <v>3</v>
      </c>
      <c r="J583" s="5" cm="1">
        <f t="array" ref="J583">SUM(_xlfn._xlws.FILTER($D$2:$D$773,_xlfn.MAP($E$2:$E$773,_xlfn.LAMBDA(_xlpm.x,_xlpm.x=$E583))))</f>
        <v>3.2690421706440013E-4</v>
      </c>
      <c r="K583" s="5">
        <f t="shared" si="115"/>
        <v>1</v>
      </c>
      <c r="L583" s="5" cm="1">
        <f t="array" ref="L583">SUM(_xlfn._xlws.FILTER($D$2:$D$773,_xlfn.MAP($F$2:$F$773,_xlfn.LAMBDA(_xlpm.x,_xlpm.x=$F583))))</f>
        <v>5.5573716900948027E-3</v>
      </c>
      <c r="M583" s="5">
        <f t="shared" si="116"/>
        <v>5.8823529411764698E-2</v>
      </c>
      <c r="N583" s="5">
        <f t="shared" si="117"/>
        <v>2.0137568508768116E-2</v>
      </c>
      <c r="O583" s="5">
        <f t="shared" si="118"/>
        <v>0.11111111111111109</v>
      </c>
      <c r="P583" s="5">
        <f t="shared" si="119"/>
        <v>1.2304489213782741</v>
      </c>
      <c r="Q583" s="5"/>
    </row>
    <row r="584" spans="1:17">
      <c r="A584" s="4" t="str">
        <f t="shared" si="108"/>
        <v>~qua~ : [ka]</v>
      </c>
      <c r="B584" s="2">
        <v>1</v>
      </c>
      <c r="C584" s="4" t="s">
        <v>791</v>
      </c>
      <c r="D584" s="5">
        <f t="shared" si="109"/>
        <v>3.2690421706440013E-4</v>
      </c>
      <c r="E584" s="4" t="str">
        <f t="shared" si="110"/>
        <v>~qua~</v>
      </c>
      <c r="F584" s="4" t="str">
        <f t="shared" si="111"/>
        <v>[ka]</v>
      </c>
      <c r="G584" s="6">
        <f t="shared" si="112"/>
        <v>3</v>
      </c>
      <c r="H584" s="6">
        <f t="shared" si="113"/>
        <v>2</v>
      </c>
      <c r="I584" s="6">
        <f t="shared" si="114"/>
        <v>3</v>
      </c>
      <c r="J584" s="5" cm="1">
        <f t="array" ref="J584">SUM(_xlfn._xlws.FILTER($D$2:$D$773,_xlfn.MAP($E$2:$E$773,_xlfn.LAMBDA(_xlpm.x,_xlpm.x=$E584))))</f>
        <v>3.2690421706440013E-4</v>
      </c>
      <c r="K584" s="5">
        <f t="shared" si="115"/>
        <v>1</v>
      </c>
      <c r="L584" s="5" cm="1">
        <f t="array" ref="L584">SUM(_xlfn._xlws.FILTER($D$2:$D$773,_xlfn.MAP($F$2:$F$773,_xlfn.LAMBDA(_xlpm.x,_xlpm.x=$F584))))</f>
        <v>6.2111801242236021E-3</v>
      </c>
      <c r="M584" s="5">
        <f t="shared" si="116"/>
        <v>5.2631578947368425E-2</v>
      </c>
      <c r="N584" s="5">
        <f t="shared" si="117"/>
        <v>1.8123811657891311E-2</v>
      </c>
      <c r="O584" s="5">
        <f t="shared" si="118"/>
        <v>0.10000000000000002</v>
      </c>
      <c r="P584" s="5">
        <f t="shared" si="119"/>
        <v>1.2787536009528289</v>
      </c>
      <c r="Q584" s="5"/>
    </row>
    <row r="585" spans="1:17">
      <c r="A585" s="4" t="str">
        <f t="shared" si="108"/>
        <v>~sei~ : [sɛ]</v>
      </c>
      <c r="B585" s="2">
        <v>1</v>
      </c>
      <c r="C585" s="4" t="s">
        <v>245</v>
      </c>
      <c r="D585" s="5">
        <f t="shared" si="109"/>
        <v>3.2690421706440013E-4</v>
      </c>
      <c r="E585" s="5" t="str">
        <f t="shared" si="110"/>
        <v>~sei~</v>
      </c>
      <c r="F585" s="5" t="str">
        <f t="shared" si="111"/>
        <v>[sɛ]</v>
      </c>
      <c r="G585" s="6">
        <f t="shared" si="112"/>
        <v>3</v>
      </c>
      <c r="H585" s="6">
        <f t="shared" si="113"/>
        <v>2</v>
      </c>
      <c r="I585" s="6">
        <f t="shared" si="114"/>
        <v>3</v>
      </c>
      <c r="J585" s="5" cm="1">
        <f t="array" ref="J585">SUM(_xlfn._xlws.FILTER($D$2:$D$773,_xlfn.MAP($E$2:$E$773,_xlfn.LAMBDA(_xlpm.x,_xlpm.x=$E585))))</f>
        <v>3.2690421706440013E-4</v>
      </c>
      <c r="K585" s="5">
        <f t="shared" si="115"/>
        <v>1</v>
      </c>
      <c r="L585" s="5" cm="1">
        <f t="array" ref="L585">SUM(_xlfn._xlws.FILTER($D$2:$D$773,_xlfn.MAP($F$2:$F$773,_xlfn.LAMBDA(_xlpm.x,_xlpm.x=$F585))))</f>
        <v>7.5187969924812035E-3</v>
      </c>
      <c r="M585" s="5">
        <f t="shared" si="116"/>
        <v>4.3478260869565216E-2</v>
      </c>
      <c r="N585" s="5">
        <f t="shared" si="117"/>
        <v>1.510317638157609E-2</v>
      </c>
      <c r="O585" s="5">
        <f t="shared" si="118"/>
        <v>8.3333333333333329E-2</v>
      </c>
      <c r="P585" s="5">
        <f t="shared" si="119"/>
        <v>1.3617278360175928</v>
      </c>
      <c r="Q585" s="5"/>
    </row>
    <row r="586" spans="1:17">
      <c r="A586" s="4" t="str">
        <f t="shared" si="108"/>
        <v>~rré~ : [ʁe]</v>
      </c>
      <c r="B586" s="2">
        <v>1</v>
      </c>
      <c r="C586" s="4" t="s">
        <v>488</v>
      </c>
      <c r="D586" s="5">
        <f t="shared" si="109"/>
        <v>3.2690421706440013E-4</v>
      </c>
      <c r="E586" s="4" t="str">
        <f t="shared" si="110"/>
        <v>~rré~</v>
      </c>
      <c r="F586" s="4" t="str">
        <f t="shared" si="111"/>
        <v>[ʁe]</v>
      </c>
      <c r="G586" s="6">
        <f t="shared" si="112"/>
        <v>3</v>
      </c>
      <c r="H586" s="6">
        <f t="shared" si="113"/>
        <v>2</v>
      </c>
      <c r="I586" s="6">
        <f t="shared" si="114"/>
        <v>3</v>
      </c>
      <c r="J586" s="5" cm="1">
        <f t="array" ref="J586">SUM(_xlfn._xlws.FILTER($D$2:$D$773,_xlfn.MAP($E$2:$E$773,_xlfn.LAMBDA(_xlpm.x,_xlpm.x=$E586))))</f>
        <v>3.2690421706440013E-4</v>
      </c>
      <c r="K586" s="5">
        <f t="shared" si="115"/>
        <v>1</v>
      </c>
      <c r="L586" s="5" cm="1">
        <f t="array" ref="L586">SUM(_xlfn._xlws.FILTER($D$2:$D$773,_xlfn.MAP($F$2:$F$773,_xlfn.LAMBDA(_xlpm.x,_xlpm.x=$F586))))</f>
        <v>7.5187969924812026E-3</v>
      </c>
      <c r="M586" s="5">
        <f t="shared" si="116"/>
        <v>4.3478260869565223E-2</v>
      </c>
      <c r="N586" s="5">
        <f t="shared" si="117"/>
        <v>1.5103176381576093E-2</v>
      </c>
      <c r="O586" s="5">
        <f t="shared" si="118"/>
        <v>8.3333333333333343E-2</v>
      </c>
      <c r="P586" s="5">
        <f t="shared" si="119"/>
        <v>1.3617278360175928</v>
      </c>
      <c r="Q586" s="5"/>
    </row>
    <row r="587" spans="1:17">
      <c r="A587" s="4" t="str">
        <f t="shared" si="108"/>
        <v>~tte~ : [tə]</v>
      </c>
      <c r="B587" s="2">
        <v>1</v>
      </c>
      <c r="C587" s="4" t="s">
        <v>520</v>
      </c>
      <c r="D587" s="5">
        <f t="shared" si="109"/>
        <v>3.2690421706440013E-4</v>
      </c>
      <c r="E587" s="4" t="str">
        <f t="shared" si="110"/>
        <v>~tte~</v>
      </c>
      <c r="F587" s="4" t="str">
        <f t="shared" si="111"/>
        <v>[tə]</v>
      </c>
      <c r="G587" s="6">
        <f t="shared" si="112"/>
        <v>3</v>
      </c>
      <c r="H587" s="6">
        <f t="shared" si="113"/>
        <v>2</v>
      </c>
      <c r="I587" s="6">
        <f t="shared" si="114"/>
        <v>3</v>
      </c>
      <c r="J587" s="5" cm="1">
        <f t="array" ref="J587">SUM(_xlfn._xlws.FILTER($D$2:$D$773,_xlfn.MAP($E$2:$E$773,_xlfn.LAMBDA(_xlpm.x,_xlpm.x=$E587))))</f>
        <v>3.2690421706440013E-4</v>
      </c>
      <c r="K587" s="5">
        <f t="shared" si="115"/>
        <v>1</v>
      </c>
      <c r="L587" s="5" cm="1">
        <f t="array" ref="L587">SUM(_xlfn._xlws.FILTER($D$2:$D$773,_xlfn.MAP($F$2:$F$773,_xlfn.LAMBDA(_xlpm.x,_xlpm.x=$F587))))</f>
        <v>7.5187969924812026E-3</v>
      </c>
      <c r="M587" s="5">
        <f t="shared" si="116"/>
        <v>4.3478260869565223E-2</v>
      </c>
      <c r="N587" s="5">
        <f t="shared" si="117"/>
        <v>1.5103176381576093E-2</v>
      </c>
      <c r="O587" s="5">
        <f t="shared" si="118"/>
        <v>8.3333333333333343E-2</v>
      </c>
      <c r="P587" s="5">
        <f t="shared" si="119"/>
        <v>1.3617278360175928</v>
      </c>
      <c r="Q587" s="5"/>
    </row>
    <row r="588" spans="1:17">
      <c r="A588" s="4" t="str">
        <f t="shared" si="108"/>
        <v>~-de~ : [də]</v>
      </c>
      <c r="B588" s="2">
        <v>1</v>
      </c>
      <c r="C588" s="4" t="s">
        <v>656</v>
      </c>
      <c r="D588" s="5">
        <f t="shared" si="109"/>
        <v>3.2690421706440013E-4</v>
      </c>
      <c r="E588" s="5" t="str">
        <f t="shared" si="110"/>
        <v>~-de~</v>
      </c>
      <c r="F588" s="5" t="str">
        <f t="shared" si="111"/>
        <v>[də]</v>
      </c>
      <c r="G588" s="6">
        <f t="shared" si="112"/>
        <v>3</v>
      </c>
      <c r="H588" s="6">
        <f t="shared" si="113"/>
        <v>2</v>
      </c>
      <c r="I588" s="6">
        <f t="shared" si="114"/>
        <v>3</v>
      </c>
      <c r="J588" s="5" cm="1">
        <f t="array" ref="J588">SUM(_xlfn._xlws.FILTER($D$2:$D$773,_xlfn.MAP($E$2:$E$773,_xlfn.LAMBDA(_xlpm.x,_xlpm.x=$E588))))</f>
        <v>3.2690421706440013E-4</v>
      </c>
      <c r="K588" s="5">
        <f t="shared" si="115"/>
        <v>1</v>
      </c>
      <c r="L588" s="5" cm="1">
        <f t="array" ref="L588">SUM(_xlfn._xlws.FILTER($D$2:$D$773,_xlfn.MAP($F$2:$F$773,_xlfn.LAMBDA(_xlpm.x,_xlpm.x=$F588))))</f>
        <v>8.1726054266100037E-3</v>
      </c>
      <c r="M588" s="5">
        <f t="shared" si="116"/>
        <v>0.04</v>
      </c>
      <c r="N588" s="5">
        <f t="shared" si="117"/>
        <v>1.3941393582993315E-2</v>
      </c>
      <c r="O588" s="5">
        <f t="shared" si="118"/>
        <v>7.6923076923076927E-2</v>
      </c>
      <c r="P588" s="5">
        <f t="shared" si="119"/>
        <v>1.3979400086720377</v>
      </c>
      <c r="Q588" s="5"/>
    </row>
    <row r="589" spans="1:17">
      <c r="A589" s="4" t="str">
        <f t="shared" si="108"/>
        <v>~cco~ : [kɔ]</v>
      </c>
      <c r="B589" s="2">
        <v>1</v>
      </c>
      <c r="C589" s="4" t="s">
        <v>613</v>
      </c>
      <c r="D589" s="5">
        <f t="shared" si="109"/>
        <v>3.2690421706440013E-4</v>
      </c>
      <c r="E589" s="5" t="str">
        <f t="shared" si="110"/>
        <v>~cco~</v>
      </c>
      <c r="F589" s="5" t="str">
        <f t="shared" si="111"/>
        <v>[kɔ]</v>
      </c>
      <c r="G589" s="6">
        <f t="shared" si="112"/>
        <v>3</v>
      </c>
      <c r="H589" s="6">
        <f t="shared" si="113"/>
        <v>2</v>
      </c>
      <c r="I589" s="6">
        <f t="shared" si="114"/>
        <v>3</v>
      </c>
      <c r="J589" s="5" cm="1">
        <f t="array" ref="J589">SUM(_xlfn._xlws.FILTER($D$2:$D$773,_xlfn.MAP($E$2:$E$773,_xlfn.LAMBDA(_xlpm.x,_xlpm.x=$E589))))</f>
        <v>3.2690421706440013E-4</v>
      </c>
      <c r="K589" s="5">
        <f t="shared" si="115"/>
        <v>1</v>
      </c>
      <c r="L589" s="5" cm="1">
        <f t="array" ref="L589">SUM(_xlfn._xlws.FILTER($D$2:$D$773,_xlfn.MAP($F$2:$F$773,_xlfn.LAMBDA(_xlpm.x,_xlpm.x=$F589))))</f>
        <v>8.4995096436744043E-3</v>
      </c>
      <c r="M589" s="5">
        <f t="shared" si="116"/>
        <v>3.8461538461538457E-2</v>
      </c>
      <c r="N589" s="5">
        <f t="shared" si="117"/>
        <v>1.3425045672512077E-2</v>
      </c>
      <c r="O589" s="5">
        <f t="shared" si="118"/>
        <v>7.4074074074074056E-2</v>
      </c>
      <c r="P589" s="5">
        <f t="shared" si="119"/>
        <v>1.414973347970818</v>
      </c>
      <c r="Q589" s="5"/>
    </row>
    <row r="590" spans="1:17">
      <c r="A590" s="4" t="str">
        <f t="shared" si="108"/>
        <v>~sci~ : [si]</v>
      </c>
      <c r="B590" s="2">
        <v>1</v>
      </c>
      <c r="C590" s="4" t="s">
        <v>771</v>
      </c>
      <c r="D590" s="5">
        <f t="shared" si="109"/>
        <v>3.2690421706440013E-4</v>
      </c>
      <c r="E590" s="4" t="str">
        <f t="shared" si="110"/>
        <v>~sci~</v>
      </c>
      <c r="F590" s="4" t="str">
        <f t="shared" si="111"/>
        <v>[si]</v>
      </c>
      <c r="G590" s="6">
        <f t="shared" si="112"/>
        <v>3</v>
      </c>
      <c r="H590" s="6">
        <f t="shared" si="113"/>
        <v>2</v>
      </c>
      <c r="I590" s="6">
        <f t="shared" si="114"/>
        <v>3</v>
      </c>
      <c r="J590" s="5" cm="1">
        <f t="array" ref="J590">SUM(_xlfn._xlws.FILTER($D$2:$D$773,_xlfn.MAP($E$2:$E$773,_xlfn.LAMBDA(_xlpm.x,_xlpm.x=$E590))))</f>
        <v>3.2690421706440013E-4</v>
      </c>
      <c r="K590" s="5">
        <f t="shared" si="115"/>
        <v>1</v>
      </c>
      <c r="L590" s="5" cm="1">
        <f t="array" ref="L590">SUM(_xlfn._xlws.FILTER($D$2:$D$773,_xlfn.MAP($F$2:$F$773,_xlfn.LAMBDA(_xlpm.x,_xlpm.x=$F590))))</f>
        <v>9.1533180778032037E-3</v>
      </c>
      <c r="M590" s="5">
        <f t="shared" si="116"/>
        <v>3.5714285714285712E-2</v>
      </c>
      <c r="N590" s="5">
        <f t="shared" si="117"/>
        <v>1.2499180453718142E-2</v>
      </c>
      <c r="O590" s="5">
        <f t="shared" si="118"/>
        <v>6.8965517241379296E-2</v>
      </c>
      <c r="P590" s="5">
        <f t="shared" si="119"/>
        <v>1.4471580313422192</v>
      </c>
      <c r="Q590" s="5"/>
    </row>
    <row r="591" spans="1:17">
      <c r="A591" s="4" t="str">
        <f t="shared" si="108"/>
        <v>~rts~ : [ʁ]</v>
      </c>
      <c r="B591" s="2">
        <v>6</v>
      </c>
      <c r="C591" s="4" t="s">
        <v>159</v>
      </c>
      <c r="D591" s="5">
        <f t="shared" si="109"/>
        <v>1.9614253023864008E-3</v>
      </c>
      <c r="E591" s="4" t="str">
        <f t="shared" si="110"/>
        <v>~rts~</v>
      </c>
      <c r="F591" s="4" t="str">
        <f t="shared" si="111"/>
        <v>[ʁ]</v>
      </c>
      <c r="G591" s="6">
        <f t="shared" si="112"/>
        <v>3</v>
      </c>
      <c r="H591" s="6">
        <f t="shared" si="113"/>
        <v>1</v>
      </c>
      <c r="I591" s="6">
        <f t="shared" si="114"/>
        <v>3</v>
      </c>
      <c r="J591" s="5" cm="1">
        <f t="array" ref="J591">SUM(_xlfn._xlws.FILTER($D$2:$D$773,_xlfn.MAP($E$2:$E$773,_xlfn.LAMBDA(_xlpm.x,_xlpm.x=$E591))))</f>
        <v>1.9614253023864008E-3</v>
      </c>
      <c r="K591" s="5">
        <f t="shared" si="115"/>
        <v>1</v>
      </c>
      <c r="L591" s="5" cm="1">
        <f t="array" ref="L591">SUM(_xlfn._xlws.FILTER($D$2:$D$773,_xlfn.MAP($F$2:$F$773,_xlfn.LAMBDA(_xlpm.x,_xlpm.x=$F591))))</f>
        <v>6.0150375939849621E-2</v>
      </c>
      <c r="M591" s="5">
        <f t="shared" si="116"/>
        <v>3.2608695652173912E-2</v>
      </c>
      <c r="N591" s="5">
        <f t="shared" si="117"/>
        <v>2.5466162350277665E-2</v>
      </c>
      <c r="O591" s="5">
        <f t="shared" si="118"/>
        <v>6.3157894736842107E-2</v>
      </c>
      <c r="P591" s="5">
        <f t="shared" si="119"/>
        <v>1.4866665726258927</v>
      </c>
      <c r="Q591" s="5"/>
    </row>
    <row r="592" spans="1:17">
      <c r="A592" s="4" t="str">
        <f t="shared" si="108"/>
        <v>~pte~ : [te]</v>
      </c>
      <c r="B592" s="2">
        <v>1</v>
      </c>
      <c r="C592" s="4" t="s">
        <v>531</v>
      </c>
      <c r="D592" s="5">
        <f t="shared" si="109"/>
        <v>3.2690421706440013E-4</v>
      </c>
      <c r="E592" s="4" t="str">
        <f t="shared" si="110"/>
        <v>~pte~</v>
      </c>
      <c r="F592" s="4" t="str">
        <f t="shared" si="111"/>
        <v>[te]</v>
      </c>
      <c r="G592" s="6">
        <f t="shared" si="112"/>
        <v>3</v>
      </c>
      <c r="H592" s="6">
        <f t="shared" si="113"/>
        <v>2</v>
      </c>
      <c r="I592" s="6">
        <f t="shared" si="114"/>
        <v>3</v>
      </c>
      <c r="J592" s="5" cm="1">
        <f t="array" ref="J592">SUM(_xlfn._xlws.FILTER($D$2:$D$773,_xlfn.MAP($E$2:$E$773,_xlfn.LAMBDA(_xlpm.x,_xlpm.x=$E592))))</f>
        <v>3.2690421706440013E-4</v>
      </c>
      <c r="K592" s="5">
        <f t="shared" si="115"/>
        <v>1</v>
      </c>
      <c r="L592" s="5" cm="1">
        <f t="array" ref="L592">SUM(_xlfn._xlws.FILTER($D$2:$D$773,_xlfn.MAP($F$2:$F$773,_xlfn.LAMBDA(_xlpm.x,_xlpm.x=$F592))))</f>
        <v>1.0134030728996404E-2</v>
      </c>
      <c r="M592" s="5">
        <f t="shared" si="116"/>
        <v>3.2258064516129031E-2</v>
      </c>
      <c r="N592" s="5">
        <f t="shared" si="117"/>
        <v>1.1327382286182068E-2</v>
      </c>
      <c r="O592" s="5">
        <f t="shared" si="118"/>
        <v>6.25E-2</v>
      </c>
      <c r="P592" s="5">
        <f t="shared" si="119"/>
        <v>1.4913616938342726</v>
      </c>
      <c r="Q592" s="5"/>
    </row>
    <row r="593" spans="1:17">
      <c r="A593" s="4" t="str">
        <f t="shared" si="108"/>
        <v>~ppa~ : [pa]</v>
      </c>
      <c r="B593" s="2">
        <v>1</v>
      </c>
      <c r="C593" s="4" t="s">
        <v>574</v>
      </c>
      <c r="D593" s="5">
        <f t="shared" si="109"/>
        <v>3.2690421706440013E-4</v>
      </c>
      <c r="E593" s="5" t="str">
        <f t="shared" si="110"/>
        <v>~ppa~</v>
      </c>
      <c r="F593" s="5" t="str">
        <f t="shared" si="111"/>
        <v>[pa]</v>
      </c>
      <c r="G593" s="6">
        <f t="shared" si="112"/>
        <v>3</v>
      </c>
      <c r="H593" s="6">
        <f t="shared" si="113"/>
        <v>2</v>
      </c>
      <c r="I593" s="6">
        <f t="shared" si="114"/>
        <v>3</v>
      </c>
      <c r="J593" s="5" cm="1">
        <f t="array" ref="J593">SUM(_xlfn._xlws.FILTER($D$2:$D$773,_xlfn.MAP($E$2:$E$773,_xlfn.LAMBDA(_xlpm.x,_xlpm.x=$E593))))</f>
        <v>3.2690421706440013E-4</v>
      </c>
      <c r="K593" s="5">
        <f t="shared" si="115"/>
        <v>1</v>
      </c>
      <c r="L593" s="5" cm="1">
        <f t="array" ref="L593">SUM(_xlfn._xlws.FILTER($D$2:$D$773,_xlfn.MAP($F$2:$F$773,_xlfn.LAMBDA(_xlpm.x,_xlpm.x=$F593))))</f>
        <v>1.1114743380189605E-2</v>
      </c>
      <c r="M593" s="5">
        <f t="shared" si="116"/>
        <v>2.9411764705882349E-2</v>
      </c>
      <c r="N593" s="5">
        <f t="shared" si="117"/>
        <v>1.0356463804509318E-2</v>
      </c>
      <c r="O593" s="5">
        <f t="shared" si="118"/>
        <v>5.7142857142857141E-2</v>
      </c>
      <c r="P593" s="5">
        <f t="shared" si="119"/>
        <v>1.5314789170422551</v>
      </c>
      <c r="Q593" s="5"/>
    </row>
    <row r="594" spans="1:17">
      <c r="A594" s="4" t="str">
        <f t="shared" si="108"/>
        <v>~rre~ : [ʁ]</v>
      </c>
      <c r="B594" s="2">
        <v>4</v>
      </c>
      <c r="C594" s="4" t="s">
        <v>296</v>
      </c>
      <c r="D594" s="5">
        <f t="shared" si="109"/>
        <v>1.3076168682576005E-3</v>
      </c>
      <c r="E594" s="4" t="str">
        <f t="shared" si="110"/>
        <v>~rre~</v>
      </c>
      <c r="F594" s="4" t="str">
        <f t="shared" si="111"/>
        <v>[ʁ]</v>
      </c>
      <c r="G594" s="6">
        <f t="shared" si="112"/>
        <v>3</v>
      </c>
      <c r="H594" s="6">
        <f t="shared" si="113"/>
        <v>1</v>
      </c>
      <c r="I594" s="6">
        <f t="shared" si="114"/>
        <v>3</v>
      </c>
      <c r="J594" s="5" cm="1">
        <f t="array" ref="J594">SUM(_xlfn._xlws.FILTER($D$2:$D$773,_xlfn.MAP($E$2:$E$773,_xlfn.LAMBDA(_xlpm.x,_xlpm.x=$E594))))</f>
        <v>1.6345210853220007E-3</v>
      </c>
      <c r="K594" s="5">
        <f t="shared" si="115"/>
        <v>0.8</v>
      </c>
      <c r="L594" s="5" cm="1">
        <f t="array" ref="L594">SUM(_xlfn._xlws.FILTER($D$2:$D$773,_xlfn.MAP($F$2:$F$773,_xlfn.LAMBDA(_xlpm.x,_xlpm.x=$F594))))</f>
        <v>6.0150375939849621E-2</v>
      </c>
      <c r="M594" s="5">
        <f t="shared" si="116"/>
        <v>2.1739130434782612E-2</v>
      </c>
      <c r="N594" s="5">
        <f t="shared" si="117"/>
        <v>1.4116124676410973E-2</v>
      </c>
      <c r="O594" s="5">
        <f t="shared" si="118"/>
        <v>4.2328042328042333E-2</v>
      </c>
      <c r="P594" s="5">
        <f t="shared" si="119"/>
        <v>1.5658478186735176</v>
      </c>
      <c r="Q594" s="5"/>
    </row>
    <row r="595" spans="1:17">
      <c r="A595" s="4" t="str">
        <f t="shared" si="108"/>
        <v>~rds~ : [ʁ]</v>
      </c>
      <c r="B595" s="2">
        <v>3</v>
      </c>
      <c r="C595" s="4" t="s">
        <v>297</v>
      </c>
      <c r="D595" s="5">
        <f t="shared" si="109"/>
        <v>9.8071265119320039E-4</v>
      </c>
      <c r="E595" s="5" t="str">
        <f t="shared" si="110"/>
        <v>~rds~</v>
      </c>
      <c r="F595" s="5" t="str">
        <f t="shared" si="111"/>
        <v>[ʁ]</v>
      </c>
      <c r="G595" s="6">
        <f t="shared" si="112"/>
        <v>3</v>
      </c>
      <c r="H595" s="6">
        <f t="shared" si="113"/>
        <v>1</v>
      </c>
      <c r="I595" s="6">
        <f t="shared" si="114"/>
        <v>3</v>
      </c>
      <c r="J595" s="5" cm="1">
        <f t="array" ref="J595">SUM(_xlfn._xlws.FILTER($D$2:$D$773,_xlfn.MAP($E$2:$E$773,_xlfn.LAMBDA(_xlpm.x,_xlpm.x=$E595))))</f>
        <v>9.8071265119320039E-4</v>
      </c>
      <c r="K595" s="5">
        <f t="shared" si="115"/>
        <v>1</v>
      </c>
      <c r="L595" s="5" cm="1">
        <f t="array" ref="L595">SUM(_xlfn._xlws.FILTER($D$2:$D$773,_xlfn.MAP($F$2:$F$773,_xlfn.LAMBDA(_xlpm.x,_xlpm.x=$F595))))</f>
        <v>6.0150375939849621E-2</v>
      </c>
      <c r="M595" s="5">
        <f t="shared" si="116"/>
        <v>1.6304347826086956E-2</v>
      </c>
      <c r="N595" s="5">
        <f t="shared" si="117"/>
        <v>9.2167578121574289E-3</v>
      </c>
      <c r="O595" s="5">
        <f t="shared" si="118"/>
        <v>3.2085561497326207E-2</v>
      </c>
      <c r="P595" s="5">
        <f t="shared" si="119"/>
        <v>1.787696568289874</v>
      </c>
      <c r="Q595" s="5"/>
    </row>
    <row r="596" spans="1:17">
      <c r="A596" s="4" t="str">
        <f t="shared" si="108"/>
        <v>~ray~ : [ʁ]</v>
      </c>
      <c r="B596" s="2">
        <v>2</v>
      </c>
      <c r="C596" s="4" t="s">
        <v>695</v>
      </c>
      <c r="D596" s="5">
        <f t="shared" si="109"/>
        <v>6.5380843412880026E-4</v>
      </c>
      <c r="E596" s="4" t="str">
        <f t="shared" si="110"/>
        <v>~ray~</v>
      </c>
      <c r="F596" s="4" t="str">
        <f t="shared" si="111"/>
        <v>[ʁ]</v>
      </c>
      <c r="G596" s="6">
        <f t="shared" si="112"/>
        <v>3</v>
      </c>
      <c r="H596" s="6">
        <f t="shared" si="113"/>
        <v>1</v>
      </c>
      <c r="I596" s="6">
        <f t="shared" si="114"/>
        <v>3</v>
      </c>
      <c r="J596" s="5" cm="1">
        <f t="array" ref="J596">SUM(_xlfn._xlws.FILTER($D$2:$D$773,_xlfn.MAP($E$2:$E$773,_xlfn.LAMBDA(_xlpm.x,_xlpm.x=$E596))))</f>
        <v>6.5380843412880026E-4</v>
      </c>
      <c r="K596" s="5">
        <f t="shared" si="115"/>
        <v>1</v>
      </c>
      <c r="L596" s="5" cm="1">
        <f t="array" ref="L596">SUM(_xlfn._xlws.FILTER($D$2:$D$773,_xlfn.MAP($F$2:$F$773,_xlfn.LAMBDA(_xlpm.x,_xlpm.x=$F596))))</f>
        <v>6.0150375939849621E-2</v>
      </c>
      <c r="M596" s="5">
        <f t="shared" si="116"/>
        <v>1.0869565217391306E-2</v>
      </c>
      <c r="N596" s="5">
        <f t="shared" si="117"/>
        <v>4.895584767855162E-3</v>
      </c>
      <c r="O596" s="5">
        <f t="shared" si="118"/>
        <v>2.1505376344086023E-2</v>
      </c>
      <c r="P596" s="5">
        <f t="shared" si="119"/>
        <v>1.9637878273455551</v>
      </c>
      <c r="Q596" s="5"/>
    </row>
    <row r="597" spans="1:17">
      <c r="A597" s="4" t="str">
        <f t="shared" si="108"/>
        <v>~rps~ : [ʁ]</v>
      </c>
      <c r="B597" s="2">
        <v>1</v>
      </c>
      <c r="C597" s="4" t="s">
        <v>474</v>
      </c>
      <c r="D597" s="5">
        <f t="shared" si="109"/>
        <v>3.2690421706440013E-4</v>
      </c>
      <c r="E597" s="5" t="str">
        <f t="shared" si="110"/>
        <v>~rps~</v>
      </c>
      <c r="F597" s="5" t="str">
        <f t="shared" si="111"/>
        <v>[ʁ]</v>
      </c>
      <c r="G597" s="6">
        <f t="shared" si="112"/>
        <v>3</v>
      </c>
      <c r="H597" s="6">
        <f t="shared" si="113"/>
        <v>1</v>
      </c>
      <c r="I597" s="6">
        <f t="shared" si="114"/>
        <v>3</v>
      </c>
      <c r="J597" s="5" cm="1">
        <f t="array" ref="J597">SUM(_xlfn._xlws.FILTER($D$2:$D$773,_xlfn.MAP($E$2:$E$773,_xlfn.LAMBDA(_xlpm.x,_xlpm.x=$E597))))</f>
        <v>3.2690421706440013E-4</v>
      </c>
      <c r="K597" s="5">
        <f t="shared" si="115"/>
        <v>1</v>
      </c>
      <c r="L597" s="5" cm="1">
        <f t="array" ref="L597">SUM(_xlfn._xlws.FILTER($D$2:$D$773,_xlfn.MAP($F$2:$F$773,_xlfn.LAMBDA(_xlpm.x,_xlpm.x=$F597))))</f>
        <v>6.0150375939849621E-2</v>
      </c>
      <c r="M597" s="5">
        <f t="shared" si="116"/>
        <v>5.4347826086956529E-3</v>
      </c>
      <c r="N597" s="5">
        <f t="shared" si="117"/>
        <v>1.5527330728589545E-3</v>
      </c>
      <c r="O597" s="5">
        <f t="shared" si="118"/>
        <v>1.0810810810810813E-2</v>
      </c>
      <c r="P597" s="5">
        <f t="shared" si="119"/>
        <v>2.2648178230095364</v>
      </c>
      <c r="Q597" s="5"/>
    </row>
    <row r="598" spans="1:17">
      <c r="A598" s="4" t="str">
        <f t="shared" si="108"/>
        <v>~rès~ : [ʁ]</v>
      </c>
      <c r="B598" s="2">
        <v>1</v>
      </c>
      <c r="C598" s="4" t="s">
        <v>475</v>
      </c>
      <c r="D598" s="5">
        <f t="shared" si="109"/>
        <v>3.2690421706440013E-4</v>
      </c>
      <c r="E598" s="4" t="str">
        <f t="shared" si="110"/>
        <v>~rès~</v>
      </c>
      <c r="F598" s="4" t="str">
        <f t="shared" si="111"/>
        <v>[ʁ]</v>
      </c>
      <c r="G598" s="6">
        <f t="shared" si="112"/>
        <v>3</v>
      </c>
      <c r="H598" s="6">
        <f t="shared" si="113"/>
        <v>1</v>
      </c>
      <c r="I598" s="6">
        <f t="shared" si="114"/>
        <v>3</v>
      </c>
      <c r="J598" s="5" cm="1">
        <f t="array" ref="J598">SUM(_xlfn._xlws.FILTER($D$2:$D$773,_xlfn.MAP($E$2:$E$773,_xlfn.LAMBDA(_xlpm.x,_xlpm.x=$E598))))</f>
        <v>3.2690421706440013E-4</v>
      </c>
      <c r="K598" s="5">
        <f t="shared" si="115"/>
        <v>1</v>
      </c>
      <c r="L598" s="5" cm="1">
        <f t="array" ref="L598">SUM(_xlfn._xlws.FILTER($D$2:$D$773,_xlfn.MAP($F$2:$F$773,_xlfn.LAMBDA(_xlpm.x,_xlpm.x=$F598))))</f>
        <v>6.0150375939849621E-2</v>
      </c>
      <c r="M598" s="5">
        <f t="shared" si="116"/>
        <v>5.4347826086956529E-3</v>
      </c>
      <c r="N598" s="5">
        <f t="shared" si="117"/>
        <v>1.5527330728589545E-3</v>
      </c>
      <c r="O598" s="5">
        <f t="shared" si="118"/>
        <v>1.0810810810810813E-2</v>
      </c>
      <c r="P598" s="5">
        <f t="shared" si="119"/>
        <v>2.2648178230095364</v>
      </c>
      <c r="Q598" s="5"/>
    </row>
    <row r="599" spans="1:17">
      <c r="A599" s="4" t="str">
        <f t="shared" si="108"/>
        <v>~soin~ : [swɛ̃]</v>
      </c>
      <c r="B599" s="2">
        <v>1</v>
      </c>
      <c r="C599" s="4" t="s">
        <v>762</v>
      </c>
      <c r="D599" s="5">
        <f t="shared" si="109"/>
        <v>3.2690421706440013E-4</v>
      </c>
      <c r="E599" s="5" t="str">
        <f t="shared" si="110"/>
        <v>~soin~</v>
      </c>
      <c r="F599" s="5" t="str">
        <f t="shared" si="111"/>
        <v>[swɛ̃]</v>
      </c>
      <c r="G599" s="6">
        <f t="shared" si="112"/>
        <v>4</v>
      </c>
      <c r="H599" s="6">
        <f t="shared" si="113"/>
        <v>4</v>
      </c>
      <c r="I599" s="6">
        <f t="shared" si="114"/>
        <v>4</v>
      </c>
      <c r="J599" s="5" cm="1">
        <f t="array" ref="J599">SUM(_xlfn._xlws.FILTER($D$2:$D$773,_xlfn.MAP($E$2:$E$773,_xlfn.LAMBDA(_xlpm.x,_xlpm.x=$E599))))</f>
        <v>9.8071265119320039E-4</v>
      </c>
      <c r="K599" s="5">
        <f t="shared" si="115"/>
        <v>0.33333333333333331</v>
      </c>
      <c r="L599" s="5" cm="1">
        <f t="array" ref="L599">SUM(_xlfn._xlws.FILTER($D$2:$D$773,_xlfn.MAP($F$2:$F$773,_xlfn.LAMBDA(_xlpm.x,_xlpm.x=$F599))))</f>
        <v>3.2690421706440013E-4</v>
      </c>
      <c r="M599" s="5">
        <f t="shared" si="116"/>
        <v>1</v>
      </c>
      <c r="N599" s="5">
        <f t="shared" si="117"/>
        <v>0.1171234337644549</v>
      </c>
      <c r="O599" s="5">
        <f t="shared" si="118"/>
        <v>0.5</v>
      </c>
      <c r="P599" s="5">
        <f t="shared" si="119"/>
        <v>-0.47712125471966244</v>
      </c>
      <c r="Q599" s="5"/>
    </row>
    <row r="600" spans="1:17">
      <c r="A600" s="4" t="str">
        <f t="shared" si="108"/>
        <v>~ffre~ : [fʁ]</v>
      </c>
      <c r="B600" s="2">
        <v>1</v>
      </c>
      <c r="C600" s="4" t="s">
        <v>642</v>
      </c>
      <c r="D600" s="5">
        <f t="shared" si="109"/>
        <v>3.2690421706440013E-4</v>
      </c>
      <c r="E600" s="4" t="str">
        <f t="shared" si="110"/>
        <v>~ffre~</v>
      </c>
      <c r="F600" s="4" t="str">
        <f t="shared" si="111"/>
        <v>[fʁ]</v>
      </c>
      <c r="G600" s="6">
        <f t="shared" si="112"/>
        <v>4</v>
      </c>
      <c r="H600" s="6">
        <f t="shared" si="113"/>
        <v>2</v>
      </c>
      <c r="I600" s="6">
        <f t="shared" si="114"/>
        <v>4</v>
      </c>
      <c r="J600" s="5" cm="1">
        <f t="array" ref="J600">SUM(_xlfn._xlws.FILTER($D$2:$D$773,_xlfn.MAP($E$2:$E$773,_xlfn.LAMBDA(_xlpm.x,_xlpm.x=$E600))))</f>
        <v>6.5380843412880026E-4</v>
      </c>
      <c r="K600" s="5">
        <f t="shared" si="115"/>
        <v>0.5</v>
      </c>
      <c r="L600" s="5" cm="1">
        <f t="array" ref="L600">SUM(_xlfn._xlws.FILTER($D$2:$D$773,_xlfn.MAP($F$2:$F$773,_xlfn.LAMBDA(_xlpm.x,_xlpm.x=$F600))))</f>
        <v>3.2690421706440013E-4</v>
      </c>
      <c r="M600" s="5">
        <f t="shared" si="116"/>
        <v>1</v>
      </c>
      <c r="N600" s="5">
        <f t="shared" si="117"/>
        <v>0.12082541105260872</v>
      </c>
      <c r="O600" s="5">
        <f t="shared" si="118"/>
        <v>0.66666666666666663</v>
      </c>
      <c r="P600" s="5">
        <f t="shared" si="119"/>
        <v>-0.3010299956639812</v>
      </c>
      <c r="Q600" s="5"/>
    </row>
    <row r="601" spans="1:17">
      <c r="A601" s="4" t="str">
        <f t="shared" si="108"/>
        <v>~ffre~ : [fʁə]</v>
      </c>
      <c r="B601" s="2">
        <v>1</v>
      </c>
      <c r="C601" s="4" t="s">
        <v>638</v>
      </c>
      <c r="D601" s="5">
        <f t="shared" si="109"/>
        <v>3.2690421706440013E-4</v>
      </c>
      <c r="E601" s="5" t="str">
        <f t="shared" si="110"/>
        <v>~ffre~</v>
      </c>
      <c r="F601" s="5" t="str">
        <f t="shared" si="111"/>
        <v>[fʁə]</v>
      </c>
      <c r="G601" s="6">
        <f t="shared" si="112"/>
        <v>4</v>
      </c>
      <c r="H601" s="6">
        <f t="shared" si="113"/>
        <v>3</v>
      </c>
      <c r="I601" s="6">
        <f t="shared" si="114"/>
        <v>4</v>
      </c>
      <c r="J601" s="5" cm="1">
        <f t="array" ref="J601">SUM(_xlfn._xlws.FILTER($D$2:$D$773,_xlfn.MAP($E$2:$E$773,_xlfn.LAMBDA(_xlpm.x,_xlpm.x=$E601))))</f>
        <v>6.5380843412880026E-4</v>
      </c>
      <c r="K601" s="5">
        <f t="shared" si="115"/>
        <v>0.5</v>
      </c>
      <c r="L601" s="5" cm="1">
        <f t="array" ref="L601">SUM(_xlfn._xlws.FILTER($D$2:$D$773,_xlfn.MAP($F$2:$F$773,_xlfn.LAMBDA(_xlpm.x,_xlpm.x=$F601))))</f>
        <v>3.2690421706440013E-4</v>
      </c>
      <c r="M601" s="5">
        <f t="shared" si="116"/>
        <v>1</v>
      </c>
      <c r="N601" s="5">
        <f t="shared" si="117"/>
        <v>0.14027395824968311</v>
      </c>
      <c r="O601" s="5">
        <f t="shared" si="118"/>
        <v>0.66666666666666663</v>
      </c>
      <c r="P601" s="5">
        <f t="shared" si="119"/>
        <v>-0.3010299956639812</v>
      </c>
      <c r="Q601" s="5"/>
    </row>
    <row r="602" spans="1:17">
      <c r="A602" s="4" t="str">
        <f t="shared" si="108"/>
        <v>~rien~ : [ʁjɛ̃]</v>
      </c>
      <c r="B602" s="2">
        <v>1</v>
      </c>
      <c r="C602" s="4" t="s">
        <v>487</v>
      </c>
      <c r="D602" s="5">
        <f t="shared" si="109"/>
        <v>3.2690421706440013E-4</v>
      </c>
      <c r="E602" s="4" t="str">
        <f t="shared" si="110"/>
        <v>~rien~</v>
      </c>
      <c r="F602" s="4" t="str">
        <f t="shared" si="111"/>
        <v>[ʁjɛ̃]</v>
      </c>
      <c r="G602" s="6">
        <f t="shared" si="112"/>
        <v>4</v>
      </c>
      <c r="H602" s="6">
        <f t="shared" si="113"/>
        <v>4</v>
      </c>
      <c r="I602" s="6">
        <f t="shared" si="114"/>
        <v>4</v>
      </c>
      <c r="J602" s="5" cm="1">
        <f t="array" ref="J602">SUM(_xlfn._xlws.FILTER($D$2:$D$773,_xlfn.MAP($E$2:$E$773,_xlfn.LAMBDA(_xlpm.x,_xlpm.x=$E602))))</f>
        <v>6.5380843412880026E-4</v>
      </c>
      <c r="K602" s="5">
        <f t="shared" si="115"/>
        <v>0.5</v>
      </c>
      <c r="L602" s="5" cm="1">
        <f t="array" ref="L602">SUM(_xlfn._xlws.FILTER($D$2:$D$773,_xlfn.MAP($F$2:$F$773,_xlfn.LAMBDA(_xlpm.x,_xlpm.x=$F602))))</f>
        <v>3.2690421706440013E-4</v>
      </c>
      <c r="M602" s="5">
        <f t="shared" si="116"/>
        <v>1</v>
      </c>
      <c r="N602" s="5">
        <f t="shared" si="117"/>
        <v>0.15616457835260653</v>
      </c>
      <c r="O602" s="5">
        <f t="shared" si="118"/>
        <v>0.66666666666666663</v>
      </c>
      <c r="P602" s="5">
        <f t="shared" si="119"/>
        <v>-0.3010299956639812</v>
      </c>
      <c r="Q602" s="5"/>
    </row>
    <row r="603" spans="1:17">
      <c r="A603" s="4" t="str">
        <f t="shared" si="108"/>
        <v>~rien~ : [ʁjɑ̃]</v>
      </c>
      <c r="B603" s="2">
        <v>1</v>
      </c>
      <c r="C603" s="4" t="s">
        <v>305</v>
      </c>
      <c r="D603" s="5">
        <f t="shared" si="109"/>
        <v>3.2690421706440013E-4</v>
      </c>
      <c r="E603" s="4" t="str">
        <f t="shared" si="110"/>
        <v>~rien~</v>
      </c>
      <c r="F603" s="4" t="str">
        <f t="shared" si="111"/>
        <v>[ʁjɑ̃]</v>
      </c>
      <c r="G603" s="6">
        <f t="shared" si="112"/>
        <v>4</v>
      </c>
      <c r="H603" s="6">
        <f t="shared" si="113"/>
        <v>4</v>
      </c>
      <c r="I603" s="6">
        <f t="shared" si="114"/>
        <v>4</v>
      </c>
      <c r="J603" s="5" cm="1">
        <f t="array" ref="J603">SUM(_xlfn._xlws.FILTER($D$2:$D$773,_xlfn.MAP($E$2:$E$773,_xlfn.LAMBDA(_xlpm.x,_xlpm.x=$E603))))</f>
        <v>6.5380843412880026E-4</v>
      </c>
      <c r="K603" s="5">
        <f t="shared" si="115"/>
        <v>0.5</v>
      </c>
      <c r="L603" s="5" cm="1">
        <f t="array" ref="L603">SUM(_xlfn._xlws.FILTER($D$2:$D$773,_xlfn.MAP($F$2:$F$773,_xlfn.LAMBDA(_xlpm.x,_xlpm.x=$F603))))</f>
        <v>3.2690421706440013E-4</v>
      </c>
      <c r="M603" s="5">
        <f t="shared" si="116"/>
        <v>1</v>
      </c>
      <c r="N603" s="5">
        <f t="shared" si="117"/>
        <v>0.15616457835260653</v>
      </c>
      <c r="O603" s="5">
        <f t="shared" si="118"/>
        <v>0.66666666666666663</v>
      </c>
      <c r="P603" s="5">
        <f t="shared" si="119"/>
        <v>-0.3010299956639812</v>
      </c>
      <c r="Q603" s="5"/>
    </row>
    <row r="604" spans="1:17">
      <c r="A604" s="4" t="str">
        <f t="shared" si="108"/>
        <v>~soin~ : [zwɛ̃]</v>
      </c>
      <c r="B604" s="2">
        <v>2</v>
      </c>
      <c r="C604" s="4" t="s">
        <v>318</v>
      </c>
      <c r="D604" s="5">
        <f t="shared" si="109"/>
        <v>6.5380843412880026E-4</v>
      </c>
      <c r="E604" s="4" t="str">
        <f t="shared" si="110"/>
        <v>~soin~</v>
      </c>
      <c r="F604" s="4" t="str">
        <f t="shared" si="111"/>
        <v>[zwɛ̃]</v>
      </c>
      <c r="G604" s="6">
        <f t="shared" si="112"/>
        <v>4</v>
      </c>
      <c r="H604" s="6">
        <f t="shared" si="113"/>
        <v>4</v>
      </c>
      <c r="I604" s="6">
        <f t="shared" si="114"/>
        <v>4</v>
      </c>
      <c r="J604" s="5" cm="1">
        <f t="array" ref="J604">SUM(_xlfn._xlws.FILTER($D$2:$D$773,_xlfn.MAP($E$2:$E$773,_xlfn.LAMBDA(_xlpm.x,_xlpm.x=$E604))))</f>
        <v>9.8071265119320039E-4</v>
      </c>
      <c r="K604" s="5">
        <f t="shared" si="115"/>
        <v>0.66666666666666663</v>
      </c>
      <c r="L604" s="5" cm="1">
        <f t="array" ref="L604">SUM(_xlfn._xlws.FILTER($D$2:$D$773,_xlfn.MAP($F$2:$F$773,_xlfn.LAMBDA(_xlpm.x,_xlpm.x=$F604))))</f>
        <v>6.5380843412880026E-4</v>
      </c>
      <c r="M604" s="5">
        <f t="shared" si="116"/>
        <v>1</v>
      </c>
      <c r="N604" s="5">
        <f t="shared" si="117"/>
        <v>0.29701800075577461</v>
      </c>
      <c r="O604" s="5">
        <f t="shared" si="118"/>
        <v>0.8</v>
      </c>
      <c r="P604" s="5">
        <f t="shared" si="119"/>
        <v>-0.17609125905568127</v>
      </c>
      <c r="Q604" s="5"/>
    </row>
    <row r="605" spans="1:17">
      <c r="A605" s="4" t="str">
        <f t="shared" si="108"/>
        <v>~rche~ : [ʁʃ]</v>
      </c>
      <c r="B605" s="2">
        <v>1</v>
      </c>
      <c r="C605" s="4" t="s">
        <v>728</v>
      </c>
      <c r="D605" s="5">
        <f t="shared" si="109"/>
        <v>3.2690421706440013E-4</v>
      </c>
      <c r="E605" s="4" t="str">
        <f t="shared" si="110"/>
        <v>~rche~</v>
      </c>
      <c r="F605" s="4" t="str">
        <f t="shared" si="111"/>
        <v>[ʁʃ]</v>
      </c>
      <c r="G605" s="6">
        <f t="shared" si="112"/>
        <v>4</v>
      </c>
      <c r="H605" s="6">
        <f t="shared" si="113"/>
        <v>2</v>
      </c>
      <c r="I605" s="6">
        <f t="shared" si="114"/>
        <v>4</v>
      </c>
      <c r="J605" s="5" cm="1">
        <f t="array" ref="J605">SUM(_xlfn._xlws.FILTER($D$2:$D$773,_xlfn.MAP($E$2:$E$773,_xlfn.LAMBDA(_xlpm.x,_xlpm.x=$E605))))</f>
        <v>6.5380843412880026E-4</v>
      </c>
      <c r="K605" s="5">
        <f t="shared" si="115"/>
        <v>0.5</v>
      </c>
      <c r="L605" s="5" cm="1">
        <f t="array" ref="L605">SUM(_xlfn._xlws.FILTER($D$2:$D$773,_xlfn.MAP($F$2:$F$773,_xlfn.LAMBDA(_xlpm.x,_xlpm.x=$F605))))</f>
        <v>6.5380843412880026E-4</v>
      </c>
      <c r="M605" s="5">
        <f t="shared" si="116"/>
        <v>0.5</v>
      </c>
      <c r="N605" s="5">
        <f t="shared" si="117"/>
        <v>9.0619058289456544E-2</v>
      </c>
      <c r="O605" s="5">
        <f t="shared" si="118"/>
        <v>0.5</v>
      </c>
      <c r="P605" s="5">
        <f t="shared" si="119"/>
        <v>0</v>
      </c>
      <c r="Q605" s="5"/>
    </row>
    <row r="606" spans="1:17">
      <c r="A606" s="4" t="str">
        <f t="shared" si="108"/>
        <v>~reau~ : [ʁo]</v>
      </c>
      <c r="B606" s="2">
        <v>1</v>
      </c>
      <c r="C606" s="4" t="s">
        <v>477</v>
      </c>
      <c r="D606" s="5">
        <f t="shared" si="109"/>
        <v>3.2690421706440013E-4</v>
      </c>
      <c r="E606" s="4" t="str">
        <f t="shared" si="110"/>
        <v>~reau~</v>
      </c>
      <c r="F606" s="4" t="str">
        <f t="shared" si="111"/>
        <v>[ʁo]</v>
      </c>
      <c r="G606" s="6">
        <f t="shared" si="112"/>
        <v>4</v>
      </c>
      <c r="H606" s="6">
        <f t="shared" si="113"/>
        <v>2</v>
      </c>
      <c r="I606" s="6">
        <f t="shared" si="114"/>
        <v>4</v>
      </c>
      <c r="J606" s="5" cm="1">
        <f t="array" ref="J606">SUM(_xlfn._xlws.FILTER($D$2:$D$773,_xlfn.MAP($E$2:$E$773,_xlfn.LAMBDA(_xlpm.x,_xlpm.x=$E606))))</f>
        <v>3.2690421706440013E-4</v>
      </c>
      <c r="K606" s="5">
        <f t="shared" si="115"/>
        <v>1</v>
      </c>
      <c r="L606" s="5" cm="1">
        <f t="array" ref="L606">SUM(_xlfn._xlws.FILTER($D$2:$D$773,_xlfn.MAP($F$2:$F$773,_xlfn.LAMBDA(_xlpm.x,_xlpm.x=$F606))))</f>
        <v>3.2690421706440013E-4</v>
      </c>
      <c r="M606" s="5">
        <f t="shared" si="116"/>
        <v>1</v>
      </c>
      <c r="N606" s="5">
        <f t="shared" si="117"/>
        <v>0.18123811657891309</v>
      </c>
      <c r="O606" s="5">
        <f t="shared" si="118"/>
        <v>1</v>
      </c>
      <c r="P606" s="5">
        <f t="shared" si="119"/>
        <v>0</v>
      </c>
      <c r="Q606" s="5"/>
    </row>
    <row r="607" spans="1:17">
      <c r="A607" s="4" t="str">
        <f t="shared" si="108"/>
        <v>~queu~ : [kø]</v>
      </c>
      <c r="B607" s="2">
        <v>1</v>
      </c>
      <c r="C607" s="4" t="s">
        <v>790</v>
      </c>
      <c r="D607" s="5">
        <f t="shared" si="109"/>
        <v>3.2690421706440013E-4</v>
      </c>
      <c r="E607" s="5" t="str">
        <f t="shared" si="110"/>
        <v>~queu~</v>
      </c>
      <c r="F607" s="5" t="str">
        <f t="shared" si="111"/>
        <v>[kø]</v>
      </c>
      <c r="G607" s="6">
        <f t="shared" si="112"/>
        <v>4</v>
      </c>
      <c r="H607" s="6">
        <f t="shared" si="113"/>
        <v>2</v>
      </c>
      <c r="I607" s="6">
        <f t="shared" si="114"/>
        <v>4</v>
      </c>
      <c r="J607" s="5" cm="1">
        <f t="array" ref="J607">SUM(_xlfn._xlws.FILTER($D$2:$D$773,_xlfn.MAP($E$2:$E$773,_xlfn.LAMBDA(_xlpm.x,_xlpm.x=$E607))))</f>
        <v>3.2690421706440013E-4</v>
      </c>
      <c r="K607" s="5">
        <f t="shared" si="115"/>
        <v>1</v>
      </c>
      <c r="L607" s="5" cm="1">
        <f t="array" ref="L607">SUM(_xlfn._xlws.FILTER($D$2:$D$773,_xlfn.MAP($F$2:$F$773,_xlfn.LAMBDA(_xlpm.x,_xlpm.x=$F607))))</f>
        <v>3.2690421706440013E-4</v>
      </c>
      <c r="M607" s="5">
        <f t="shared" si="116"/>
        <v>1</v>
      </c>
      <c r="N607" s="5">
        <f t="shared" si="117"/>
        <v>0.18123811657891309</v>
      </c>
      <c r="O607" s="5">
        <f t="shared" si="118"/>
        <v>1</v>
      </c>
      <c r="P607" s="5">
        <f t="shared" si="119"/>
        <v>0</v>
      </c>
      <c r="Q607" s="5"/>
    </row>
    <row r="608" spans="1:17">
      <c r="A608" s="4" t="str">
        <f t="shared" si="108"/>
        <v>~illi~ : [ji]</v>
      </c>
      <c r="B608" s="2">
        <v>1</v>
      </c>
      <c r="C608" s="4" t="s">
        <v>793</v>
      </c>
      <c r="D608" s="5">
        <f t="shared" si="109"/>
        <v>3.2690421706440013E-4</v>
      </c>
      <c r="E608" s="5" t="str">
        <f t="shared" si="110"/>
        <v>~illi~</v>
      </c>
      <c r="F608" s="5" t="str">
        <f t="shared" si="111"/>
        <v>[ji]</v>
      </c>
      <c r="G608" s="6">
        <f t="shared" si="112"/>
        <v>4</v>
      </c>
      <c r="H608" s="6">
        <f t="shared" si="113"/>
        <v>2</v>
      </c>
      <c r="I608" s="6">
        <f t="shared" si="114"/>
        <v>4</v>
      </c>
      <c r="J608" s="5" cm="1">
        <f t="array" ref="J608">SUM(_xlfn._xlws.FILTER($D$2:$D$773,_xlfn.MAP($E$2:$E$773,_xlfn.LAMBDA(_xlpm.x,_xlpm.x=$E608))))</f>
        <v>3.2690421706440013E-4</v>
      </c>
      <c r="K608" s="5">
        <f t="shared" si="115"/>
        <v>1</v>
      </c>
      <c r="L608" s="5" cm="1">
        <f t="array" ref="L608">SUM(_xlfn._xlws.FILTER($D$2:$D$773,_xlfn.MAP($F$2:$F$773,_xlfn.LAMBDA(_xlpm.x,_xlpm.x=$F608))))</f>
        <v>3.2690421706440013E-4</v>
      </c>
      <c r="M608" s="5">
        <f t="shared" si="116"/>
        <v>1</v>
      </c>
      <c r="N608" s="5">
        <f t="shared" si="117"/>
        <v>0.18123811657891309</v>
      </c>
      <c r="O608" s="5">
        <f t="shared" si="118"/>
        <v>1</v>
      </c>
      <c r="P608" s="5">
        <f t="shared" si="119"/>
        <v>0</v>
      </c>
      <c r="Q608" s="5"/>
    </row>
    <row r="609" spans="1:17">
      <c r="A609" s="4" t="str">
        <f t="shared" si="108"/>
        <v>~gueu~ : [gœ]</v>
      </c>
      <c r="B609" s="2">
        <v>1</v>
      </c>
      <c r="C609" s="4" t="s">
        <v>626</v>
      </c>
      <c r="D609" s="5">
        <f t="shared" si="109"/>
        <v>3.2690421706440013E-4</v>
      </c>
      <c r="E609" s="4" t="str">
        <f t="shared" si="110"/>
        <v>~gueu~</v>
      </c>
      <c r="F609" s="4" t="str">
        <f t="shared" si="111"/>
        <v>[gœ]</v>
      </c>
      <c r="G609" s="6">
        <f t="shared" si="112"/>
        <v>4</v>
      </c>
      <c r="H609" s="6">
        <f t="shared" si="113"/>
        <v>2</v>
      </c>
      <c r="I609" s="6">
        <f t="shared" si="114"/>
        <v>4</v>
      </c>
      <c r="J609" s="5" cm="1">
        <f t="array" ref="J609">SUM(_xlfn._xlws.FILTER($D$2:$D$773,_xlfn.MAP($E$2:$E$773,_xlfn.LAMBDA(_xlpm.x,_xlpm.x=$E609))))</f>
        <v>3.2690421706440013E-4</v>
      </c>
      <c r="K609" s="5">
        <f t="shared" si="115"/>
        <v>1</v>
      </c>
      <c r="L609" s="5" cm="1">
        <f t="array" ref="L609">SUM(_xlfn._xlws.FILTER($D$2:$D$773,_xlfn.MAP($F$2:$F$773,_xlfn.LAMBDA(_xlpm.x,_xlpm.x=$F609))))</f>
        <v>3.2690421706440013E-4</v>
      </c>
      <c r="M609" s="5">
        <f t="shared" si="116"/>
        <v>1</v>
      </c>
      <c r="N609" s="5">
        <f t="shared" si="117"/>
        <v>0.18123811657891309</v>
      </c>
      <c r="O609" s="5">
        <f t="shared" si="118"/>
        <v>1</v>
      </c>
      <c r="P609" s="5">
        <f t="shared" si="119"/>
        <v>0</v>
      </c>
      <c r="Q609" s="5"/>
    </row>
    <row r="610" spans="1:17">
      <c r="A610" s="4" t="str">
        <f t="shared" si="108"/>
        <v>~rgie~ : [ʁʒi]</v>
      </c>
      <c r="B610" s="2">
        <v>1</v>
      </c>
      <c r="C610" s="4" t="s">
        <v>451</v>
      </c>
      <c r="D610" s="5">
        <f t="shared" si="109"/>
        <v>3.2690421706440013E-4</v>
      </c>
      <c r="E610" s="5" t="str">
        <f t="shared" si="110"/>
        <v>~rgie~</v>
      </c>
      <c r="F610" s="5" t="str">
        <f t="shared" si="111"/>
        <v>[ʁʒi]</v>
      </c>
      <c r="G610" s="6">
        <f t="shared" si="112"/>
        <v>4</v>
      </c>
      <c r="H610" s="6">
        <f t="shared" si="113"/>
        <v>3</v>
      </c>
      <c r="I610" s="6">
        <f t="shared" si="114"/>
        <v>4</v>
      </c>
      <c r="J610" s="5" cm="1">
        <f t="array" ref="J610">SUM(_xlfn._xlws.FILTER($D$2:$D$773,_xlfn.MAP($E$2:$E$773,_xlfn.LAMBDA(_xlpm.x,_xlpm.x=$E610))))</f>
        <v>3.2690421706440013E-4</v>
      </c>
      <c r="K610" s="5">
        <f t="shared" si="115"/>
        <v>1</v>
      </c>
      <c r="L610" s="5" cm="1">
        <f t="array" ref="L610">SUM(_xlfn._xlws.FILTER($D$2:$D$773,_xlfn.MAP($F$2:$F$773,_xlfn.LAMBDA(_xlpm.x,_xlpm.x=$F610))))</f>
        <v>3.2690421706440013E-4</v>
      </c>
      <c r="M610" s="5">
        <f t="shared" si="116"/>
        <v>1</v>
      </c>
      <c r="N610" s="5">
        <f t="shared" si="117"/>
        <v>0.21041093737452468</v>
      </c>
      <c r="O610" s="5">
        <f t="shared" si="118"/>
        <v>1</v>
      </c>
      <c r="P610" s="5">
        <f t="shared" si="119"/>
        <v>0</v>
      </c>
      <c r="Q610" s="5"/>
    </row>
    <row r="611" spans="1:17">
      <c r="A611" s="4" t="str">
        <f t="shared" si="108"/>
        <v>~joue~ : [ʒwe]</v>
      </c>
      <c r="B611" s="2">
        <v>1</v>
      </c>
      <c r="C611" s="4" t="s">
        <v>458</v>
      </c>
      <c r="D611" s="5">
        <f t="shared" si="109"/>
        <v>3.2690421706440013E-4</v>
      </c>
      <c r="E611" s="4" t="str">
        <f t="shared" si="110"/>
        <v>~joue~</v>
      </c>
      <c r="F611" s="4" t="str">
        <f t="shared" si="111"/>
        <v>[ʒwe]</v>
      </c>
      <c r="G611" s="6">
        <f t="shared" si="112"/>
        <v>4</v>
      </c>
      <c r="H611" s="6">
        <f t="shared" si="113"/>
        <v>3</v>
      </c>
      <c r="I611" s="6">
        <f t="shared" si="114"/>
        <v>4</v>
      </c>
      <c r="J611" s="5" cm="1">
        <f t="array" ref="J611">SUM(_xlfn._xlws.FILTER($D$2:$D$773,_xlfn.MAP($E$2:$E$773,_xlfn.LAMBDA(_xlpm.x,_xlpm.x=$E611))))</f>
        <v>3.2690421706440013E-4</v>
      </c>
      <c r="K611" s="5">
        <f t="shared" si="115"/>
        <v>1</v>
      </c>
      <c r="L611" s="5" cm="1">
        <f t="array" ref="L611">SUM(_xlfn._xlws.FILTER($D$2:$D$773,_xlfn.MAP($F$2:$F$773,_xlfn.LAMBDA(_xlpm.x,_xlpm.x=$F611))))</f>
        <v>3.2690421706440013E-4</v>
      </c>
      <c r="M611" s="5">
        <f t="shared" si="116"/>
        <v>1</v>
      </c>
      <c r="N611" s="5">
        <f t="shared" si="117"/>
        <v>0.21041093737452468</v>
      </c>
      <c r="O611" s="5">
        <f t="shared" si="118"/>
        <v>1</v>
      </c>
      <c r="P611" s="5">
        <f t="shared" si="119"/>
        <v>0</v>
      </c>
      <c r="Q611" s="5"/>
    </row>
    <row r="612" spans="1:17">
      <c r="A612" s="4" t="str">
        <f t="shared" si="108"/>
        <v>~choi~ : [ʃwa]</v>
      </c>
      <c r="B612" s="2">
        <v>1</v>
      </c>
      <c r="C612" s="4" t="s">
        <v>462</v>
      </c>
      <c r="D612" s="5">
        <f t="shared" si="109"/>
        <v>3.2690421706440013E-4</v>
      </c>
      <c r="E612" s="5" t="str">
        <f t="shared" si="110"/>
        <v>~choi~</v>
      </c>
      <c r="F612" s="5" t="str">
        <f t="shared" si="111"/>
        <v>[ʃwa]</v>
      </c>
      <c r="G612" s="6">
        <f t="shared" si="112"/>
        <v>4</v>
      </c>
      <c r="H612" s="6">
        <f t="shared" si="113"/>
        <v>3</v>
      </c>
      <c r="I612" s="6">
        <f t="shared" si="114"/>
        <v>4</v>
      </c>
      <c r="J612" s="5" cm="1">
        <f t="array" ref="J612">SUM(_xlfn._xlws.FILTER($D$2:$D$773,_xlfn.MAP($E$2:$E$773,_xlfn.LAMBDA(_xlpm.x,_xlpm.x=$E612))))</f>
        <v>3.2690421706440013E-4</v>
      </c>
      <c r="K612" s="5">
        <f t="shared" si="115"/>
        <v>1</v>
      </c>
      <c r="L612" s="5" cm="1">
        <f t="array" ref="L612">SUM(_xlfn._xlws.FILTER($D$2:$D$773,_xlfn.MAP($F$2:$F$773,_xlfn.LAMBDA(_xlpm.x,_xlpm.x=$F612))))</f>
        <v>3.2690421706440013E-4</v>
      </c>
      <c r="M612" s="5">
        <f t="shared" si="116"/>
        <v>1</v>
      </c>
      <c r="N612" s="5">
        <f t="shared" si="117"/>
        <v>0.21041093737452468</v>
      </c>
      <c r="O612" s="5">
        <f t="shared" si="118"/>
        <v>1</v>
      </c>
      <c r="P612" s="5">
        <f t="shared" si="119"/>
        <v>0</v>
      </c>
      <c r="Q612" s="5"/>
    </row>
    <row r="613" spans="1:17">
      <c r="A613" s="4" t="str">
        <f t="shared" si="108"/>
        <v>~velo~ : [vlɔ]</v>
      </c>
      <c r="B613" s="2">
        <v>1</v>
      </c>
      <c r="C613" s="4" t="s">
        <v>512</v>
      </c>
      <c r="D613" s="5">
        <f t="shared" si="109"/>
        <v>3.2690421706440013E-4</v>
      </c>
      <c r="E613" s="4" t="str">
        <f t="shared" si="110"/>
        <v>~velo~</v>
      </c>
      <c r="F613" s="4" t="str">
        <f t="shared" si="111"/>
        <v>[vlɔ]</v>
      </c>
      <c r="G613" s="6">
        <f t="shared" si="112"/>
        <v>4</v>
      </c>
      <c r="H613" s="6">
        <f t="shared" si="113"/>
        <v>3</v>
      </c>
      <c r="I613" s="6">
        <f t="shared" si="114"/>
        <v>4</v>
      </c>
      <c r="J613" s="5" cm="1">
        <f t="array" ref="J613">SUM(_xlfn._xlws.FILTER($D$2:$D$773,_xlfn.MAP($E$2:$E$773,_xlfn.LAMBDA(_xlpm.x,_xlpm.x=$E613))))</f>
        <v>3.2690421706440013E-4</v>
      </c>
      <c r="K613" s="5">
        <f t="shared" si="115"/>
        <v>1</v>
      </c>
      <c r="L613" s="5" cm="1">
        <f t="array" ref="L613">SUM(_xlfn._xlws.FILTER($D$2:$D$773,_xlfn.MAP($F$2:$F$773,_xlfn.LAMBDA(_xlpm.x,_xlpm.x=$F613))))</f>
        <v>3.2690421706440013E-4</v>
      </c>
      <c r="M613" s="5">
        <f t="shared" si="116"/>
        <v>1</v>
      </c>
      <c r="N613" s="5">
        <f t="shared" si="117"/>
        <v>0.21041093737452468</v>
      </c>
      <c r="O613" s="5">
        <f t="shared" si="118"/>
        <v>1</v>
      </c>
      <c r="P613" s="5">
        <f t="shared" si="119"/>
        <v>0</v>
      </c>
      <c r="Q613" s="5"/>
    </row>
    <row r="614" spans="1:17">
      <c r="A614" s="4" t="str">
        <f t="shared" si="108"/>
        <v>~vieu~ : [vjø]</v>
      </c>
      <c r="B614" s="2">
        <v>1</v>
      </c>
      <c r="C614" s="4" t="s">
        <v>745</v>
      </c>
      <c r="D614" s="5">
        <f t="shared" si="109"/>
        <v>3.2690421706440013E-4</v>
      </c>
      <c r="E614" s="5" t="str">
        <f t="shared" si="110"/>
        <v>~vieu~</v>
      </c>
      <c r="F614" s="5" t="str">
        <f t="shared" si="111"/>
        <v>[vjø]</v>
      </c>
      <c r="G614" s="6">
        <f t="shared" si="112"/>
        <v>4</v>
      </c>
      <c r="H614" s="6">
        <f t="shared" si="113"/>
        <v>3</v>
      </c>
      <c r="I614" s="6">
        <f t="shared" si="114"/>
        <v>4</v>
      </c>
      <c r="J614" s="5" cm="1">
        <f t="array" ref="J614">SUM(_xlfn._xlws.FILTER($D$2:$D$773,_xlfn.MAP($E$2:$E$773,_xlfn.LAMBDA(_xlpm.x,_xlpm.x=$E614))))</f>
        <v>3.2690421706440013E-4</v>
      </c>
      <c r="K614" s="5">
        <f t="shared" si="115"/>
        <v>1</v>
      </c>
      <c r="L614" s="5" cm="1">
        <f t="array" ref="L614">SUM(_xlfn._xlws.FILTER($D$2:$D$773,_xlfn.MAP($F$2:$F$773,_xlfn.LAMBDA(_xlpm.x,_xlpm.x=$F614))))</f>
        <v>3.2690421706440013E-4</v>
      </c>
      <c r="M614" s="5">
        <f t="shared" si="116"/>
        <v>1</v>
      </c>
      <c r="N614" s="5">
        <f t="shared" si="117"/>
        <v>0.21041093737452468</v>
      </c>
      <c r="O614" s="5">
        <f t="shared" si="118"/>
        <v>1</v>
      </c>
      <c r="P614" s="5">
        <f t="shared" si="119"/>
        <v>0</v>
      </c>
      <c r="Q614" s="5"/>
    </row>
    <row r="615" spans="1:17">
      <c r="A615" s="4" t="str">
        <f t="shared" si="108"/>
        <v>~teni~ : [tni]</v>
      </c>
      <c r="B615" s="2">
        <v>1</v>
      </c>
      <c r="C615" s="4" t="s">
        <v>529</v>
      </c>
      <c r="D615" s="5">
        <f t="shared" si="109"/>
        <v>3.2690421706440013E-4</v>
      </c>
      <c r="E615" s="5" t="str">
        <f t="shared" si="110"/>
        <v>~teni~</v>
      </c>
      <c r="F615" s="5" t="str">
        <f t="shared" si="111"/>
        <v>[tni]</v>
      </c>
      <c r="G615" s="6">
        <f t="shared" si="112"/>
        <v>4</v>
      </c>
      <c r="H615" s="6">
        <f t="shared" si="113"/>
        <v>3</v>
      </c>
      <c r="I615" s="6">
        <f t="shared" si="114"/>
        <v>4</v>
      </c>
      <c r="J615" s="5" cm="1">
        <f t="array" ref="J615">SUM(_xlfn._xlws.FILTER($D$2:$D$773,_xlfn.MAP($E$2:$E$773,_xlfn.LAMBDA(_xlpm.x,_xlpm.x=$E615))))</f>
        <v>3.2690421706440013E-4</v>
      </c>
      <c r="K615" s="5">
        <f t="shared" si="115"/>
        <v>1</v>
      </c>
      <c r="L615" s="5" cm="1">
        <f t="array" ref="L615">SUM(_xlfn._xlws.FILTER($D$2:$D$773,_xlfn.MAP($F$2:$F$773,_xlfn.LAMBDA(_xlpm.x,_xlpm.x=$F615))))</f>
        <v>3.2690421706440013E-4</v>
      </c>
      <c r="M615" s="5">
        <f t="shared" si="116"/>
        <v>1</v>
      </c>
      <c r="N615" s="5">
        <f t="shared" si="117"/>
        <v>0.21041093737452468</v>
      </c>
      <c r="O615" s="5">
        <f t="shared" si="118"/>
        <v>1</v>
      </c>
      <c r="P615" s="5">
        <f t="shared" si="119"/>
        <v>0</v>
      </c>
      <c r="Q615" s="5"/>
    </row>
    <row r="616" spans="1:17">
      <c r="A616" s="4" t="str">
        <f t="shared" si="108"/>
        <v>~scou~ : [sku]</v>
      </c>
      <c r="B616" s="2">
        <v>1</v>
      </c>
      <c r="C616" s="4" t="s">
        <v>551</v>
      </c>
      <c r="D616" s="5">
        <f t="shared" si="109"/>
        <v>3.2690421706440013E-4</v>
      </c>
      <c r="E616" s="4" t="str">
        <f t="shared" si="110"/>
        <v>~scou~</v>
      </c>
      <c r="F616" s="4" t="str">
        <f t="shared" si="111"/>
        <v>[sku]</v>
      </c>
      <c r="G616" s="6">
        <f t="shared" si="112"/>
        <v>4</v>
      </c>
      <c r="H616" s="6">
        <f t="shared" si="113"/>
        <v>3</v>
      </c>
      <c r="I616" s="6">
        <f t="shared" si="114"/>
        <v>4</v>
      </c>
      <c r="J616" s="5" cm="1">
        <f t="array" ref="J616">SUM(_xlfn._xlws.FILTER($D$2:$D$773,_xlfn.MAP($E$2:$E$773,_xlfn.LAMBDA(_xlpm.x,_xlpm.x=$E616))))</f>
        <v>3.2690421706440013E-4</v>
      </c>
      <c r="K616" s="5">
        <f t="shared" si="115"/>
        <v>1</v>
      </c>
      <c r="L616" s="5" cm="1">
        <f t="array" ref="L616">SUM(_xlfn._xlws.FILTER($D$2:$D$773,_xlfn.MAP($F$2:$F$773,_xlfn.LAMBDA(_xlpm.x,_xlpm.x=$F616))))</f>
        <v>3.2690421706440013E-4</v>
      </c>
      <c r="M616" s="5">
        <f t="shared" si="116"/>
        <v>1</v>
      </c>
      <c r="N616" s="5">
        <f t="shared" si="117"/>
        <v>0.21041093737452468</v>
      </c>
      <c r="O616" s="5">
        <f t="shared" si="118"/>
        <v>1</v>
      </c>
      <c r="P616" s="5">
        <f t="shared" si="119"/>
        <v>0</v>
      </c>
      <c r="Q616" s="5"/>
    </row>
    <row r="617" spans="1:17">
      <c r="A617" s="4" t="str">
        <f t="shared" si="108"/>
        <v>~prou~ : [pʁu]</v>
      </c>
      <c r="B617" s="2">
        <v>1</v>
      </c>
      <c r="C617" s="4" t="s">
        <v>772</v>
      </c>
      <c r="D617" s="5">
        <f t="shared" si="109"/>
        <v>3.2690421706440013E-4</v>
      </c>
      <c r="E617" s="4" t="str">
        <f t="shared" si="110"/>
        <v>~prou~</v>
      </c>
      <c r="F617" s="4" t="str">
        <f t="shared" si="111"/>
        <v>[pʁu]</v>
      </c>
      <c r="G617" s="6">
        <f t="shared" si="112"/>
        <v>4</v>
      </c>
      <c r="H617" s="6">
        <f t="shared" si="113"/>
        <v>3</v>
      </c>
      <c r="I617" s="6">
        <f t="shared" si="114"/>
        <v>4</v>
      </c>
      <c r="J617" s="5" cm="1">
        <f t="array" ref="J617">SUM(_xlfn._xlws.FILTER($D$2:$D$773,_xlfn.MAP($E$2:$E$773,_xlfn.LAMBDA(_xlpm.x,_xlpm.x=$E617))))</f>
        <v>3.2690421706440013E-4</v>
      </c>
      <c r="K617" s="5">
        <f t="shared" si="115"/>
        <v>1</v>
      </c>
      <c r="L617" s="5" cm="1">
        <f t="array" ref="L617">SUM(_xlfn._xlws.FILTER($D$2:$D$773,_xlfn.MAP($F$2:$F$773,_xlfn.LAMBDA(_xlpm.x,_xlpm.x=$F617))))</f>
        <v>3.2690421706440013E-4</v>
      </c>
      <c r="M617" s="5">
        <f t="shared" si="116"/>
        <v>1</v>
      </c>
      <c r="N617" s="5">
        <f t="shared" si="117"/>
        <v>0.21041093737452468</v>
      </c>
      <c r="O617" s="5">
        <f t="shared" si="118"/>
        <v>1</v>
      </c>
      <c r="P617" s="5">
        <f t="shared" si="119"/>
        <v>0</v>
      </c>
      <c r="Q617" s="5"/>
    </row>
    <row r="618" spans="1:17">
      <c r="A618" s="4" t="str">
        <f t="shared" si="108"/>
        <v>~mmun~ : [mœ̃]</v>
      </c>
      <c r="B618" s="2">
        <v>1</v>
      </c>
      <c r="C618" s="4" t="s">
        <v>584</v>
      </c>
      <c r="D618" s="5">
        <f t="shared" si="109"/>
        <v>3.2690421706440013E-4</v>
      </c>
      <c r="E618" s="5" t="str">
        <f t="shared" si="110"/>
        <v>~mmun~</v>
      </c>
      <c r="F618" s="5" t="str">
        <f t="shared" si="111"/>
        <v>[mœ̃]</v>
      </c>
      <c r="G618" s="6">
        <f t="shared" si="112"/>
        <v>4</v>
      </c>
      <c r="H618" s="6">
        <f t="shared" si="113"/>
        <v>3</v>
      </c>
      <c r="I618" s="6">
        <f t="shared" si="114"/>
        <v>4</v>
      </c>
      <c r="J618" s="5" cm="1">
        <f t="array" ref="J618">SUM(_xlfn._xlws.FILTER($D$2:$D$773,_xlfn.MAP($E$2:$E$773,_xlfn.LAMBDA(_xlpm.x,_xlpm.x=$E618))))</f>
        <v>3.2690421706440013E-4</v>
      </c>
      <c r="K618" s="5">
        <f t="shared" si="115"/>
        <v>1</v>
      </c>
      <c r="L618" s="5" cm="1">
        <f t="array" ref="L618">SUM(_xlfn._xlws.FILTER($D$2:$D$773,_xlfn.MAP($F$2:$F$773,_xlfn.LAMBDA(_xlpm.x,_xlpm.x=$F618))))</f>
        <v>3.2690421706440013E-4</v>
      </c>
      <c r="M618" s="5">
        <f t="shared" si="116"/>
        <v>1</v>
      </c>
      <c r="N618" s="5">
        <f t="shared" si="117"/>
        <v>0.21041093737452468</v>
      </c>
      <c r="O618" s="5">
        <f t="shared" si="118"/>
        <v>1</v>
      </c>
      <c r="P618" s="5">
        <f t="shared" si="119"/>
        <v>0</v>
      </c>
      <c r="Q618" s="5"/>
    </row>
    <row r="619" spans="1:17">
      <c r="A619" s="4" t="str">
        <f t="shared" si="108"/>
        <v>~mieu~ : [mjø]</v>
      </c>
      <c r="B619" s="2">
        <v>1</v>
      </c>
      <c r="C619" s="4" t="s">
        <v>591</v>
      </c>
      <c r="D619" s="5">
        <f t="shared" si="109"/>
        <v>3.2690421706440013E-4</v>
      </c>
      <c r="E619" s="4" t="str">
        <f t="shared" si="110"/>
        <v>~mieu~</v>
      </c>
      <c r="F619" s="4" t="str">
        <f t="shared" si="111"/>
        <v>[mjø]</v>
      </c>
      <c r="G619" s="6">
        <f t="shared" si="112"/>
        <v>4</v>
      </c>
      <c r="H619" s="6">
        <f t="shared" si="113"/>
        <v>3</v>
      </c>
      <c r="I619" s="6">
        <f t="shared" si="114"/>
        <v>4</v>
      </c>
      <c r="J619" s="5" cm="1">
        <f t="array" ref="J619">SUM(_xlfn._xlws.FILTER($D$2:$D$773,_xlfn.MAP($E$2:$E$773,_xlfn.LAMBDA(_xlpm.x,_xlpm.x=$E619))))</f>
        <v>3.2690421706440013E-4</v>
      </c>
      <c r="K619" s="5">
        <f t="shared" si="115"/>
        <v>1</v>
      </c>
      <c r="L619" s="5" cm="1">
        <f t="array" ref="L619">SUM(_xlfn._xlws.FILTER($D$2:$D$773,_xlfn.MAP($F$2:$F$773,_xlfn.LAMBDA(_xlpm.x,_xlpm.x=$F619))))</f>
        <v>3.2690421706440013E-4</v>
      </c>
      <c r="M619" s="5">
        <f t="shared" si="116"/>
        <v>1</v>
      </c>
      <c r="N619" s="5">
        <f t="shared" si="117"/>
        <v>0.21041093737452468</v>
      </c>
      <c r="O619" s="5">
        <f t="shared" si="118"/>
        <v>1</v>
      </c>
      <c r="P619" s="5">
        <f t="shared" si="119"/>
        <v>0</v>
      </c>
      <c r="Q619" s="5"/>
    </row>
    <row r="620" spans="1:17">
      <c r="A620" s="4" t="str">
        <f t="shared" si="108"/>
        <v>~clai~ : [klɛ]</v>
      </c>
      <c r="B620" s="2">
        <v>1</v>
      </c>
      <c r="C620" s="4" t="s">
        <v>618</v>
      </c>
      <c r="D620" s="5">
        <f t="shared" si="109"/>
        <v>3.2690421706440013E-4</v>
      </c>
      <c r="E620" s="5" t="str">
        <f t="shared" si="110"/>
        <v>~clai~</v>
      </c>
      <c r="F620" s="5" t="str">
        <f t="shared" si="111"/>
        <v>[klɛ]</v>
      </c>
      <c r="G620" s="6">
        <f t="shared" si="112"/>
        <v>4</v>
      </c>
      <c r="H620" s="6">
        <f t="shared" si="113"/>
        <v>3</v>
      </c>
      <c r="I620" s="6">
        <f t="shared" si="114"/>
        <v>4</v>
      </c>
      <c r="J620" s="5" cm="1">
        <f t="array" ref="J620">SUM(_xlfn._xlws.FILTER($D$2:$D$773,_xlfn.MAP($E$2:$E$773,_xlfn.LAMBDA(_xlpm.x,_xlpm.x=$E620))))</f>
        <v>3.2690421706440013E-4</v>
      </c>
      <c r="K620" s="5">
        <f t="shared" si="115"/>
        <v>1</v>
      </c>
      <c r="L620" s="5" cm="1">
        <f t="array" ref="L620">SUM(_xlfn._xlws.FILTER($D$2:$D$773,_xlfn.MAP($F$2:$F$773,_xlfn.LAMBDA(_xlpm.x,_xlpm.x=$F620))))</f>
        <v>3.2690421706440013E-4</v>
      </c>
      <c r="M620" s="5">
        <f t="shared" si="116"/>
        <v>1</v>
      </c>
      <c r="N620" s="5">
        <f t="shared" si="117"/>
        <v>0.21041093737452468</v>
      </c>
      <c r="O620" s="5">
        <f t="shared" si="118"/>
        <v>1</v>
      </c>
      <c r="P620" s="5">
        <f t="shared" si="119"/>
        <v>0</v>
      </c>
      <c r="Q620" s="5"/>
    </row>
    <row r="621" spans="1:17">
      <c r="A621" s="4" t="str">
        <f t="shared" si="108"/>
        <v>~grai~ : [gʁɛ]</v>
      </c>
      <c r="B621" s="2">
        <v>1</v>
      </c>
      <c r="C621" s="4" t="s">
        <v>413</v>
      </c>
      <c r="D621" s="5">
        <f t="shared" si="109"/>
        <v>3.2690421706440013E-4</v>
      </c>
      <c r="E621" s="5" t="str">
        <f t="shared" si="110"/>
        <v>~grai~</v>
      </c>
      <c r="F621" s="5" t="str">
        <f t="shared" si="111"/>
        <v>[gʁɛ]</v>
      </c>
      <c r="G621" s="6">
        <f t="shared" si="112"/>
        <v>4</v>
      </c>
      <c r="H621" s="6">
        <f t="shared" si="113"/>
        <v>3</v>
      </c>
      <c r="I621" s="6">
        <f t="shared" si="114"/>
        <v>4</v>
      </c>
      <c r="J621" s="5" cm="1">
        <f t="array" ref="J621">SUM(_xlfn._xlws.FILTER($D$2:$D$773,_xlfn.MAP($E$2:$E$773,_xlfn.LAMBDA(_xlpm.x,_xlpm.x=$E621))))</f>
        <v>3.2690421706440013E-4</v>
      </c>
      <c r="K621" s="5">
        <f t="shared" si="115"/>
        <v>1</v>
      </c>
      <c r="L621" s="5" cm="1">
        <f t="array" ref="L621">SUM(_xlfn._xlws.FILTER($D$2:$D$773,_xlfn.MAP($F$2:$F$773,_xlfn.LAMBDA(_xlpm.x,_xlpm.x=$F621))))</f>
        <v>3.2690421706440013E-4</v>
      </c>
      <c r="M621" s="5">
        <f t="shared" si="116"/>
        <v>1</v>
      </c>
      <c r="N621" s="5">
        <f t="shared" si="117"/>
        <v>0.21041093737452468</v>
      </c>
      <c r="O621" s="5">
        <f t="shared" si="118"/>
        <v>1</v>
      </c>
      <c r="P621" s="5">
        <f t="shared" si="119"/>
        <v>0</v>
      </c>
      <c r="Q621" s="5"/>
    </row>
    <row r="622" spans="1:17">
      <c r="A622" s="4" t="str">
        <f t="shared" si="108"/>
        <v>~grou~ : [gʁu]</v>
      </c>
      <c r="B622" s="2">
        <v>1</v>
      </c>
      <c r="C622" s="4" t="s">
        <v>414</v>
      </c>
      <c r="D622" s="5">
        <f t="shared" si="109"/>
        <v>3.2690421706440013E-4</v>
      </c>
      <c r="E622" s="4" t="str">
        <f t="shared" si="110"/>
        <v>~grou~</v>
      </c>
      <c r="F622" s="4" t="str">
        <f t="shared" si="111"/>
        <v>[gʁu]</v>
      </c>
      <c r="G622" s="6">
        <f t="shared" si="112"/>
        <v>4</v>
      </c>
      <c r="H622" s="6">
        <f t="shared" si="113"/>
        <v>3</v>
      </c>
      <c r="I622" s="6">
        <f t="shared" si="114"/>
        <v>4</v>
      </c>
      <c r="J622" s="5" cm="1">
        <f t="array" ref="J622">SUM(_xlfn._xlws.FILTER($D$2:$D$773,_xlfn.MAP($E$2:$E$773,_xlfn.LAMBDA(_xlpm.x,_xlpm.x=$E622))))</f>
        <v>3.2690421706440013E-4</v>
      </c>
      <c r="K622" s="5">
        <f t="shared" si="115"/>
        <v>1</v>
      </c>
      <c r="L622" s="5" cm="1">
        <f t="array" ref="L622">SUM(_xlfn._xlws.FILTER($D$2:$D$773,_xlfn.MAP($F$2:$F$773,_xlfn.LAMBDA(_xlpm.x,_xlpm.x=$F622))))</f>
        <v>3.2690421706440013E-4</v>
      </c>
      <c r="M622" s="5">
        <f t="shared" si="116"/>
        <v>1</v>
      </c>
      <c r="N622" s="5">
        <f t="shared" si="117"/>
        <v>0.21041093737452468</v>
      </c>
      <c r="O622" s="5">
        <f t="shared" si="118"/>
        <v>1</v>
      </c>
      <c r="P622" s="5">
        <f t="shared" si="119"/>
        <v>0</v>
      </c>
      <c r="Q622" s="5"/>
    </row>
    <row r="623" spans="1:17">
      <c r="A623" s="4" t="str">
        <f t="shared" si="108"/>
        <v>~fenê~ : [fnɛ]</v>
      </c>
      <c r="B623" s="2">
        <v>1</v>
      </c>
      <c r="C623" s="4" t="s">
        <v>645</v>
      </c>
      <c r="D623" s="5">
        <f t="shared" si="109"/>
        <v>3.2690421706440013E-4</v>
      </c>
      <c r="E623" s="5" t="str">
        <f t="shared" si="110"/>
        <v>~fenê~</v>
      </c>
      <c r="F623" s="5" t="str">
        <f t="shared" si="111"/>
        <v>[fnɛ]</v>
      </c>
      <c r="G623" s="6">
        <f t="shared" si="112"/>
        <v>4</v>
      </c>
      <c r="H623" s="6">
        <f t="shared" si="113"/>
        <v>3</v>
      </c>
      <c r="I623" s="6">
        <f t="shared" si="114"/>
        <v>4</v>
      </c>
      <c r="J623" s="5" cm="1">
        <f t="array" ref="J623">SUM(_xlfn._xlws.FILTER($D$2:$D$773,_xlfn.MAP($E$2:$E$773,_xlfn.LAMBDA(_xlpm.x,_xlpm.x=$E623))))</f>
        <v>3.2690421706440013E-4</v>
      </c>
      <c r="K623" s="5">
        <f t="shared" si="115"/>
        <v>1</v>
      </c>
      <c r="L623" s="5" cm="1">
        <f t="array" ref="L623">SUM(_xlfn._xlws.FILTER($D$2:$D$773,_xlfn.MAP($F$2:$F$773,_xlfn.LAMBDA(_xlpm.x,_xlpm.x=$F623))))</f>
        <v>3.2690421706440013E-4</v>
      </c>
      <c r="M623" s="5">
        <f t="shared" si="116"/>
        <v>1</v>
      </c>
      <c r="N623" s="5">
        <f t="shared" si="117"/>
        <v>0.21041093737452468</v>
      </c>
      <c r="O623" s="5">
        <f t="shared" si="118"/>
        <v>1</v>
      </c>
      <c r="P623" s="5">
        <f t="shared" si="119"/>
        <v>0</v>
      </c>
      <c r="Q623" s="5"/>
    </row>
    <row r="624" spans="1:17">
      <c r="A624" s="4" t="str">
        <f t="shared" si="108"/>
        <v>~fiai~ : [fjɛ]</v>
      </c>
      <c r="B624" s="2">
        <v>1</v>
      </c>
      <c r="C624" s="4" t="s">
        <v>798</v>
      </c>
      <c r="D624" s="5">
        <f t="shared" si="109"/>
        <v>3.2690421706440013E-4</v>
      </c>
      <c r="E624" s="5" t="str">
        <f t="shared" si="110"/>
        <v>~fiai~</v>
      </c>
      <c r="F624" s="5" t="str">
        <f t="shared" si="111"/>
        <v>[fjɛ]</v>
      </c>
      <c r="G624" s="6">
        <f t="shared" si="112"/>
        <v>4</v>
      </c>
      <c r="H624" s="6">
        <f t="shared" si="113"/>
        <v>3</v>
      </c>
      <c r="I624" s="6">
        <f t="shared" si="114"/>
        <v>4</v>
      </c>
      <c r="J624" s="5" cm="1">
        <f t="array" ref="J624">SUM(_xlfn._xlws.FILTER($D$2:$D$773,_xlfn.MAP($E$2:$E$773,_xlfn.LAMBDA(_xlpm.x,_xlpm.x=$E624))))</f>
        <v>3.2690421706440013E-4</v>
      </c>
      <c r="K624" s="5">
        <f t="shared" si="115"/>
        <v>1</v>
      </c>
      <c r="L624" s="5" cm="1">
        <f t="array" ref="L624">SUM(_xlfn._xlws.FILTER($D$2:$D$773,_xlfn.MAP($F$2:$F$773,_xlfn.LAMBDA(_xlpm.x,_xlpm.x=$F624))))</f>
        <v>3.2690421706440013E-4</v>
      </c>
      <c r="M624" s="5">
        <f t="shared" si="116"/>
        <v>1</v>
      </c>
      <c r="N624" s="5">
        <f t="shared" si="117"/>
        <v>0.21041093737452468</v>
      </c>
      <c r="O624" s="5">
        <f t="shared" si="118"/>
        <v>1</v>
      </c>
      <c r="P624" s="5">
        <f t="shared" si="119"/>
        <v>0</v>
      </c>
      <c r="Q624" s="5"/>
    </row>
    <row r="625" spans="1:17">
      <c r="A625" s="4" t="str">
        <f t="shared" si="108"/>
        <v>~drai~ : [dʁɛ]</v>
      </c>
      <c r="B625" s="2">
        <v>1</v>
      </c>
      <c r="C625" s="4" t="s">
        <v>648</v>
      </c>
      <c r="D625" s="5">
        <f t="shared" si="109"/>
        <v>3.2690421706440013E-4</v>
      </c>
      <c r="E625" s="5" t="str">
        <f t="shared" si="110"/>
        <v>~drai~</v>
      </c>
      <c r="F625" s="5" t="str">
        <f t="shared" si="111"/>
        <v>[dʁɛ]</v>
      </c>
      <c r="G625" s="6">
        <f t="shared" si="112"/>
        <v>4</v>
      </c>
      <c r="H625" s="6">
        <f t="shared" si="113"/>
        <v>3</v>
      </c>
      <c r="I625" s="6">
        <f t="shared" si="114"/>
        <v>4</v>
      </c>
      <c r="J625" s="5" cm="1">
        <f t="array" ref="J625">SUM(_xlfn._xlws.FILTER($D$2:$D$773,_xlfn.MAP($E$2:$E$773,_xlfn.LAMBDA(_xlpm.x,_xlpm.x=$E625))))</f>
        <v>3.2690421706440013E-4</v>
      </c>
      <c r="K625" s="5">
        <f t="shared" si="115"/>
        <v>1</v>
      </c>
      <c r="L625" s="5" cm="1">
        <f t="array" ref="L625">SUM(_xlfn._xlws.FILTER($D$2:$D$773,_xlfn.MAP($F$2:$F$773,_xlfn.LAMBDA(_xlpm.x,_xlpm.x=$F625))))</f>
        <v>3.2690421706440013E-4</v>
      </c>
      <c r="M625" s="5">
        <f t="shared" si="116"/>
        <v>1</v>
      </c>
      <c r="N625" s="5">
        <f t="shared" si="117"/>
        <v>0.21041093737452468</v>
      </c>
      <c r="O625" s="5">
        <f t="shared" si="118"/>
        <v>1</v>
      </c>
      <c r="P625" s="5">
        <f t="shared" si="119"/>
        <v>0</v>
      </c>
      <c r="Q625" s="5"/>
    </row>
    <row r="626" spans="1:17">
      <c r="A626" s="4" t="str">
        <f t="shared" si="108"/>
        <v>~join~ : [ʒwɛ̃]</v>
      </c>
      <c r="B626" s="2">
        <v>1</v>
      </c>
      <c r="C626" s="4" t="s">
        <v>457</v>
      </c>
      <c r="D626" s="5">
        <f t="shared" si="109"/>
        <v>3.2690421706440013E-4</v>
      </c>
      <c r="E626" s="5" t="str">
        <f t="shared" si="110"/>
        <v>~join~</v>
      </c>
      <c r="F626" s="5" t="str">
        <f t="shared" si="111"/>
        <v>[ʒwɛ̃]</v>
      </c>
      <c r="G626" s="6">
        <f t="shared" si="112"/>
        <v>4</v>
      </c>
      <c r="H626" s="6">
        <f t="shared" si="113"/>
        <v>4</v>
      </c>
      <c r="I626" s="6">
        <f t="shared" si="114"/>
        <v>4</v>
      </c>
      <c r="J626" s="5" cm="1">
        <f t="array" ref="J626">SUM(_xlfn._xlws.FILTER($D$2:$D$773,_xlfn.MAP($E$2:$E$773,_xlfn.LAMBDA(_xlpm.x,_xlpm.x=$E626))))</f>
        <v>3.2690421706440013E-4</v>
      </c>
      <c r="K626" s="5">
        <f t="shared" si="115"/>
        <v>1</v>
      </c>
      <c r="L626" s="5" cm="1">
        <f t="array" ref="L626">SUM(_xlfn._xlws.FILTER($D$2:$D$773,_xlfn.MAP($F$2:$F$773,_xlfn.LAMBDA(_xlpm.x,_xlpm.x=$F626))))</f>
        <v>3.2690421706440013E-4</v>
      </c>
      <c r="M626" s="5">
        <f t="shared" si="116"/>
        <v>1</v>
      </c>
      <c r="N626" s="5">
        <f t="shared" si="117"/>
        <v>0.2342468675289098</v>
      </c>
      <c r="O626" s="5">
        <f t="shared" si="118"/>
        <v>1</v>
      </c>
      <c r="P626" s="5">
        <f t="shared" si="119"/>
        <v>0</v>
      </c>
      <c r="Q626" s="5"/>
    </row>
    <row r="627" spans="1:17">
      <c r="A627" s="4" t="str">
        <f t="shared" si="108"/>
        <v>~rpri~ : [ʁpʁi]</v>
      </c>
      <c r="B627" s="2">
        <v>1</v>
      </c>
      <c r="C627" s="4" t="s">
        <v>732</v>
      </c>
      <c r="D627" s="5">
        <f t="shared" si="109"/>
        <v>3.2690421706440013E-4</v>
      </c>
      <c r="E627" s="4" t="str">
        <f t="shared" si="110"/>
        <v>~rpri~</v>
      </c>
      <c r="F627" s="4" t="str">
        <f t="shared" si="111"/>
        <v>[ʁpʁi]</v>
      </c>
      <c r="G627" s="6">
        <f t="shared" si="112"/>
        <v>4</v>
      </c>
      <c r="H627" s="6">
        <f t="shared" si="113"/>
        <v>4</v>
      </c>
      <c r="I627" s="6">
        <f t="shared" si="114"/>
        <v>4</v>
      </c>
      <c r="J627" s="5" cm="1">
        <f t="array" ref="J627">SUM(_xlfn._xlws.FILTER($D$2:$D$773,_xlfn.MAP($E$2:$E$773,_xlfn.LAMBDA(_xlpm.x,_xlpm.x=$E627))))</f>
        <v>3.2690421706440013E-4</v>
      </c>
      <c r="K627" s="5">
        <f t="shared" si="115"/>
        <v>1</v>
      </c>
      <c r="L627" s="5" cm="1">
        <f t="array" ref="L627">SUM(_xlfn._xlws.FILTER($D$2:$D$773,_xlfn.MAP($F$2:$F$773,_xlfn.LAMBDA(_xlpm.x,_xlpm.x=$F627))))</f>
        <v>3.2690421706440013E-4</v>
      </c>
      <c r="M627" s="5">
        <f t="shared" si="116"/>
        <v>1</v>
      </c>
      <c r="N627" s="5">
        <f t="shared" si="117"/>
        <v>0.2342468675289098</v>
      </c>
      <c r="O627" s="5">
        <f t="shared" si="118"/>
        <v>1</v>
      </c>
      <c r="P627" s="5">
        <f t="shared" si="119"/>
        <v>0</v>
      </c>
      <c r="Q627" s="5"/>
    </row>
    <row r="628" spans="1:17">
      <c r="A628" s="4" t="str">
        <f t="shared" si="108"/>
        <v>~rnie~ : [ʁnje]</v>
      </c>
      <c r="B628" s="2">
        <v>1</v>
      </c>
      <c r="C628" s="4" t="s">
        <v>480</v>
      </c>
      <c r="D628" s="5">
        <f t="shared" si="109"/>
        <v>3.2690421706440013E-4</v>
      </c>
      <c r="E628" s="5" t="str">
        <f t="shared" si="110"/>
        <v>~rnie~</v>
      </c>
      <c r="F628" s="5" t="str">
        <f t="shared" si="111"/>
        <v>[ʁnje]</v>
      </c>
      <c r="G628" s="6">
        <f t="shared" si="112"/>
        <v>4</v>
      </c>
      <c r="H628" s="6">
        <f t="shared" si="113"/>
        <v>4</v>
      </c>
      <c r="I628" s="6">
        <f t="shared" si="114"/>
        <v>4</v>
      </c>
      <c r="J628" s="5" cm="1">
        <f t="array" ref="J628">SUM(_xlfn._xlws.FILTER($D$2:$D$773,_xlfn.MAP($E$2:$E$773,_xlfn.LAMBDA(_xlpm.x,_xlpm.x=$E628))))</f>
        <v>3.2690421706440013E-4</v>
      </c>
      <c r="K628" s="5">
        <f t="shared" si="115"/>
        <v>1</v>
      </c>
      <c r="L628" s="5" cm="1">
        <f t="array" ref="L628">SUM(_xlfn._xlws.FILTER($D$2:$D$773,_xlfn.MAP($F$2:$F$773,_xlfn.LAMBDA(_xlpm.x,_xlpm.x=$F628))))</f>
        <v>3.2690421706440013E-4</v>
      </c>
      <c r="M628" s="5">
        <f t="shared" si="116"/>
        <v>1</v>
      </c>
      <c r="N628" s="5">
        <f t="shared" si="117"/>
        <v>0.2342468675289098</v>
      </c>
      <c r="O628" s="5">
        <f t="shared" si="118"/>
        <v>1</v>
      </c>
      <c r="P628" s="5">
        <f t="shared" si="119"/>
        <v>0</v>
      </c>
      <c r="Q628" s="5"/>
    </row>
    <row r="629" spans="1:17">
      <c r="A629" s="4" t="str">
        <f t="shared" si="108"/>
        <v>~vian~ : [vjɑ̃]</v>
      </c>
      <c r="B629" s="2">
        <v>1</v>
      </c>
      <c r="C629" s="4" t="s">
        <v>744</v>
      </c>
      <c r="D629" s="5">
        <f t="shared" si="109"/>
        <v>3.2690421706440013E-4</v>
      </c>
      <c r="E629" s="4" t="str">
        <f t="shared" si="110"/>
        <v>~vian~</v>
      </c>
      <c r="F629" s="4" t="str">
        <f t="shared" si="111"/>
        <v>[vjɑ̃]</v>
      </c>
      <c r="G629" s="6">
        <f t="shared" si="112"/>
        <v>4</v>
      </c>
      <c r="H629" s="6">
        <f t="shared" si="113"/>
        <v>4</v>
      </c>
      <c r="I629" s="6">
        <f t="shared" si="114"/>
        <v>4</v>
      </c>
      <c r="J629" s="5" cm="1">
        <f t="array" ref="J629">SUM(_xlfn._xlws.FILTER($D$2:$D$773,_xlfn.MAP($E$2:$E$773,_xlfn.LAMBDA(_xlpm.x,_xlpm.x=$E629))))</f>
        <v>3.2690421706440013E-4</v>
      </c>
      <c r="K629" s="5">
        <f t="shared" si="115"/>
        <v>1</v>
      </c>
      <c r="L629" s="5" cm="1">
        <f t="array" ref="L629">SUM(_xlfn._xlws.FILTER($D$2:$D$773,_xlfn.MAP($F$2:$F$773,_xlfn.LAMBDA(_xlpm.x,_xlpm.x=$F629))))</f>
        <v>3.2690421706440013E-4</v>
      </c>
      <c r="M629" s="5">
        <f t="shared" si="116"/>
        <v>1</v>
      </c>
      <c r="N629" s="5">
        <f t="shared" si="117"/>
        <v>0.2342468675289098</v>
      </c>
      <c r="O629" s="5">
        <f t="shared" si="118"/>
        <v>1</v>
      </c>
      <c r="P629" s="5">
        <f t="shared" si="119"/>
        <v>0</v>
      </c>
      <c r="Q629" s="5"/>
    </row>
    <row r="630" spans="1:17">
      <c r="A630" s="4" t="str">
        <f t="shared" si="108"/>
        <v>~tran~ : [tʁɑ̃]</v>
      </c>
      <c r="B630" s="2">
        <v>1</v>
      </c>
      <c r="C630" s="4" t="s">
        <v>515</v>
      </c>
      <c r="D630" s="5">
        <f t="shared" si="109"/>
        <v>3.2690421706440013E-4</v>
      </c>
      <c r="E630" s="5" t="str">
        <f t="shared" si="110"/>
        <v>~tran~</v>
      </c>
      <c r="F630" s="5" t="str">
        <f t="shared" si="111"/>
        <v>[tʁɑ̃]</v>
      </c>
      <c r="G630" s="6">
        <f t="shared" si="112"/>
        <v>4</v>
      </c>
      <c r="H630" s="6">
        <f t="shared" si="113"/>
        <v>4</v>
      </c>
      <c r="I630" s="6">
        <f t="shared" si="114"/>
        <v>4</v>
      </c>
      <c r="J630" s="5" cm="1">
        <f t="array" ref="J630">SUM(_xlfn._xlws.FILTER($D$2:$D$773,_xlfn.MAP($E$2:$E$773,_xlfn.LAMBDA(_xlpm.x,_xlpm.x=$E630))))</f>
        <v>3.2690421706440013E-4</v>
      </c>
      <c r="K630" s="5">
        <f t="shared" si="115"/>
        <v>1</v>
      </c>
      <c r="L630" s="5" cm="1">
        <f t="array" ref="L630">SUM(_xlfn._xlws.FILTER($D$2:$D$773,_xlfn.MAP($F$2:$F$773,_xlfn.LAMBDA(_xlpm.x,_xlpm.x=$F630))))</f>
        <v>3.2690421706440013E-4</v>
      </c>
      <c r="M630" s="5">
        <f t="shared" si="116"/>
        <v>1</v>
      </c>
      <c r="N630" s="5">
        <f t="shared" si="117"/>
        <v>0.2342468675289098</v>
      </c>
      <c r="O630" s="5">
        <f t="shared" si="118"/>
        <v>1</v>
      </c>
      <c r="P630" s="5">
        <f t="shared" si="119"/>
        <v>0</v>
      </c>
      <c r="Q630" s="5"/>
    </row>
    <row r="631" spans="1:17">
      <c r="A631" s="4" t="str">
        <f t="shared" si="108"/>
        <v>~stan~ : [stɑ̃]</v>
      </c>
      <c r="B631" s="2">
        <v>1</v>
      </c>
      <c r="C631" s="4" t="s">
        <v>542</v>
      </c>
      <c r="D631" s="5">
        <f t="shared" si="109"/>
        <v>3.2690421706440013E-4</v>
      </c>
      <c r="E631" s="5" t="str">
        <f t="shared" si="110"/>
        <v>~stan~</v>
      </c>
      <c r="F631" s="5" t="str">
        <f t="shared" si="111"/>
        <v>[stɑ̃]</v>
      </c>
      <c r="G631" s="6">
        <f t="shared" si="112"/>
        <v>4</v>
      </c>
      <c r="H631" s="6">
        <f t="shared" si="113"/>
        <v>4</v>
      </c>
      <c r="I631" s="6">
        <f t="shared" si="114"/>
        <v>4</v>
      </c>
      <c r="J631" s="5" cm="1">
        <f t="array" ref="J631">SUM(_xlfn._xlws.FILTER($D$2:$D$773,_xlfn.MAP($E$2:$E$773,_xlfn.LAMBDA(_xlpm.x,_xlpm.x=$E631))))</f>
        <v>3.2690421706440013E-4</v>
      </c>
      <c r="K631" s="5">
        <f t="shared" si="115"/>
        <v>1</v>
      </c>
      <c r="L631" s="5" cm="1">
        <f t="array" ref="L631">SUM(_xlfn._xlws.FILTER($D$2:$D$773,_xlfn.MAP($F$2:$F$773,_xlfn.LAMBDA(_xlpm.x,_xlpm.x=$F631))))</f>
        <v>3.2690421706440013E-4</v>
      </c>
      <c r="M631" s="5">
        <f t="shared" si="116"/>
        <v>1</v>
      </c>
      <c r="N631" s="5">
        <f t="shared" si="117"/>
        <v>0.2342468675289098</v>
      </c>
      <c r="O631" s="5">
        <f t="shared" si="118"/>
        <v>1</v>
      </c>
      <c r="P631" s="5">
        <f t="shared" si="119"/>
        <v>0</v>
      </c>
      <c r="Q631" s="5"/>
    </row>
    <row r="632" spans="1:17">
      <c r="A632" s="4" t="str">
        <f t="shared" si="108"/>
        <v>~stre~ : [stʁe]</v>
      </c>
      <c r="B632" s="2">
        <v>1</v>
      </c>
      <c r="C632" s="4" t="s">
        <v>545</v>
      </c>
      <c r="D632" s="5">
        <f t="shared" si="109"/>
        <v>3.2690421706440013E-4</v>
      </c>
      <c r="E632" s="5" t="str">
        <f t="shared" si="110"/>
        <v>~stre~</v>
      </c>
      <c r="F632" s="5" t="str">
        <f t="shared" si="111"/>
        <v>[stʁe]</v>
      </c>
      <c r="G632" s="6">
        <f t="shared" si="112"/>
        <v>4</v>
      </c>
      <c r="H632" s="6">
        <f t="shared" si="113"/>
        <v>4</v>
      </c>
      <c r="I632" s="6">
        <f t="shared" si="114"/>
        <v>4</v>
      </c>
      <c r="J632" s="5" cm="1">
        <f t="array" ref="J632">SUM(_xlfn._xlws.FILTER($D$2:$D$773,_xlfn.MAP($E$2:$E$773,_xlfn.LAMBDA(_xlpm.x,_xlpm.x=$E632))))</f>
        <v>3.2690421706440013E-4</v>
      </c>
      <c r="K632" s="5">
        <f t="shared" si="115"/>
        <v>1</v>
      </c>
      <c r="L632" s="5" cm="1">
        <f t="array" ref="L632">SUM(_xlfn._xlws.FILTER($D$2:$D$773,_xlfn.MAP($F$2:$F$773,_xlfn.LAMBDA(_xlpm.x,_xlpm.x=$F632))))</f>
        <v>3.2690421706440013E-4</v>
      </c>
      <c r="M632" s="5">
        <f t="shared" si="116"/>
        <v>1</v>
      </c>
      <c r="N632" s="5">
        <f t="shared" si="117"/>
        <v>0.2342468675289098</v>
      </c>
      <c r="O632" s="5">
        <f t="shared" si="118"/>
        <v>1</v>
      </c>
      <c r="P632" s="5">
        <f t="shared" si="119"/>
        <v>0</v>
      </c>
      <c r="Q632" s="5"/>
    </row>
    <row r="633" spans="1:17">
      <c r="A633" s="4" t="str">
        <f t="shared" si="108"/>
        <v>~spri~ : [spʁi]</v>
      </c>
      <c r="B633" s="2">
        <v>1</v>
      </c>
      <c r="C633" s="4" t="s">
        <v>547</v>
      </c>
      <c r="D633" s="5">
        <f t="shared" si="109"/>
        <v>3.2690421706440013E-4</v>
      </c>
      <c r="E633" s="5" t="str">
        <f t="shared" si="110"/>
        <v>~spri~</v>
      </c>
      <c r="F633" s="5" t="str">
        <f t="shared" si="111"/>
        <v>[spʁi]</v>
      </c>
      <c r="G633" s="6">
        <f t="shared" si="112"/>
        <v>4</v>
      </c>
      <c r="H633" s="6">
        <f t="shared" si="113"/>
        <v>4</v>
      </c>
      <c r="I633" s="6">
        <f t="shared" si="114"/>
        <v>4</v>
      </c>
      <c r="J633" s="5" cm="1">
        <f t="array" ref="J633">SUM(_xlfn._xlws.FILTER($D$2:$D$773,_xlfn.MAP($E$2:$E$773,_xlfn.LAMBDA(_xlpm.x,_xlpm.x=$E633))))</f>
        <v>3.2690421706440013E-4</v>
      </c>
      <c r="K633" s="5">
        <f t="shared" si="115"/>
        <v>1</v>
      </c>
      <c r="L633" s="5" cm="1">
        <f t="array" ref="L633">SUM(_xlfn._xlws.FILTER($D$2:$D$773,_xlfn.MAP($F$2:$F$773,_xlfn.LAMBDA(_xlpm.x,_xlpm.x=$F633))))</f>
        <v>3.2690421706440013E-4</v>
      </c>
      <c r="M633" s="5">
        <f t="shared" si="116"/>
        <v>1</v>
      </c>
      <c r="N633" s="5">
        <f t="shared" si="117"/>
        <v>0.2342468675289098</v>
      </c>
      <c r="O633" s="5">
        <f t="shared" si="118"/>
        <v>1</v>
      </c>
      <c r="P633" s="5">
        <f t="shared" si="119"/>
        <v>0</v>
      </c>
      <c r="Q633" s="5"/>
    </row>
    <row r="634" spans="1:17">
      <c r="A634" s="4" t="str">
        <f t="shared" si="108"/>
        <v>~spoi~ : [spwa]</v>
      </c>
      <c r="B634" s="2">
        <v>1</v>
      </c>
      <c r="C634" s="4" t="s">
        <v>548</v>
      </c>
      <c r="D634" s="5">
        <f t="shared" si="109"/>
        <v>3.2690421706440013E-4</v>
      </c>
      <c r="E634" s="4" t="str">
        <f t="shared" si="110"/>
        <v>~spoi~</v>
      </c>
      <c r="F634" s="4" t="str">
        <f t="shared" si="111"/>
        <v>[spwa]</v>
      </c>
      <c r="G634" s="6">
        <f t="shared" si="112"/>
        <v>4</v>
      </c>
      <c r="H634" s="6">
        <f t="shared" si="113"/>
        <v>4</v>
      </c>
      <c r="I634" s="6">
        <f t="shared" si="114"/>
        <v>4</v>
      </c>
      <c r="J634" s="5" cm="1">
        <f t="array" ref="J634">SUM(_xlfn._xlws.FILTER($D$2:$D$773,_xlfn.MAP($E$2:$E$773,_xlfn.LAMBDA(_xlpm.x,_xlpm.x=$E634))))</f>
        <v>3.2690421706440013E-4</v>
      </c>
      <c r="K634" s="5">
        <f t="shared" si="115"/>
        <v>1</v>
      </c>
      <c r="L634" s="5" cm="1">
        <f t="array" ref="L634">SUM(_xlfn._xlws.FILTER($D$2:$D$773,_xlfn.MAP($F$2:$F$773,_xlfn.LAMBDA(_xlpm.x,_xlpm.x=$F634))))</f>
        <v>3.2690421706440013E-4</v>
      </c>
      <c r="M634" s="5">
        <f t="shared" si="116"/>
        <v>1</v>
      </c>
      <c r="N634" s="5">
        <f t="shared" si="117"/>
        <v>0.2342468675289098</v>
      </c>
      <c r="O634" s="5">
        <f t="shared" si="118"/>
        <v>1</v>
      </c>
      <c r="P634" s="5">
        <f t="shared" si="119"/>
        <v>0</v>
      </c>
      <c r="Q634" s="5"/>
    </row>
    <row r="635" spans="1:17">
      <c r="A635" s="4" t="str">
        <f t="shared" si="108"/>
        <v>~scla~ : [skla]</v>
      </c>
      <c r="B635" s="2">
        <v>1</v>
      </c>
      <c r="C635" s="4" t="s">
        <v>552</v>
      </c>
      <c r="D635" s="5">
        <f t="shared" si="109"/>
        <v>3.2690421706440013E-4</v>
      </c>
      <c r="E635" s="4" t="str">
        <f t="shared" si="110"/>
        <v>~scla~</v>
      </c>
      <c r="F635" s="4" t="str">
        <f t="shared" si="111"/>
        <v>[skla]</v>
      </c>
      <c r="G635" s="6">
        <f t="shared" si="112"/>
        <v>4</v>
      </c>
      <c r="H635" s="6">
        <f t="shared" si="113"/>
        <v>4</v>
      </c>
      <c r="I635" s="6">
        <f t="shared" si="114"/>
        <v>4</v>
      </c>
      <c r="J635" s="5" cm="1">
        <f t="array" ref="J635">SUM(_xlfn._xlws.FILTER($D$2:$D$773,_xlfn.MAP($E$2:$E$773,_xlfn.LAMBDA(_xlpm.x,_xlpm.x=$E635))))</f>
        <v>3.2690421706440013E-4</v>
      </c>
      <c r="K635" s="5">
        <f t="shared" si="115"/>
        <v>1</v>
      </c>
      <c r="L635" s="5" cm="1">
        <f t="array" ref="L635">SUM(_xlfn._xlws.FILTER($D$2:$D$773,_xlfn.MAP($F$2:$F$773,_xlfn.LAMBDA(_xlpm.x,_xlpm.x=$F635))))</f>
        <v>3.2690421706440013E-4</v>
      </c>
      <c r="M635" s="5">
        <f t="shared" si="116"/>
        <v>1</v>
      </c>
      <c r="N635" s="5">
        <f t="shared" si="117"/>
        <v>0.2342468675289098</v>
      </c>
      <c r="O635" s="5">
        <f t="shared" si="118"/>
        <v>1</v>
      </c>
      <c r="P635" s="5">
        <f t="shared" si="119"/>
        <v>0</v>
      </c>
      <c r="Q635" s="5"/>
    </row>
    <row r="636" spans="1:17">
      <c r="A636" s="4" t="str">
        <f t="shared" si="108"/>
        <v>~plui~ : [plɥi]</v>
      </c>
      <c r="B636" s="2">
        <v>1</v>
      </c>
      <c r="C636" s="4" t="s">
        <v>568</v>
      </c>
      <c r="D636" s="5">
        <f t="shared" si="109"/>
        <v>3.2690421706440013E-4</v>
      </c>
      <c r="E636" s="5" t="str">
        <f t="shared" si="110"/>
        <v>~plui~</v>
      </c>
      <c r="F636" s="5" t="str">
        <f t="shared" si="111"/>
        <v>[plɥi]</v>
      </c>
      <c r="G636" s="6">
        <f t="shared" si="112"/>
        <v>4</v>
      </c>
      <c r="H636" s="6">
        <f t="shared" si="113"/>
        <v>4</v>
      </c>
      <c r="I636" s="6">
        <f t="shared" si="114"/>
        <v>4</v>
      </c>
      <c r="J636" s="5" cm="1">
        <f t="array" ref="J636">SUM(_xlfn._xlws.FILTER($D$2:$D$773,_xlfn.MAP($E$2:$E$773,_xlfn.LAMBDA(_xlpm.x,_xlpm.x=$E636))))</f>
        <v>3.2690421706440013E-4</v>
      </c>
      <c r="K636" s="5">
        <f t="shared" si="115"/>
        <v>1</v>
      </c>
      <c r="L636" s="5" cm="1">
        <f t="array" ref="L636">SUM(_xlfn._xlws.FILTER($D$2:$D$773,_xlfn.MAP($F$2:$F$773,_xlfn.LAMBDA(_xlpm.x,_xlpm.x=$F636))))</f>
        <v>3.2690421706440013E-4</v>
      </c>
      <c r="M636" s="5">
        <f t="shared" si="116"/>
        <v>1</v>
      </c>
      <c r="N636" s="5">
        <f t="shared" si="117"/>
        <v>0.2342468675289098</v>
      </c>
      <c r="O636" s="5">
        <f t="shared" si="118"/>
        <v>1</v>
      </c>
      <c r="P636" s="5">
        <f t="shared" si="119"/>
        <v>0</v>
      </c>
      <c r="Q636" s="5"/>
    </row>
    <row r="637" spans="1:17">
      <c r="A637" s="4" t="str">
        <f t="shared" si="108"/>
        <v>~ploi~ : [plwa]</v>
      </c>
      <c r="B637" s="2">
        <v>1</v>
      </c>
      <c r="C637" s="4" t="s">
        <v>569</v>
      </c>
      <c r="D637" s="5">
        <f t="shared" si="109"/>
        <v>3.2690421706440013E-4</v>
      </c>
      <c r="E637" s="4" t="str">
        <f t="shared" si="110"/>
        <v>~ploi~</v>
      </c>
      <c r="F637" s="4" t="str">
        <f t="shared" si="111"/>
        <v>[plwa]</v>
      </c>
      <c r="G637" s="6">
        <f t="shared" si="112"/>
        <v>4</v>
      </c>
      <c r="H637" s="6">
        <f t="shared" si="113"/>
        <v>4</v>
      </c>
      <c r="I637" s="6">
        <f t="shared" si="114"/>
        <v>4</v>
      </c>
      <c r="J637" s="5" cm="1">
        <f t="array" ref="J637">SUM(_xlfn._xlws.FILTER($D$2:$D$773,_xlfn.MAP($E$2:$E$773,_xlfn.LAMBDA(_xlpm.x,_xlpm.x=$E637))))</f>
        <v>3.2690421706440013E-4</v>
      </c>
      <c r="K637" s="5">
        <f t="shared" si="115"/>
        <v>1</v>
      </c>
      <c r="L637" s="5" cm="1">
        <f t="array" ref="L637">SUM(_xlfn._xlws.FILTER($D$2:$D$773,_xlfn.MAP($F$2:$F$773,_xlfn.LAMBDA(_xlpm.x,_xlpm.x=$F637))))</f>
        <v>3.2690421706440013E-4</v>
      </c>
      <c r="M637" s="5">
        <f t="shared" si="116"/>
        <v>1</v>
      </c>
      <c r="N637" s="5">
        <f t="shared" si="117"/>
        <v>0.2342468675289098</v>
      </c>
      <c r="O637" s="5">
        <f t="shared" si="118"/>
        <v>1</v>
      </c>
      <c r="P637" s="5">
        <f t="shared" si="119"/>
        <v>0</v>
      </c>
      <c r="Q637" s="5"/>
    </row>
    <row r="638" spans="1:17">
      <c r="A638" s="4" t="str">
        <f t="shared" si="108"/>
        <v>~moin~ : [mwɛ̃]</v>
      </c>
      <c r="B638" s="2">
        <v>1</v>
      </c>
      <c r="C638" s="4" t="s">
        <v>588</v>
      </c>
      <c r="D638" s="5">
        <f t="shared" si="109"/>
        <v>3.2690421706440013E-4</v>
      </c>
      <c r="E638" s="5" t="str">
        <f t="shared" si="110"/>
        <v>~moin~</v>
      </c>
      <c r="F638" s="5" t="str">
        <f t="shared" si="111"/>
        <v>[mwɛ̃]</v>
      </c>
      <c r="G638" s="6">
        <f t="shared" si="112"/>
        <v>4</v>
      </c>
      <c r="H638" s="6">
        <f t="shared" si="113"/>
        <v>4</v>
      </c>
      <c r="I638" s="6">
        <f t="shared" si="114"/>
        <v>4</v>
      </c>
      <c r="J638" s="5" cm="1">
        <f t="array" ref="J638">SUM(_xlfn._xlws.FILTER($D$2:$D$773,_xlfn.MAP($E$2:$E$773,_xlfn.LAMBDA(_xlpm.x,_xlpm.x=$E638))))</f>
        <v>3.2690421706440013E-4</v>
      </c>
      <c r="K638" s="5">
        <f t="shared" si="115"/>
        <v>1</v>
      </c>
      <c r="L638" s="5" cm="1">
        <f t="array" ref="L638">SUM(_xlfn._xlws.FILTER($D$2:$D$773,_xlfn.MAP($F$2:$F$773,_xlfn.LAMBDA(_xlpm.x,_xlpm.x=$F638))))</f>
        <v>3.2690421706440013E-4</v>
      </c>
      <c r="M638" s="5">
        <f t="shared" si="116"/>
        <v>1</v>
      </c>
      <c r="N638" s="5">
        <f t="shared" si="117"/>
        <v>0.2342468675289098</v>
      </c>
      <c r="O638" s="5">
        <f t="shared" si="118"/>
        <v>1</v>
      </c>
      <c r="P638" s="5">
        <f t="shared" si="119"/>
        <v>0</v>
      </c>
      <c r="Q638" s="5"/>
    </row>
    <row r="639" spans="1:17">
      <c r="A639" s="4" t="str">
        <f t="shared" si="108"/>
        <v>~mion~ : [mjɔ̃]</v>
      </c>
      <c r="B639" s="2">
        <v>1</v>
      </c>
      <c r="C639" s="4" t="s">
        <v>590</v>
      </c>
      <c r="D639" s="5">
        <f t="shared" si="109"/>
        <v>3.2690421706440013E-4</v>
      </c>
      <c r="E639" s="4" t="str">
        <f t="shared" si="110"/>
        <v>~mion~</v>
      </c>
      <c r="F639" s="4" t="str">
        <f t="shared" si="111"/>
        <v>[mjɔ̃]</v>
      </c>
      <c r="G639" s="6">
        <f t="shared" si="112"/>
        <v>4</v>
      </c>
      <c r="H639" s="6">
        <f t="shared" si="113"/>
        <v>4</v>
      </c>
      <c r="I639" s="6">
        <f t="shared" si="114"/>
        <v>4</v>
      </c>
      <c r="J639" s="5" cm="1">
        <f t="array" ref="J639">SUM(_xlfn._xlws.FILTER($D$2:$D$773,_xlfn.MAP($E$2:$E$773,_xlfn.LAMBDA(_xlpm.x,_xlpm.x=$E639))))</f>
        <v>3.2690421706440013E-4</v>
      </c>
      <c r="K639" s="5">
        <f t="shared" si="115"/>
        <v>1</v>
      </c>
      <c r="L639" s="5" cm="1">
        <f t="array" ref="L639">SUM(_xlfn._xlws.FILTER($D$2:$D$773,_xlfn.MAP($F$2:$F$773,_xlfn.LAMBDA(_xlpm.x,_xlpm.x=$F639))))</f>
        <v>3.2690421706440013E-4</v>
      </c>
      <c r="M639" s="5">
        <f t="shared" si="116"/>
        <v>1</v>
      </c>
      <c r="N639" s="5">
        <f t="shared" si="117"/>
        <v>0.2342468675289098</v>
      </c>
      <c r="O639" s="5">
        <f t="shared" si="118"/>
        <v>1</v>
      </c>
      <c r="P639" s="5">
        <f t="shared" si="119"/>
        <v>0</v>
      </c>
      <c r="Q639" s="5"/>
    </row>
    <row r="640" spans="1:17">
      <c r="A640" s="4" t="str">
        <f t="shared" si="108"/>
        <v>~lien~ : [ljɛ̃]</v>
      </c>
      <c r="B640" s="2">
        <v>1</v>
      </c>
      <c r="C640" s="4" t="s">
        <v>601</v>
      </c>
      <c r="D640" s="5">
        <f t="shared" si="109"/>
        <v>3.2690421706440013E-4</v>
      </c>
      <c r="E640" s="4" t="str">
        <f t="shared" si="110"/>
        <v>~lien~</v>
      </c>
      <c r="F640" s="4" t="str">
        <f t="shared" si="111"/>
        <v>[ljɛ̃]</v>
      </c>
      <c r="G640" s="6">
        <f t="shared" si="112"/>
        <v>4</v>
      </c>
      <c r="H640" s="6">
        <f t="shared" si="113"/>
        <v>4</v>
      </c>
      <c r="I640" s="6">
        <f t="shared" si="114"/>
        <v>4</v>
      </c>
      <c r="J640" s="5" cm="1">
        <f t="array" ref="J640">SUM(_xlfn._xlws.FILTER($D$2:$D$773,_xlfn.MAP($E$2:$E$773,_xlfn.LAMBDA(_xlpm.x,_xlpm.x=$E640))))</f>
        <v>3.2690421706440013E-4</v>
      </c>
      <c r="K640" s="5">
        <f t="shared" si="115"/>
        <v>1</v>
      </c>
      <c r="L640" s="5" cm="1">
        <f t="array" ref="L640">SUM(_xlfn._xlws.FILTER($D$2:$D$773,_xlfn.MAP($F$2:$F$773,_xlfn.LAMBDA(_xlpm.x,_xlpm.x=$F640))))</f>
        <v>3.2690421706440013E-4</v>
      </c>
      <c r="M640" s="5">
        <f t="shared" si="116"/>
        <v>1</v>
      </c>
      <c r="N640" s="5">
        <f t="shared" si="117"/>
        <v>0.2342468675289098</v>
      </c>
      <c r="O640" s="5">
        <f t="shared" si="118"/>
        <v>1</v>
      </c>
      <c r="P640" s="5">
        <f t="shared" si="119"/>
        <v>0</v>
      </c>
      <c r="Q640" s="5"/>
    </row>
    <row r="641" spans="1:17">
      <c r="A641" s="4" t="str">
        <f t="shared" si="108"/>
        <v>~ctri~ : [ktʁi]</v>
      </c>
      <c r="B641" s="2">
        <v>1</v>
      </c>
      <c r="C641" s="4" t="s">
        <v>401</v>
      </c>
      <c r="D641" s="5">
        <f t="shared" si="109"/>
        <v>3.2690421706440013E-4</v>
      </c>
      <c r="E641" s="5" t="str">
        <f t="shared" si="110"/>
        <v>~ctri~</v>
      </c>
      <c r="F641" s="5" t="str">
        <f t="shared" si="111"/>
        <v>[ktʁi]</v>
      </c>
      <c r="G641" s="6">
        <f t="shared" si="112"/>
        <v>4</v>
      </c>
      <c r="H641" s="6">
        <f t="shared" si="113"/>
        <v>4</v>
      </c>
      <c r="I641" s="6">
        <f t="shared" si="114"/>
        <v>4</v>
      </c>
      <c r="J641" s="5" cm="1">
        <f t="array" ref="J641">SUM(_xlfn._xlws.FILTER($D$2:$D$773,_xlfn.MAP($E$2:$E$773,_xlfn.LAMBDA(_xlpm.x,_xlpm.x=$E641))))</f>
        <v>3.2690421706440013E-4</v>
      </c>
      <c r="K641" s="5">
        <f t="shared" si="115"/>
        <v>1</v>
      </c>
      <c r="L641" s="5" cm="1">
        <f t="array" ref="L641">SUM(_xlfn._xlws.FILTER($D$2:$D$773,_xlfn.MAP($F$2:$F$773,_xlfn.LAMBDA(_xlpm.x,_xlpm.x=$F641))))</f>
        <v>3.2690421706440013E-4</v>
      </c>
      <c r="M641" s="5">
        <f t="shared" si="116"/>
        <v>1</v>
      </c>
      <c r="N641" s="5">
        <f t="shared" si="117"/>
        <v>0.2342468675289098</v>
      </c>
      <c r="O641" s="5">
        <f t="shared" si="118"/>
        <v>1</v>
      </c>
      <c r="P641" s="5">
        <f t="shared" si="119"/>
        <v>0</v>
      </c>
      <c r="Q641" s="5"/>
    </row>
    <row r="642" spans="1:17">
      <c r="A642" s="4" t="str">
        <f t="shared" ref="A642:A705" si="120">_xlfn.LET(_xlpm.sep," : ",CONCATENATE(E642,_xlpm.sep,F642))</f>
        <v>~frui~ : [fʁɥi]</v>
      </c>
      <c r="B642" s="2">
        <v>1</v>
      </c>
      <c r="C642" s="4" t="s">
        <v>636</v>
      </c>
      <c r="D642" s="5">
        <f t="shared" ref="D642:D705" si="121">B642/freq.sum.r1a</f>
        <v>3.2690421706440013E-4</v>
      </c>
      <c r="E642" s="4" t="str">
        <f t="shared" ref="E642:E705" si="122">_xlfn.LET(_xlpm.sep,":",_xlpm.w,$C642,_xlfn.CONCAT("~",RIGHT(_xlpm.w,LEN(_xlpm.w)-FIND(_xlpm.sep,_xlpm.w)),"~"))</f>
        <v>~frui~</v>
      </c>
      <c r="F642" s="4" t="str">
        <f t="shared" ref="F642:F705" si="123">_xlfn.LET(_xlpm.sep,":",_xlpm.w,$C642,_xlfn.CONCAT("[",LEFT(_xlpm.w,FIND(_xlpm.sep,_xlpm.w)-1),"]"))</f>
        <v>[fʁɥi]</v>
      </c>
      <c r="G642" s="6">
        <f t="shared" ref="G642:G705" si="124">_xlfn.LET(_xlpm.w,E642,LEN(_xlpm.w)-2)</f>
        <v>4</v>
      </c>
      <c r="H642" s="6">
        <f t="shared" ref="H642:H705" si="125">_xlfn.LET(_xlpm.w,F642,LEN(_xlpm.w)-2)</f>
        <v>4</v>
      </c>
      <c r="I642" s="6">
        <f t="shared" ref="I642:I705" si="126">_xlfn.LET(_xlpm.a,H642,_xlpm.b,G642,MAX(_xlpm.a,_xlpm.b))</f>
        <v>4</v>
      </c>
      <c r="J642" s="5" cm="1">
        <f t="array" ref="J642">SUM(_xlfn._xlws.FILTER($D$2:$D$773,_xlfn.MAP($E$2:$E$773,_xlfn.LAMBDA(_xlpm.x,_xlpm.x=$E642))))</f>
        <v>3.2690421706440013E-4</v>
      </c>
      <c r="K642" s="5">
        <f t="shared" ref="K642:K705" si="127">$D642/J642</f>
        <v>1</v>
      </c>
      <c r="L642" s="5" cm="1">
        <f t="array" ref="L642">SUM(_xlfn._xlws.FILTER($D$2:$D$773,_xlfn.MAP($F$2:$F$773,_xlfn.LAMBDA(_xlpm.x,_xlpm.x=$F642))))</f>
        <v>3.2690421706440013E-4</v>
      </c>
      <c r="M642" s="5">
        <f t="shared" ref="M642:M705" si="128">$D642/L642</f>
        <v>1</v>
      </c>
      <c r="N642" s="5">
        <f t="shared" ref="N642:N705" si="129">_xlfn.LET(_xlpm.freq,B642,_xlpm.size,H642+1,_xlpm.F,O642,LOG(1+_xlpm.freq)*LOG(1+_xlpm.size)*_xlpm.F)</f>
        <v>0.2342468675289098</v>
      </c>
      <c r="O642" s="5">
        <f t="shared" ref="O642:O705" si="130">_xlfn.LET(_xlpm.a,M642,_xlpm.b,K642,2*_xlpm.a*_xlpm.b/(_xlpm.a+_xlpm.b))</f>
        <v>1</v>
      </c>
      <c r="P642" s="5">
        <f t="shared" ref="P642:P705" si="131">_xlfn.LET(_xlpm.p,K642,_xlpm.q,M642,LOG(_xlpm.p/_xlpm.q))</f>
        <v>0</v>
      </c>
      <c r="Q642" s="5"/>
    </row>
    <row r="643" spans="1:17">
      <c r="A643" s="4" t="str">
        <f t="shared" si="120"/>
        <v>~droi~ : [dʁwa]</v>
      </c>
      <c r="B643" s="2">
        <v>1</v>
      </c>
      <c r="C643" s="4" t="s">
        <v>649</v>
      </c>
      <c r="D643" s="5">
        <f t="shared" si="121"/>
        <v>3.2690421706440013E-4</v>
      </c>
      <c r="E643" s="5" t="str">
        <f t="shared" si="122"/>
        <v>~droi~</v>
      </c>
      <c r="F643" s="5" t="str">
        <f t="shared" si="123"/>
        <v>[dʁwa]</v>
      </c>
      <c r="G643" s="6">
        <f t="shared" si="124"/>
        <v>4</v>
      </c>
      <c r="H643" s="6">
        <f t="shared" si="125"/>
        <v>4</v>
      </c>
      <c r="I643" s="6">
        <f t="shared" si="126"/>
        <v>4</v>
      </c>
      <c r="J643" s="5" cm="1">
        <f t="array" ref="J643">SUM(_xlfn._xlws.FILTER($D$2:$D$773,_xlfn.MAP($E$2:$E$773,_xlfn.LAMBDA(_xlpm.x,_xlpm.x=$E643))))</f>
        <v>3.2690421706440013E-4</v>
      </c>
      <c r="K643" s="5">
        <f t="shared" si="127"/>
        <v>1</v>
      </c>
      <c r="L643" s="5" cm="1">
        <f t="array" ref="L643">SUM(_xlfn._xlws.FILTER($D$2:$D$773,_xlfn.MAP($F$2:$F$773,_xlfn.LAMBDA(_xlpm.x,_xlpm.x=$F643))))</f>
        <v>3.2690421706440013E-4</v>
      </c>
      <c r="M643" s="5">
        <f t="shared" si="128"/>
        <v>1</v>
      </c>
      <c r="N643" s="5">
        <f t="shared" si="129"/>
        <v>0.2342468675289098</v>
      </c>
      <c r="O643" s="5">
        <f t="shared" si="130"/>
        <v>1</v>
      </c>
      <c r="P643" s="5">
        <f t="shared" si="131"/>
        <v>0</v>
      </c>
      <c r="Q643" s="5"/>
    </row>
    <row r="644" spans="1:17">
      <c r="A644" s="4" t="str">
        <f t="shared" si="120"/>
        <v>~brui~ : [bʁɥi]</v>
      </c>
      <c r="B644" s="2">
        <v>1</v>
      </c>
      <c r="C644" s="4" t="s">
        <v>660</v>
      </c>
      <c r="D644" s="5">
        <f t="shared" si="121"/>
        <v>3.2690421706440013E-4</v>
      </c>
      <c r="E644" s="5" t="str">
        <f t="shared" si="122"/>
        <v>~brui~</v>
      </c>
      <c r="F644" s="5" t="str">
        <f t="shared" si="123"/>
        <v>[bʁɥi]</v>
      </c>
      <c r="G644" s="6">
        <f t="shared" si="124"/>
        <v>4</v>
      </c>
      <c r="H644" s="6">
        <f t="shared" si="125"/>
        <v>4</v>
      </c>
      <c r="I644" s="6">
        <f t="shared" si="126"/>
        <v>4</v>
      </c>
      <c r="J644" s="5" cm="1">
        <f t="array" ref="J644">SUM(_xlfn._xlws.FILTER($D$2:$D$773,_xlfn.MAP($E$2:$E$773,_xlfn.LAMBDA(_xlpm.x,_xlpm.x=$E644))))</f>
        <v>3.2690421706440013E-4</v>
      </c>
      <c r="K644" s="5">
        <f t="shared" si="127"/>
        <v>1</v>
      </c>
      <c r="L644" s="5" cm="1">
        <f t="array" ref="L644">SUM(_xlfn._xlws.FILTER($D$2:$D$773,_xlfn.MAP($F$2:$F$773,_xlfn.LAMBDA(_xlpm.x,_xlpm.x=$F644))))</f>
        <v>3.2690421706440013E-4</v>
      </c>
      <c r="M644" s="5">
        <f t="shared" si="128"/>
        <v>1</v>
      </c>
      <c r="N644" s="5">
        <f t="shared" si="129"/>
        <v>0.2342468675289098</v>
      </c>
      <c r="O644" s="5">
        <f t="shared" si="130"/>
        <v>1</v>
      </c>
      <c r="P644" s="5">
        <f t="shared" si="131"/>
        <v>0</v>
      </c>
      <c r="Q644" s="5"/>
    </row>
    <row r="645" spans="1:17">
      <c r="A645" s="4" t="str">
        <f t="shared" si="120"/>
        <v>~brun~ : [bʁœ̃]</v>
      </c>
      <c r="B645" s="2">
        <v>1</v>
      </c>
      <c r="C645" s="4" t="s">
        <v>661</v>
      </c>
      <c r="D645" s="5">
        <f t="shared" si="121"/>
        <v>3.2690421706440013E-4</v>
      </c>
      <c r="E645" s="4" t="str">
        <f t="shared" si="122"/>
        <v>~brun~</v>
      </c>
      <c r="F645" s="4" t="str">
        <f t="shared" si="123"/>
        <v>[bʁœ̃]</v>
      </c>
      <c r="G645" s="6">
        <f t="shared" si="124"/>
        <v>4</v>
      </c>
      <c r="H645" s="6">
        <f t="shared" si="125"/>
        <v>4</v>
      </c>
      <c r="I645" s="6">
        <f t="shared" si="126"/>
        <v>4</v>
      </c>
      <c r="J645" s="5" cm="1">
        <f t="array" ref="J645">SUM(_xlfn._xlws.FILTER($D$2:$D$773,_xlfn.MAP($E$2:$E$773,_xlfn.LAMBDA(_xlpm.x,_xlpm.x=$E645))))</f>
        <v>3.2690421706440013E-4</v>
      </c>
      <c r="K645" s="5">
        <f t="shared" si="127"/>
        <v>1</v>
      </c>
      <c r="L645" s="5" cm="1">
        <f t="array" ref="L645">SUM(_xlfn._xlws.FILTER($D$2:$D$773,_xlfn.MAP($F$2:$F$773,_xlfn.LAMBDA(_xlpm.x,_xlpm.x=$F645))))</f>
        <v>3.2690421706440013E-4</v>
      </c>
      <c r="M645" s="5">
        <f t="shared" si="128"/>
        <v>1</v>
      </c>
      <c r="N645" s="5">
        <f t="shared" si="129"/>
        <v>0.2342468675289098</v>
      </c>
      <c r="O645" s="5">
        <f t="shared" si="130"/>
        <v>1</v>
      </c>
      <c r="P645" s="5">
        <f t="shared" si="131"/>
        <v>0</v>
      </c>
      <c r="Q645" s="5"/>
    </row>
    <row r="646" spans="1:17">
      <c r="A646" s="4" t="str">
        <f t="shared" si="120"/>
        <v>~bran~ : [bʁɑ̃]</v>
      </c>
      <c r="B646" s="2">
        <v>1</v>
      </c>
      <c r="C646" s="4" t="s">
        <v>662</v>
      </c>
      <c r="D646" s="5">
        <f t="shared" si="121"/>
        <v>3.2690421706440013E-4</v>
      </c>
      <c r="E646" s="5" t="str">
        <f t="shared" si="122"/>
        <v>~bran~</v>
      </c>
      <c r="F646" s="5" t="str">
        <f t="shared" si="123"/>
        <v>[bʁɑ̃]</v>
      </c>
      <c r="G646" s="6">
        <f t="shared" si="124"/>
        <v>4</v>
      </c>
      <c r="H646" s="6">
        <f t="shared" si="125"/>
        <v>4</v>
      </c>
      <c r="I646" s="6">
        <f t="shared" si="126"/>
        <v>4</v>
      </c>
      <c r="J646" s="5" cm="1">
        <f t="array" ref="J646">SUM(_xlfn._xlws.FILTER($D$2:$D$773,_xlfn.MAP($E$2:$E$773,_xlfn.LAMBDA(_xlpm.x,_xlpm.x=$E646))))</f>
        <v>3.2690421706440013E-4</v>
      </c>
      <c r="K646" s="5">
        <f t="shared" si="127"/>
        <v>1</v>
      </c>
      <c r="L646" s="5" cm="1">
        <f t="array" ref="L646">SUM(_xlfn._xlws.FILTER($D$2:$D$773,_xlfn.MAP($F$2:$F$773,_xlfn.LAMBDA(_xlpm.x,_xlpm.x=$F646))))</f>
        <v>3.2690421706440013E-4</v>
      </c>
      <c r="M646" s="5">
        <f t="shared" si="128"/>
        <v>1</v>
      </c>
      <c r="N646" s="5">
        <f t="shared" si="129"/>
        <v>0.2342468675289098</v>
      </c>
      <c r="O646" s="5">
        <f t="shared" si="130"/>
        <v>1</v>
      </c>
      <c r="P646" s="5">
        <f t="shared" si="131"/>
        <v>0</v>
      </c>
      <c r="Q646" s="5"/>
    </row>
    <row r="647" spans="1:17">
      <c r="A647" s="4" t="str">
        <f t="shared" si="120"/>
        <v>~plie~ : [plije]</v>
      </c>
      <c r="B647" s="2">
        <v>1</v>
      </c>
      <c r="C647" s="4" t="s">
        <v>570</v>
      </c>
      <c r="D647" s="5">
        <f t="shared" si="121"/>
        <v>3.2690421706440013E-4</v>
      </c>
      <c r="E647" s="4" t="str">
        <f t="shared" si="122"/>
        <v>~plie~</v>
      </c>
      <c r="F647" s="4" t="str">
        <f t="shared" si="123"/>
        <v>[plije]</v>
      </c>
      <c r="G647" s="6">
        <f t="shared" si="124"/>
        <v>4</v>
      </c>
      <c r="H647" s="6">
        <f t="shared" si="125"/>
        <v>5</v>
      </c>
      <c r="I647" s="6">
        <f t="shared" si="126"/>
        <v>5</v>
      </c>
      <c r="J647" s="5" cm="1">
        <f t="array" ref="J647">SUM(_xlfn._xlws.FILTER($D$2:$D$773,_xlfn.MAP($E$2:$E$773,_xlfn.LAMBDA(_xlpm.x,_xlpm.x=$E647))))</f>
        <v>3.2690421706440013E-4</v>
      </c>
      <c r="K647" s="5">
        <f t="shared" si="127"/>
        <v>1</v>
      </c>
      <c r="L647" s="5" cm="1">
        <f t="array" ref="L647">SUM(_xlfn._xlws.FILTER($D$2:$D$773,_xlfn.MAP($F$2:$F$773,_xlfn.LAMBDA(_xlpm.x,_xlpm.x=$F647))))</f>
        <v>3.2690421706440013E-4</v>
      </c>
      <c r="M647" s="5">
        <f t="shared" si="128"/>
        <v>1</v>
      </c>
      <c r="N647" s="5">
        <f t="shared" si="129"/>
        <v>0.25439985932113074</v>
      </c>
      <c r="O647" s="5">
        <f t="shared" si="130"/>
        <v>1</v>
      </c>
      <c r="P647" s="5">
        <f t="shared" si="131"/>
        <v>0</v>
      </c>
      <c r="Q647" s="5"/>
    </row>
    <row r="648" spans="1:17">
      <c r="A648" s="4" t="str">
        <f t="shared" si="120"/>
        <v>~beau~ : [bo]</v>
      </c>
      <c r="B648" s="2">
        <v>2</v>
      </c>
      <c r="C648" s="4" t="s">
        <v>437</v>
      </c>
      <c r="D648" s="5">
        <f t="shared" si="121"/>
        <v>6.5380843412880026E-4</v>
      </c>
      <c r="E648" s="4" t="str">
        <f t="shared" si="122"/>
        <v>~beau~</v>
      </c>
      <c r="F648" s="4" t="str">
        <f t="shared" si="123"/>
        <v>[bo]</v>
      </c>
      <c r="G648" s="6">
        <f t="shared" si="124"/>
        <v>4</v>
      </c>
      <c r="H648" s="6">
        <f t="shared" si="125"/>
        <v>2</v>
      </c>
      <c r="I648" s="6">
        <f t="shared" si="126"/>
        <v>4</v>
      </c>
      <c r="J648" s="5" cm="1">
        <f t="array" ref="J648">SUM(_xlfn._xlws.FILTER($D$2:$D$773,_xlfn.MAP($E$2:$E$773,_xlfn.LAMBDA(_xlpm.x,_xlpm.x=$E648))))</f>
        <v>6.5380843412880026E-4</v>
      </c>
      <c r="K648" s="5">
        <f t="shared" si="127"/>
        <v>1</v>
      </c>
      <c r="L648" s="5" cm="1">
        <f t="array" ref="L648">SUM(_xlfn._xlws.FILTER($D$2:$D$773,_xlfn.MAP($F$2:$F$773,_xlfn.LAMBDA(_xlpm.x,_xlpm.x=$F648))))</f>
        <v>6.5380843412880026E-4</v>
      </c>
      <c r="M648" s="5">
        <f t="shared" si="128"/>
        <v>1</v>
      </c>
      <c r="N648" s="5">
        <f t="shared" si="129"/>
        <v>0.28725561847890652</v>
      </c>
      <c r="O648" s="5">
        <f t="shared" si="130"/>
        <v>1</v>
      </c>
      <c r="P648" s="5">
        <f t="shared" si="131"/>
        <v>0</v>
      </c>
      <c r="Q648" s="5"/>
    </row>
    <row r="649" spans="1:17">
      <c r="A649" s="4" t="str">
        <f t="shared" si="120"/>
        <v>~rque~ : [ʁkə]</v>
      </c>
      <c r="B649" s="2">
        <v>2</v>
      </c>
      <c r="C649" s="4" t="s">
        <v>301</v>
      </c>
      <c r="D649" s="5">
        <f t="shared" si="121"/>
        <v>6.5380843412880026E-4</v>
      </c>
      <c r="E649" s="4" t="str">
        <f t="shared" si="122"/>
        <v>~rque~</v>
      </c>
      <c r="F649" s="4" t="str">
        <f t="shared" si="123"/>
        <v>[ʁkə]</v>
      </c>
      <c r="G649" s="6">
        <f t="shared" si="124"/>
        <v>4</v>
      </c>
      <c r="H649" s="6">
        <f t="shared" si="125"/>
        <v>3</v>
      </c>
      <c r="I649" s="6">
        <f t="shared" si="126"/>
        <v>4</v>
      </c>
      <c r="J649" s="5" cm="1">
        <f t="array" ref="J649">SUM(_xlfn._xlws.FILTER($D$2:$D$773,_xlfn.MAP($E$2:$E$773,_xlfn.LAMBDA(_xlpm.x,_xlpm.x=$E649))))</f>
        <v>6.5380843412880026E-4</v>
      </c>
      <c r="K649" s="5">
        <f t="shared" si="127"/>
        <v>1</v>
      </c>
      <c r="L649" s="5" cm="1">
        <f t="array" ref="L649">SUM(_xlfn._xlws.FILTER($D$2:$D$773,_xlfn.MAP($F$2:$F$773,_xlfn.LAMBDA(_xlpm.x,_xlpm.x=$F649))))</f>
        <v>6.5380843412880026E-4</v>
      </c>
      <c r="M649" s="5">
        <f t="shared" si="128"/>
        <v>1</v>
      </c>
      <c r="N649" s="5">
        <f t="shared" si="129"/>
        <v>0.33349344548020921</v>
      </c>
      <c r="O649" s="5">
        <f t="shared" si="130"/>
        <v>1</v>
      </c>
      <c r="P649" s="5">
        <f t="shared" si="131"/>
        <v>0</v>
      </c>
      <c r="Q649" s="5"/>
    </row>
    <row r="650" spans="1:17">
      <c r="A650" s="4" t="str">
        <f t="shared" si="120"/>
        <v>~sieu~ : [zjœ]</v>
      </c>
      <c r="B650" s="2">
        <v>2</v>
      </c>
      <c r="C650" s="4" t="s">
        <v>323</v>
      </c>
      <c r="D650" s="5">
        <f t="shared" si="121"/>
        <v>6.5380843412880026E-4</v>
      </c>
      <c r="E650" s="4" t="str">
        <f t="shared" si="122"/>
        <v>~sieu~</v>
      </c>
      <c r="F650" s="4" t="str">
        <f t="shared" si="123"/>
        <v>[zjœ]</v>
      </c>
      <c r="G650" s="6">
        <f t="shared" si="124"/>
        <v>4</v>
      </c>
      <c r="H650" s="6">
        <f t="shared" si="125"/>
        <v>3</v>
      </c>
      <c r="I650" s="6">
        <f t="shared" si="126"/>
        <v>4</v>
      </c>
      <c r="J650" s="5" cm="1">
        <f t="array" ref="J650">SUM(_xlfn._xlws.FILTER($D$2:$D$773,_xlfn.MAP($E$2:$E$773,_xlfn.LAMBDA(_xlpm.x,_xlpm.x=$E650))))</f>
        <v>6.5380843412880026E-4</v>
      </c>
      <c r="K650" s="5">
        <f t="shared" si="127"/>
        <v>1</v>
      </c>
      <c r="L650" s="5" cm="1">
        <f t="array" ref="L650">SUM(_xlfn._xlws.FILTER($D$2:$D$773,_xlfn.MAP($F$2:$F$773,_xlfn.LAMBDA(_xlpm.x,_xlpm.x=$F650))))</f>
        <v>6.5380843412880026E-4</v>
      </c>
      <c r="M650" s="5">
        <f t="shared" si="128"/>
        <v>1</v>
      </c>
      <c r="N650" s="5">
        <f t="shared" si="129"/>
        <v>0.33349344548020921</v>
      </c>
      <c r="O650" s="5">
        <f t="shared" si="130"/>
        <v>1</v>
      </c>
      <c r="P650" s="5">
        <f t="shared" si="131"/>
        <v>0</v>
      </c>
      <c r="Q650" s="5"/>
    </row>
    <row r="651" spans="1:17">
      <c r="A651" s="4" t="str">
        <f t="shared" si="120"/>
        <v>~cieu~ : [sjø]</v>
      </c>
      <c r="B651" s="2">
        <v>2</v>
      </c>
      <c r="C651" s="4" t="s">
        <v>712</v>
      </c>
      <c r="D651" s="5">
        <f t="shared" si="121"/>
        <v>6.5380843412880026E-4</v>
      </c>
      <c r="E651" s="5" t="str">
        <f t="shared" si="122"/>
        <v>~cieu~</v>
      </c>
      <c r="F651" s="5" t="str">
        <f t="shared" si="123"/>
        <v>[sjø]</v>
      </c>
      <c r="G651" s="6">
        <f t="shared" si="124"/>
        <v>4</v>
      </c>
      <c r="H651" s="6">
        <f t="shared" si="125"/>
        <v>3</v>
      </c>
      <c r="I651" s="6">
        <f t="shared" si="126"/>
        <v>4</v>
      </c>
      <c r="J651" s="5" cm="1">
        <f t="array" ref="J651">SUM(_xlfn._xlws.FILTER($D$2:$D$773,_xlfn.MAP($E$2:$E$773,_xlfn.LAMBDA(_xlpm.x,_xlpm.x=$E651))))</f>
        <v>6.5380843412880026E-4</v>
      </c>
      <c r="K651" s="5">
        <f t="shared" si="127"/>
        <v>1</v>
      </c>
      <c r="L651" s="5" cm="1">
        <f t="array" ref="L651">SUM(_xlfn._xlws.FILTER($D$2:$D$773,_xlfn.MAP($F$2:$F$773,_xlfn.LAMBDA(_xlpm.x,_xlpm.x=$F651))))</f>
        <v>6.5380843412880026E-4</v>
      </c>
      <c r="M651" s="5">
        <f t="shared" si="128"/>
        <v>1</v>
      </c>
      <c r="N651" s="5">
        <f t="shared" si="129"/>
        <v>0.33349344548020921</v>
      </c>
      <c r="O651" s="5">
        <f t="shared" si="130"/>
        <v>1</v>
      </c>
      <c r="P651" s="5">
        <f t="shared" si="131"/>
        <v>0</v>
      </c>
      <c r="Q651" s="5"/>
    </row>
    <row r="652" spans="1:17">
      <c r="A652" s="4" t="str">
        <f t="shared" si="120"/>
        <v>~peti~ : [pti]</v>
      </c>
      <c r="B652" s="2">
        <v>2</v>
      </c>
      <c r="C652" s="4" t="s">
        <v>216</v>
      </c>
      <c r="D652" s="5">
        <f t="shared" si="121"/>
        <v>6.5380843412880026E-4</v>
      </c>
      <c r="E652" s="5" t="str">
        <f t="shared" si="122"/>
        <v>~peti~</v>
      </c>
      <c r="F652" s="5" t="str">
        <f t="shared" si="123"/>
        <v>[pti]</v>
      </c>
      <c r="G652" s="6">
        <f t="shared" si="124"/>
        <v>4</v>
      </c>
      <c r="H652" s="6">
        <f t="shared" si="125"/>
        <v>3</v>
      </c>
      <c r="I652" s="6">
        <f t="shared" si="126"/>
        <v>4</v>
      </c>
      <c r="J652" s="5" cm="1">
        <f t="array" ref="J652">SUM(_xlfn._xlws.FILTER($D$2:$D$773,_xlfn.MAP($E$2:$E$773,_xlfn.LAMBDA(_xlpm.x,_xlpm.x=$E652))))</f>
        <v>6.5380843412880026E-4</v>
      </c>
      <c r="K652" s="5">
        <f t="shared" si="127"/>
        <v>1</v>
      </c>
      <c r="L652" s="5" cm="1">
        <f t="array" ref="L652">SUM(_xlfn._xlws.FILTER($D$2:$D$773,_xlfn.MAP($F$2:$F$773,_xlfn.LAMBDA(_xlpm.x,_xlpm.x=$F652))))</f>
        <v>6.5380843412880026E-4</v>
      </c>
      <c r="M652" s="5">
        <f t="shared" si="128"/>
        <v>1</v>
      </c>
      <c r="N652" s="5">
        <f t="shared" si="129"/>
        <v>0.33349344548020921</v>
      </c>
      <c r="O652" s="5">
        <f t="shared" si="130"/>
        <v>1</v>
      </c>
      <c r="P652" s="5">
        <f t="shared" si="131"/>
        <v>0</v>
      </c>
      <c r="Q652" s="5"/>
    </row>
    <row r="653" spans="1:17">
      <c r="A653" s="4" t="str">
        <f t="shared" si="120"/>
        <v>~lieu~ : [ljø]</v>
      </c>
      <c r="B653" s="2">
        <v>2</v>
      </c>
      <c r="C653" s="4" t="s">
        <v>395</v>
      </c>
      <c r="D653" s="5">
        <f t="shared" si="121"/>
        <v>6.5380843412880026E-4</v>
      </c>
      <c r="E653" s="5" t="str">
        <f t="shared" si="122"/>
        <v>~lieu~</v>
      </c>
      <c r="F653" s="5" t="str">
        <f t="shared" si="123"/>
        <v>[ljø]</v>
      </c>
      <c r="G653" s="6">
        <f t="shared" si="124"/>
        <v>4</v>
      </c>
      <c r="H653" s="6">
        <f t="shared" si="125"/>
        <v>3</v>
      </c>
      <c r="I653" s="6">
        <f t="shared" si="126"/>
        <v>4</v>
      </c>
      <c r="J653" s="5" cm="1">
        <f t="array" ref="J653">SUM(_xlfn._xlws.FILTER($D$2:$D$773,_xlfn.MAP($E$2:$E$773,_xlfn.LAMBDA(_xlpm.x,_xlpm.x=$E653))))</f>
        <v>6.5380843412880026E-4</v>
      </c>
      <c r="K653" s="5">
        <f t="shared" si="127"/>
        <v>1</v>
      </c>
      <c r="L653" s="5" cm="1">
        <f t="array" ref="L653">SUM(_xlfn._xlws.FILTER($D$2:$D$773,_xlfn.MAP($F$2:$F$773,_xlfn.LAMBDA(_xlpm.x,_xlpm.x=$F653))))</f>
        <v>6.5380843412880026E-4</v>
      </c>
      <c r="M653" s="5">
        <f t="shared" si="128"/>
        <v>1</v>
      </c>
      <c r="N653" s="5">
        <f t="shared" si="129"/>
        <v>0.33349344548020921</v>
      </c>
      <c r="O653" s="5">
        <f t="shared" si="130"/>
        <v>1</v>
      </c>
      <c r="P653" s="5">
        <f t="shared" si="131"/>
        <v>0</v>
      </c>
      <c r="Q653" s="5"/>
    </row>
    <row r="654" spans="1:17">
      <c r="A654" s="4" t="str">
        <f t="shared" si="120"/>
        <v>~fleu~ : [flœ]</v>
      </c>
      <c r="B654" s="2">
        <v>2</v>
      </c>
      <c r="C654" s="4" t="s">
        <v>426</v>
      </c>
      <c r="D654" s="5">
        <f t="shared" si="121"/>
        <v>6.5380843412880026E-4</v>
      </c>
      <c r="E654" s="4" t="str">
        <f t="shared" si="122"/>
        <v>~fleu~</v>
      </c>
      <c r="F654" s="4" t="str">
        <f t="shared" si="123"/>
        <v>[flœ]</v>
      </c>
      <c r="G654" s="6">
        <f t="shared" si="124"/>
        <v>4</v>
      </c>
      <c r="H654" s="6">
        <f t="shared" si="125"/>
        <v>3</v>
      </c>
      <c r="I654" s="6">
        <f t="shared" si="126"/>
        <v>4</v>
      </c>
      <c r="J654" s="5" cm="1">
        <f t="array" ref="J654">SUM(_xlfn._xlws.FILTER($D$2:$D$773,_xlfn.MAP($E$2:$E$773,_xlfn.LAMBDA(_xlpm.x,_xlpm.x=$E654))))</f>
        <v>6.5380843412880026E-4</v>
      </c>
      <c r="K654" s="5">
        <f t="shared" si="127"/>
        <v>1</v>
      </c>
      <c r="L654" s="5" cm="1">
        <f t="array" ref="L654">SUM(_xlfn._xlws.FILTER($D$2:$D$773,_xlfn.MAP($F$2:$F$773,_xlfn.LAMBDA(_xlpm.x,_xlpm.x=$F654))))</f>
        <v>6.5380843412880026E-4</v>
      </c>
      <c r="M654" s="5">
        <f t="shared" si="128"/>
        <v>1</v>
      </c>
      <c r="N654" s="5">
        <f t="shared" si="129"/>
        <v>0.33349344548020921</v>
      </c>
      <c r="O654" s="5">
        <f t="shared" si="130"/>
        <v>1</v>
      </c>
      <c r="P654" s="5">
        <f t="shared" si="131"/>
        <v>0</v>
      </c>
      <c r="Q654" s="5"/>
    </row>
    <row r="655" spans="1:17">
      <c r="A655" s="4" t="str">
        <f t="shared" si="120"/>
        <v>~dain~ : [dɛ̃]</v>
      </c>
      <c r="B655" s="2">
        <v>2</v>
      </c>
      <c r="C655" s="4" t="s">
        <v>724</v>
      </c>
      <c r="D655" s="5">
        <f t="shared" si="121"/>
        <v>6.5380843412880026E-4</v>
      </c>
      <c r="E655" s="4" t="str">
        <f t="shared" si="122"/>
        <v>~dain~</v>
      </c>
      <c r="F655" s="4" t="str">
        <f t="shared" si="123"/>
        <v>[dɛ̃]</v>
      </c>
      <c r="G655" s="6">
        <f t="shared" si="124"/>
        <v>4</v>
      </c>
      <c r="H655" s="6">
        <f t="shared" si="125"/>
        <v>3</v>
      </c>
      <c r="I655" s="6">
        <f t="shared" si="126"/>
        <v>4</v>
      </c>
      <c r="J655" s="5" cm="1">
        <f t="array" ref="J655">SUM(_xlfn._xlws.FILTER($D$2:$D$773,_xlfn.MAP($E$2:$E$773,_xlfn.LAMBDA(_xlpm.x,_xlpm.x=$E655))))</f>
        <v>6.5380843412880026E-4</v>
      </c>
      <c r="K655" s="5">
        <f t="shared" si="127"/>
        <v>1</v>
      </c>
      <c r="L655" s="5" cm="1">
        <f t="array" ref="L655">SUM(_xlfn._xlws.FILTER($D$2:$D$773,_xlfn.MAP($F$2:$F$773,_xlfn.LAMBDA(_xlpm.x,_xlpm.x=$F655))))</f>
        <v>6.5380843412880026E-4</v>
      </c>
      <c r="M655" s="5">
        <f t="shared" si="128"/>
        <v>1</v>
      </c>
      <c r="N655" s="5">
        <f t="shared" si="129"/>
        <v>0.33349344548020921</v>
      </c>
      <c r="O655" s="5">
        <f t="shared" si="130"/>
        <v>1</v>
      </c>
      <c r="P655" s="5">
        <f t="shared" si="131"/>
        <v>0</v>
      </c>
      <c r="Q655" s="5"/>
    </row>
    <row r="656" spans="1:17">
      <c r="A656" s="4" t="str">
        <f t="shared" si="120"/>
        <v>~bleu~ : [blø]</v>
      </c>
      <c r="B656" s="2">
        <v>2</v>
      </c>
      <c r="C656" s="4" t="s">
        <v>441</v>
      </c>
      <c r="D656" s="5">
        <f t="shared" si="121"/>
        <v>6.5380843412880026E-4</v>
      </c>
      <c r="E656" s="5" t="str">
        <f t="shared" si="122"/>
        <v>~bleu~</v>
      </c>
      <c r="F656" s="5" t="str">
        <f t="shared" si="123"/>
        <v>[blø]</v>
      </c>
      <c r="G656" s="6">
        <f t="shared" si="124"/>
        <v>4</v>
      </c>
      <c r="H656" s="6">
        <f t="shared" si="125"/>
        <v>3</v>
      </c>
      <c r="I656" s="6">
        <f t="shared" si="126"/>
        <v>4</v>
      </c>
      <c r="J656" s="5" cm="1">
        <f t="array" ref="J656">SUM(_xlfn._xlws.FILTER($D$2:$D$773,_xlfn.MAP($E$2:$E$773,_xlfn.LAMBDA(_xlpm.x,_xlpm.x=$E656))))</f>
        <v>6.5380843412880026E-4</v>
      </c>
      <c r="K656" s="5">
        <f t="shared" si="127"/>
        <v>1</v>
      </c>
      <c r="L656" s="5" cm="1">
        <f t="array" ref="L656">SUM(_xlfn._xlws.FILTER($D$2:$D$773,_xlfn.MAP($F$2:$F$773,_xlfn.LAMBDA(_xlpm.x,_xlpm.x=$F656))))</f>
        <v>6.5380843412880026E-4</v>
      </c>
      <c r="M656" s="5">
        <f t="shared" si="128"/>
        <v>1</v>
      </c>
      <c r="N656" s="5">
        <f t="shared" si="129"/>
        <v>0.33349344548020921</v>
      </c>
      <c r="O656" s="5">
        <f t="shared" si="130"/>
        <v>1</v>
      </c>
      <c r="P656" s="5">
        <f t="shared" si="131"/>
        <v>0</v>
      </c>
      <c r="Q656" s="5"/>
    </row>
    <row r="657" spans="1:17">
      <c r="A657" s="4" t="str">
        <f t="shared" si="120"/>
        <v>~rgen~ : [ʁʒɑ̃]</v>
      </c>
      <c r="B657" s="2">
        <v>2</v>
      </c>
      <c r="C657" s="4" t="s">
        <v>279</v>
      </c>
      <c r="D657" s="5">
        <f t="shared" si="121"/>
        <v>6.5380843412880026E-4</v>
      </c>
      <c r="E657" s="5" t="str">
        <f t="shared" si="122"/>
        <v>~rgen~</v>
      </c>
      <c r="F657" s="5" t="str">
        <f t="shared" si="123"/>
        <v>[ʁʒɑ̃]</v>
      </c>
      <c r="G657" s="6">
        <f t="shared" si="124"/>
        <v>4</v>
      </c>
      <c r="H657" s="6">
        <f t="shared" si="125"/>
        <v>4</v>
      </c>
      <c r="I657" s="6">
        <f t="shared" si="126"/>
        <v>4</v>
      </c>
      <c r="J657" s="5" cm="1">
        <f t="array" ref="J657">SUM(_xlfn._xlws.FILTER($D$2:$D$773,_xlfn.MAP($E$2:$E$773,_xlfn.LAMBDA(_xlpm.x,_xlpm.x=$E657))))</f>
        <v>6.5380843412880026E-4</v>
      </c>
      <c r="K657" s="5">
        <f t="shared" si="127"/>
        <v>1</v>
      </c>
      <c r="L657" s="5" cm="1">
        <f t="array" ref="L657">SUM(_xlfn._xlws.FILTER($D$2:$D$773,_xlfn.MAP($F$2:$F$773,_xlfn.LAMBDA(_xlpm.x,_xlpm.x=$F657))))</f>
        <v>6.5380843412880026E-4</v>
      </c>
      <c r="M657" s="5">
        <f t="shared" si="128"/>
        <v>1</v>
      </c>
      <c r="N657" s="5">
        <f t="shared" si="129"/>
        <v>0.37127250094471825</v>
      </c>
      <c r="O657" s="5">
        <f t="shared" si="130"/>
        <v>1</v>
      </c>
      <c r="P657" s="5">
        <f t="shared" si="131"/>
        <v>0</v>
      </c>
      <c r="Q657" s="5"/>
    </row>
    <row r="658" spans="1:17">
      <c r="A658" s="4" t="str">
        <f t="shared" si="120"/>
        <v>~rçon~ : [ʁsɔ̃]</v>
      </c>
      <c r="B658" s="2">
        <v>2</v>
      </c>
      <c r="C658" s="4" t="s">
        <v>294</v>
      </c>
      <c r="D658" s="5">
        <f t="shared" si="121"/>
        <v>6.5380843412880026E-4</v>
      </c>
      <c r="E658" s="4" t="str">
        <f t="shared" si="122"/>
        <v>~rçon~</v>
      </c>
      <c r="F658" s="4" t="str">
        <f t="shared" si="123"/>
        <v>[ʁsɔ̃]</v>
      </c>
      <c r="G658" s="6">
        <f t="shared" si="124"/>
        <v>4</v>
      </c>
      <c r="H658" s="6">
        <f t="shared" si="125"/>
        <v>4</v>
      </c>
      <c r="I658" s="6">
        <f t="shared" si="126"/>
        <v>4</v>
      </c>
      <c r="J658" s="5" cm="1">
        <f t="array" ref="J658">SUM(_xlfn._xlws.FILTER($D$2:$D$773,_xlfn.MAP($E$2:$E$773,_xlfn.LAMBDA(_xlpm.x,_xlpm.x=$E658))))</f>
        <v>6.5380843412880026E-4</v>
      </c>
      <c r="K658" s="5">
        <f t="shared" si="127"/>
        <v>1</v>
      </c>
      <c r="L658" s="5" cm="1">
        <f t="array" ref="L658">SUM(_xlfn._xlws.FILTER($D$2:$D$773,_xlfn.MAP($F$2:$F$773,_xlfn.LAMBDA(_xlpm.x,_xlpm.x=$F658))))</f>
        <v>6.5380843412880026E-4</v>
      </c>
      <c r="M658" s="5">
        <f t="shared" si="128"/>
        <v>1</v>
      </c>
      <c r="N658" s="5">
        <f t="shared" si="129"/>
        <v>0.37127250094471825</v>
      </c>
      <c r="O658" s="5">
        <f t="shared" si="130"/>
        <v>1</v>
      </c>
      <c r="P658" s="5">
        <f t="shared" si="131"/>
        <v>0</v>
      </c>
      <c r="Q658" s="5"/>
    </row>
    <row r="659" spans="1:17">
      <c r="A659" s="4" t="str">
        <f t="shared" si="120"/>
        <v>~rcle~ : [ʁklə]</v>
      </c>
      <c r="B659" s="2">
        <v>2</v>
      </c>
      <c r="C659" s="4" t="s">
        <v>302</v>
      </c>
      <c r="D659" s="5">
        <f t="shared" si="121"/>
        <v>6.5380843412880026E-4</v>
      </c>
      <c r="E659" s="4" t="str">
        <f t="shared" si="122"/>
        <v>~rcle~</v>
      </c>
      <c r="F659" s="4" t="str">
        <f t="shared" si="123"/>
        <v>[ʁklə]</v>
      </c>
      <c r="G659" s="6">
        <f t="shared" si="124"/>
        <v>4</v>
      </c>
      <c r="H659" s="6">
        <f t="shared" si="125"/>
        <v>4</v>
      </c>
      <c r="I659" s="6">
        <f t="shared" si="126"/>
        <v>4</v>
      </c>
      <c r="J659" s="5" cm="1">
        <f t="array" ref="J659">SUM(_xlfn._xlws.FILTER($D$2:$D$773,_xlfn.MAP($E$2:$E$773,_xlfn.LAMBDA(_xlpm.x,_xlpm.x=$E659))))</f>
        <v>6.5380843412880026E-4</v>
      </c>
      <c r="K659" s="5">
        <f t="shared" si="127"/>
        <v>1</v>
      </c>
      <c r="L659" s="5" cm="1">
        <f t="array" ref="L659">SUM(_xlfn._xlws.FILTER($D$2:$D$773,_xlfn.MAP($F$2:$F$773,_xlfn.LAMBDA(_xlpm.x,_xlpm.x=$F659))))</f>
        <v>6.5380843412880026E-4</v>
      </c>
      <c r="M659" s="5">
        <f t="shared" si="128"/>
        <v>1</v>
      </c>
      <c r="N659" s="5">
        <f t="shared" si="129"/>
        <v>0.37127250094471825</v>
      </c>
      <c r="O659" s="5">
        <f t="shared" si="130"/>
        <v>1</v>
      </c>
      <c r="P659" s="5">
        <f t="shared" si="131"/>
        <v>0</v>
      </c>
      <c r="Q659" s="5"/>
    </row>
    <row r="660" spans="1:17">
      <c r="A660" s="4" t="str">
        <f t="shared" si="120"/>
        <v>~gion~ : [ʒjɔ̃]</v>
      </c>
      <c r="B660" s="2">
        <v>2</v>
      </c>
      <c r="C660" s="4" t="s">
        <v>698</v>
      </c>
      <c r="D660" s="5">
        <f t="shared" si="121"/>
        <v>6.5380843412880026E-4</v>
      </c>
      <c r="E660" s="4" t="str">
        <f t="shared" si="122"/>
        <v>~gion~</v>
      </c>
      <c r="F660" s="4" t="str">
        <f t="shared" si="123"/>
        <v>[ʒjɔ̃]</v>
      </c>
      <c r="G660" s="6">
        <f t="shared" si="124"/>
        <v>4</v>
      </c>
      <c r="H660" s="6">
        <f t="shared" si="125"/>
        <v>4</v>
      </c>
      <c r="I660" s="6">
        <f t="shared" si="126"/>
        <v>4</v>
      </c>
      <c r="J660" s="5" cm="1">
        <f t="array" ref="J660">SUM(_xlfn._xlws.FILTER($D$2:$D$773,_xlfn.MAP($E$2:$E$773,_xlfn.LAMBDA(_xlpm.x,_xlpm.x=$E660))))</f>
        <v>6.5380843412880026E-4</v>
      </c>
      <c r="K660" s="5">
        <f t="shared" si="127"/>
        <v>1</v>
      </c>
      <c r="L660" s="5" cm="1">
        <f t="array" ref="L660">SUM(_xlfn._xlws.FILTER($D$2:$D$773,_xlfn.MAP($F$2:$F$773,_xlfn.LAMBDA(_xlpm.x,_xlpm.x=$F660))))</f>
        <v>6.5380843412880026E-4</v>
      </c>
      <c r="M660" s="5">
        <f t="shared" si="128"/>
        <v>1</v>
      </c>
      <c r="N660" s="5">
        <f t="shared" si="129"/>
        <v>0.37127250094471825</v>
      </c>
      <c r="O660" s="5">
        <f t="shared" si="130"/>
        <v>1</v>
      </c>
      <c r="P660" s="5">
        <f t="shared" si="131"/>
        <v>0</v>
      </c>
      <c r="Q660" s="5"/>
    </row>
    <row r="661" spans="1:17">
      <c r="A661" s="4" t="str">
        <f t="shared" si="120"/>
        <v>~rdin~ : [ʁdɛ̃]</v>
      </c>
      <c r="B661" s="2">
        <v>2</v>
      </c>
      <c r="C661" s="4" t="s">
        <v>313</v>
      </c>
      <c r="D661" s="5">
        <f t="shared" si="121"/>
        <v>6.5380843412880026E-4</v>
      </c>
      <c r="E661" s="5" t="str">
        <f t="shared" si="122"/>
        <v>~rdin~</v>
      </c>
      <c r="F661" s="5" t="str">
        <f t="shared" si="123"/>
        <v>[ʁdɛ̃]</v>
      </c>
      <c r="G661" s="6">
        <f t="shared" si="124"/>
        <v>4</v>
      </c>
      <c r="H661" s="6">
        <f t="shared" si="125"/>
        <v>4</v>
      </c>
      <c r="I661" s="6">
        <f t="shared" si="126"/>
        <v>4</v>
      </c>
      <c r="J661" s="5" cm="1">
        <f t="array" ref="J661">SUM(_xlfn._xlws.FILTER($D$2:$D$773,_xlfn.MAP($E$2:$E$773,_xlfn.LAMBDA(_xlpm.x,_xlpm.x=$E661))))</f>
        <v>6.5380843412880026E-4</v>
      </c>
      <c r="K661" s="5">
        <f t="shared" si="127"/>
        <v>1</v>
      </c>
      <c r="L661" s="5" cm="1">
        <f t="array" ref="L661">SUM(_xlfn._xlws.FILTER($D$2:$D$773,_xlfn.MAP($F$2:$F$773,_xlfn.LAMBDA(_xlpm.x,_xlpm.x=$F661))))</f>
        <v>6.5380843412880026E-4</v>
      </c>
      <c r="M661" s="5">
        <f t="shared" si="128"/>
        <v>1</v>
      </c>
      <c r="N661" s="5">
        <f t="shared" si="129"/>
        <v>0.37127250094471825</v>
      </c>
      <c r="O661" s="5">
        <f t="shared" si="130"/>
        <v>1</v>
      </c>
      <c r="P661" s="5">
        <f t="shared" si="131"/>
        <v>0</v>
      </c>
      <c r="Q661" s="5"/>
    </row>
    <row r="662" spans="1:17">
      <c r="A662" s="4" t="str">
        <f t="shared" si="120"/>
        <v>~sion~ : [zjɔ̃]</v>
      </c>
      <c r="B662" s="2">
        <v>2</v>
      </c>
      <c r="C662" s="4" t="s">
        <v>322</v>
      </c>
      <c r="D662" s="5">
        <f t="shared" si="121"/>
        <v>6.5380843412880026E-4</v>
      </c>
      <c r="E662" s="4" t="str">
        <f t="shared" si="122"/>
        <v>~sion~</v>
      </c>
      <c r="F662" s="4" t="str">
        <f t="shared" si="123"/>
        <v>[zjɔ̃]</v>
      </c>
      <c r="G662" s="6">
        <f t="shared" si="124"/>
        <v>4</v>
      </c>
      <c r="H662" s="6">
        <f t="shared" si="125"/>
        <v>4</v>
      </c>
      <c r="I662" s="6">
        <f t="shared" si="126"/>
        <v>4</v>
      </c>
      <c r="J662" s="5" cm="1">
        <f t="array" ref="J662">SUM(_xlfn._xlws.FILTER($D$2:$D$773,_xlfn.MAP($E$2:$E$773,_xlfn.LAMBDA(_xlpm.x,_xlpm.x=$E662))))</f>
        <v>6.5380843412880026E-4</v>
      </c>
      <c r="K662" s="5">
        <f t="shared" si="127"/>
        <v>1</v>
      </c>
      <c r="L662" s="5" cm="1">
        <f t="array" ref="L662">SUM(_xlfn._xlws.FILTER($D$2:$D$773,_xlfn.MAP($F$2:$F$773,_xlfn.LAMBDA(_xlpm.x,_xlpm.x=$F662))))</f>
        <v>6.5380843412880026E-4</v>
      </c>
      <c r="M662" s="5">
        <f t="shared" si="128"/>
        <v>1</v>
      </c>
      <c r="N662" s="5">
        <f t="shared" si="129"/>
        <v>0.37127250094471825</v>
      </c>
      <c r="O662" s="5">
        <f t="shared" si="130"/>
        <v>1</v>
      </c>
      <c r="P662" s="5">
        <f t="shared" si="131"/>
        <v>0</v>
      </c>
      <c r="Q662" s="5"/>
    </row>
    <row r="663" spans="1:17">
      <c r="A663" s="4" t="str">
        <f t="shared" si="120"/>
        <v>~tron~ : [tʁɔ̃]</v>
      </c>
      <c r="B663" s="2">
        <v>2</v>
      </c>
      <c r="C663" s="4" t="s">
        <v>701</v>
      </c>
      <c r="D663" s="5">
        <f t="shared" si="121"/>
        <v>6.5380843412880026E-4</v>
      </c>
      <c r="E663" s="4" t="str">
        <f t="shared" si="122"/>
        <v>~tron~</v>
      </c>
      <c r="F663" s="4" t="str">
        <f t="shared" si="123"/>
        <v>[tʁɔ̃]</v>
      </c>
      <c r="G663" s="6">
        <f t="shared" si="124"/>
        <v>4</v>
      </c>
      <c r="H663" s="6">
        <f t="shared" si="125"/>
        <v>4</v>
      </c>
      <c r="I663" s="6">
        <f t="shared" si="126"/>
        <v>4</v>
      </c>
      <c r="J663" s="5" cm="1">
        <f t="array" ref="J663">SUM(_xlfn._xlws.FILTER($D$2:$D$773,_xlfn.MAP($E$2:$E$773,_xlfn.LAMBDA(_xlpm.x,_xlpm.x=$E663))))</f>
        <v>6.5380843412880026E-4</v>
      </c>
      <c r="K663" s="5">
        <f t="shared" si="127"/>
        <v>1</v>
      </c>
      <c r="L663" s="5" cm="1">
        <f t="array" ref="L663">SUM(_xlfn._xlws.FILTER($D$2:$D$773,_xlfn.MAP($F$2:$F$773,_xlfn.LAMBDA(_xlpm.x,_xlpm.x=$F663))))</f>
        <v>6.5380843412880026E-4</v>
      </c>
      <c r="M663" s="5">
        <f t="shared" si="128"/>
        <v>1</v>
      </c>
      <c r="N663" s="5">
        <f t="shared" si="129"/>
        <v>0.37127250094471825</v>
      </c>
      <c r="O663" s="5">
        <f t="shared" si="130"/>
        <v>1</v>
      </c>
      <c r="P663" s="5">
        <f t="shared" si="131"/>
        <v>0</v>
      </c>
      <c r="Q663" s="5"/>
    </row>
    <row r="664" spans="1:17">
      <c r="A664" s="4" t="str">
        <f t="shared" si="120"/>
        <v>~troi~ : [tʁwa]</v>
      </c>
      <c r="B664" s="2">
        <v>2</v>
      </c>
      <c r="C664" s="4" t="s">
        <v>334</v>
      </c>
      <c r="D664" s="5">
        <f t="shared" si="121"/>
        <v>6.5380843412880026E-4</v>
      </c>
      <c r="E664" s="4" t="str">
        <f t="shared" si="122"/>
        <v>~troi~</v>
      </c>
      <c r="F664" s="4" t="str">
        <f t="shared" si="123"/>
        <v>[tʁwa]</v>
      </c>
      <c r="G664" s="6">
        <f t="shared" si="124"/>
        <v>4</v>
      </c>
      <c r="H664" s="6">
        <f t="shared" si="125"/>
        <v>4</v>
      </c>
      <c r="I664" s="6">
        <f t="shared" si="126"/>
        <v>4</v>
      </c>
      <c r="J664" s="5" cm="1">
        <f t="array" ref="J664">SUM(_xlfn._xlws.FILTER($D$2:$D$773,_xlfn.MAP($E$2:$E$773,_xlfn.LAMBDA(_xlpm.x,_xlpm.x=$E664))))</f>
        <v>6.5380843412880026E-4</v>
      </c>
      <c r="K664" s="5">
        <f t="shared" si="127"/>
        <v>1</v>
      </c>
      <c r="L664" s="5" cm="1">
        <f t="array" ref="L664">SUM(_xlfn._xlws.FILTER($D$2:$D$773,_xlfn.MAP($F$2:$F$773,_xlfn.LAMBDA(_xlpm.x,_xlpm.x=$F664))))</f>
        <v>6.5380843412880026E-4</v>
      </c>
      <c r="M664" s="5">
        <f t="shared" si="128"/>
        <v>1</v>
      </c>
      <c r="N664" s="5">
        <f t="shared" si="129"/>
        <v>0.37127250094471825</v>
      </c>
      <c r="O664" s="5">
        <f t="shared" si="130"/>
        <v>1</v>
      </c>
      <c r="P664" s="5">
        <f t="shared" si="131"/>
        <v>0</v>
      </c>
      <c r="Q664" s="5"/>
    </row>
    <row r="665" spans="1:17">
      <c r="A665" s="4" t="str">
        <f t="shared" si="120"/>
        <v>~stru~ : [stʁy]</v>
      </c>
      <c r="B665" s="2">
        <v>2</v>
      </c>
      <c r="C665" s="4" t="s">
        <v>346</v>
      </c>
      <c r="D665" s="5">
        <f t="shared" si="121"/>
        <v>6.5380843412880026E-4</v>
      </c>
      <c r="E665" s="4" t="str">
        <f t="shared" si="122"/>
        <v>~stru~</v>
      </c>
      <c r="F665" s="4" t="str">
        <f t="shared" si="123"/>
        <v>[stʁy]</v>
      </c>
      <c r="G665" s="6">
        <f t="shared" si="124"/>
        <v>4</v>
      </c>
      <c r="H665" s="6">
        <f t="shared" si="125"/>
        <v>4</v>
      </c>
      <c r="I665" s="6">
        <f t="shared" si="126"/>
        <v>4</v>
      </c>
      <c r="J665" s="5" cm="1">
        <f t="array" ref="J665">SUM(_xlfn._xlws.FILTER($D$2:$D$773,_xlfn.MAP($E$2:$E$773,_xlfn.LAMBDA(_xlpm.x,_xlpm.x=$E665))))</f>
        <v>6.5380843412880026E-4</v>
      </c>
      <c r="K665" s="5">
        <f t="shared" si="127"/>
        <v>1</v>
      </c>
      <c r="L665" s="5" cm="1">
        <f t="array" ref="L665">SUM(_xlfn._xlws.FILTER($D$2:$D$773,_xlfn.MAP($F$2:$F$773,_xlfn.LAMBDA(_xlpm.x,_xlpm.x=$F665))))</f>
        <v>6.5380843412880026E-4</v>
      </c>
      <c r="M665" s="5">
        <f t="shared" si="128"/>
        <v>1</v>
      </c>
      <c r="N665" s="5">
        <f t="shared" si="129"/>
        <v>0.37127250094471825</v>
      </c>
      <c r="O665" s="5">
        <f t="shared" si="130"/>
        <v>1</v>
      </c>
      <c r="P665" s="5">
        <f t="shared" si="131"/>
        <v>0</v>
      </c>
      <c r="Q665" s="5"/>
    </row>
    <row r="666" spans="1:17">
      <c r="A666" s="4" t="str">
        <f t="shared" si="120"/>
        <v>~stoi~ : [stwa]</v>
      </c>
      <c r="B666" s="2">
        <v>2</v>
      </c>
      <c r="C666" s="4" t="s">
        <v>349</v>
      </c>
      <c r="D666" s="5">
        <f t="shared" si="121"/>
        <v>6.5380843412880026E-4</v>
      </c>
      <c r="E666" s="4" t="str">
        <f t="shared" si="122"/>
        <v>~stoi~</v>
      </c>
      <c r="F666" s="4" t="str">
        <f t="shared" si="123"/>
        <v>[stwa]</v>
      </c>
      <c r="G666" s="6">
        <f t="shared" si="124"/>
        <v>4</v>
      </c>
      <c r="H666" s="6">
        <f t="shared" si="125"/>
        <v>4</v>
      </c>
      <c r="I666" s="6">
        <f t="shared" si="126"/>
        <v>4</v>
      </c>
      <c r="J666" s="5" cm="1">
        <f t="array" ref="J666">SUM(_xlfn._xlws.FILTER($D$2:$D$773,_xlfn.MAP($E$2:$E$773,_xlfn.LAMBDA(_xlpm.x,_xlpm.x=$E666))))</f>
        <v>6.5380843412880026E-4</v>
      </c>
      <c r="K666" s="5">
        <f t="shared" si="127"/>
        <v>1</v>
      </c>
      <c r="L666" s="5" cm="1">
        <f t="array" ref="L666">SUM(_xlfn._xlws.FILTER($D$2:$D$773,_xlfn.MAP($F$2:$F$773,_xlfn.LAMBDA(_xlpm.x,_xlpm.x=$F666))))</f>
        <v>6.5380843412880026E-4</v>
      </c>
      <c r="M666" s="5">
        <f t="shared" si="128"/>
        <v>1</v>
      </c>
      <c r="N666" s="5">
        <f t="shared" si="129"/>
        <v>0.37127250094471825</v>
      </c>
      <c r="O666" s="5">
        <f t="shared" si="130"/>
        <v>1</v>
      </c>
      <c r="P666" s="5">
        <f t="shared" si="131"/>
        <v>0</v>
      </c>
      <c r="Q666" s="5"/>
    </row>
    <row r="667" spans="1:17">
      <c r="A667" s="4" t="str">
        <f t="shared" si="120"/>
        <v>~prin~ : [pʁɛ̃]</v>
      </c>
      <c r="B667" s="2">
        <v>2</v>
      </c>
      <c r="C667" s="4" t="s">
        <v>713</v>
      </c>
      <c r="D667" s="5">
        <f t="shared" si="121"/>
        <v>6.5380843412880026E-4</v>
      </c>
      <c r="E667" s="5" t="str">
        <f t="shared" si="122"/>
        <v>~prin~</v>
      </c>
      <c r="F667" s="5" t="str">
        <f t="shared" si="123"/>
        <v>[pʁɛ̃]</v>
      </c>
      <c r="G667" s="6">
        <f t="shared" si="124"/>
        <v>4</v>
      </c>
      <c r="H667" s="6">
        <f t="shared" si="125"/>
        <v>4</v>
      </c>
      <c r="I667" s="6">
        <f t="shared" si="126"/>
        <v>4</v>
      </c>
      <c r="J667" s="5" cm="1">
        <f t="array" ref="J667">SUM(_xlfn._xlws.FILTER($D$2:$D$773,_xlfn.MAP($E$2:$E$773,_xlfn.LAMBDA(_xlpm.x,_xlpm.x=$E667))))</f>
        <v>6.5380843412880026E-4</v>
      </c>
      <c r="K667" s="5">
        <f t="shared" si="127"/>
        <v>1</v>
      </c>
      <c r="L667" s="5" cm="1">
        <f t="array" ref="L667">SUM(_xlfn._xlws.FILTER($D$2:$D$773,_xlfn.MAP($F$2:$F$773,_xlfn.LAMBDA(_xlpm.x,_xlpm.x=$F667))))</f>
        <v>6.5380843412880026E-4</v>
      </c>
      <c r="M667" s="5">
        <f t="shared" si="128"/>
        <v>1</v>
      </c>
      <c r="N667" s="5">
        <f t="shared" si="129"/>
        <v>0.37127250094471825</v>
      </c>
      <c r="O667" s="5">
        <f t="shared" si="130"/>
        <v>1</v>
      </c>
      <c r="P667" s="5">
        <f t="shared" si="131"/>
        <v>0</v>
      </c>
      <c r="Q667" s="5"/>
    </row>
    <row r="668" spans="1:17">
      <c r="A668" s="4" t="str">
        <f t="shared" si="120"/>
        <v>~poin~ : [pwɛ̃]</v>
      </c>
      <c r="B668" s="2">
        <v>2</v>
      </c>
      <c r="C668" s="4" t="s">
        <v>365</v>
      </c>
      <c r="D668" s="5">
        <f t="shared" si="121"/>
        <v>6.5380843412880026E-4</v>
      </c>
      <c r="E668" s="5" t="str">
        <f t="shared" si="122"/>
        <v>~poin~</v>
      </c>
      <c r="F668" s="5" t="str">
        <f t="shared" si="123"/>
        <v>[pwɛ̃]</v>
      </c>
      <c r="G668" s="6">
        <f t="shared" si="124"/>
        <v>4</v>
      </c>
      <c r="H668" s="6">
        <f t="shared" si="125"/>
        <v>4</v>
      </c>
      <c r="I668" s="6">
        <f t="shared" si="126"/>
        <v>4</v>
      </c>
      <c r="J668" s="5" cm="1">
        <f t="array" ref="J668">SUM(_xlfn._xlws.FILTER($D$2:$D$773,_xlfn.MAP($E$2:$E$773,_xlfn.LAMBDA(_xlpm.x,_xlpm.x=$E668))))</f>
        <v>6.5380843412880026E-4</v>
      </c>
      <c r="K668" s="5">
        <f t="shared" si="127"/>
        <v>1</v>
      </c>
      <c r="L668" s="5" cm="1">
        <f t="array" ref="L668">SUM(_xlfn._xlws.FILTER($D$2:$D$773,_xlfn.MAP($F$2:$F$773,_xlfn.LAMBDA(_xlpm.x,_xlpm.x=$F668))))</f>
        <v>6.5380843412880026E-4</v>
      </c>
      <c r="M668" s="5">
        <f t="shared" si="128"/>
        <v>1</v>
      </c>
      <c r="N668" s="5">
        <f t="shared" si="129"/>
        <v>0.37127250094471825</v>
      </c>
      <c r="O668" s="5">
        <f t="shared" si="130"/>
        <v>1</v>
      </c>
      <c r="P668" s="5">
        <f t="shared" si="131"/>
        <v>0</v>
      </c>
      <c r="Q668" s="5"/>
    </row>
    <row r="669" spans="1:17">
      <c r="A669" s="4" t="str">
        <f t="shared" si="120"/>
        <v>~coin~ : [kwɛ̃]</v>
      </c>
      <c r="B669" s="2">
        <v>2</v>
      </c>
      <c r="C669" s="4" t="s">
        <v>400</v>
      </c>
      <c r="D669" s="5">
        <f t="shared" si="121"/>
        <v>6.5380843412880026E-4</v>
      </c>
      <c r="E669" s="4" t="str">
        <f t="shared" si="122"/>
        <v>~coin~</v>
      </c>
      <c r="F669" s="4" t="str">
        <f t="shared" si="123"/>
        <v>[kwɛ̃]</v>
      </c>
      <c r="G669" s="6">
        <f t="shared" si="124"/>
        <v>4</v>
      </c>
      <c r="H669" s="6">
        <f t="shared" si="125"/>
        <v>4</v>
      </c>
      <c r="I669" s="6">
        <f t="shared" si="126"/>
        <v>4</v>
      </c>
      <c r="J669" s="5" cm="1">
        <f t="array" ref="J669">SUM(_xlfn._xlws.FILTER($D$2:$D$773,_xlfn.MAP($E$2:$E$773,_xlfn.LAMBDA(_xlpm.x,_xlpm.x=$E669))))</f>
        <v>6.5380843412880026E-4</v>
      </c>
      <c r="K669" s="5">
        <f t="shared" si="127"/>
        <v>1</v>
      </c>
      <c r="L669" s="5" cm="1">
        <f t="array" ref="L669">SUM(_xlfn._xlws.FILTER($D$2:$D$773,_xlfn.MAP($F$2:$F$773,_xlfn.LAMBDA(_xlpm.x,_xlpm.x=$F669))))</f>
        <v>6.5380843412880026E-4</v>
      </c>
      <c r="M669" s="5">
        <f t="shared" si="128"/>
        <v>1</v>
      </c>
      <c r="N669" s="5">
        <f t="shared" si="129"/>
        <v>0.37127250094471825</v>
      </c>
      <c r="O669" s="5">
        <f t="shared" si="130"/>
        <v>1</v>
      </c>
      <c r="P669" s="5">
        <f t="shared" si="131"/>
        <v>0</v>
      </c>
      <c r="Q669" s="5"/>
    </row>
    <row r="670" spans="1:17">
      <c r="A670" s="4" t="str">
        <f t="shared" si="120"/>
        <v>~froi~ : [fʁwa]</v>
      </c>
      <c r="B670" s="2">
        <v>2</v>
      </c>
      <c r="C670" s="4" t="s">
        <v>271</v>
      </c>
      <c r="D670" s="5">
        <f t="shared" si="121"/>
        <v>6.5380843412880026E-4</v>
      </c>
      <c r="E670" s="4" t="str">
        <f t="shared" si="122"/>
        <v>~froi~</v>
      </c>
      <c r="F670" s="4" t="str">
        <f t="shared" si="123"/>
        <v>[fʁwa]</v>
      </c>
      <c r="G670" s="6">
        <f t="shared" si="124"/>
        <v>4</v>
      </c>
      <c r="H670" s="6">
        <f t="shared" si="125"/>
        <v>4</v>
      </c>
      <c r="I670" s="6">
        <f t="shared" si="126"/>
        <v>4</v>
      </c>
      <c r="J670" s="5" cm="1">
        <f t="array" ref="J670">SUM(_xlfn._xlws.FILTER($D$2:$D$773,_xlfn.MAP($E$2:$E$773,_xlfn.LAMBDA(_xlpm.x,_xlpm.x=$E670))))</f>
        <v>6.5380843412880026E-4</v>
      </c>
      <c r="K670" s="5">
        <f t="shared" si="127"/>
        <v>1</v>
      </c>
      <c r="L670" s="5" cm="1">
        <f t="array" ref="L670">SUM(_xlfn._xlws.FILTER($D$2:$D$773,_xlfn.MAP($F$2:$F$773,_xlfn.LAMBDA(_xlpm.x,_xlpm.x=$F670))))</f>
        <v>6.5380843412880026E-4</v>
      </c>
      <c r="M670" s="5">
        <f t="shared" si="128"/>
        <v>1</v>
      </c>
      <c r="N670" s="5">
        <f t="shared" si="129"/>
        <v>0.37127250094471825</v>
      </c>
      <c r="O670" s="5">
        <f t="shared" si="130"/>
        <v>1</v>
      </c>
      <c r="P670" s="5">
        <f t="shared" si="131"/>
        <v>0</v>
      </c>
      <c r="Q670" s="5"/>
    </row>
    <row r="671" spans="1:17">
      <c r="A671" s="4" t="str">
        <f t="shared" si="120"/>
        <v>~blan~ : [blɑ̃]</v>
      </c>
      <c r="B671" s="2">
        <v>2</v>
      </c>
      <c r="C671" s="4" t="s">
        <v>440</v>
      </c>
      <c r="D671" s="5">
        <f t="shared" si="121"/>
        <v>6.5380843412880026E-4</v>
      </c>
      <c r="E671" s="4" t="str">
        <f t="shared" si="122"/>
        <v>~blan~</v>
      </c>
      <c r="F671" s="4" t="str">
        <f t="shared" si="123"/>
        <v>[blɑ̃]</v>
      </c>
      <c r="G671" s="6">
        <f t="shared" si="124"/>
        <v>4</v>
      </c>
      <c r="H671" s="6">
        <f t="shared" si="125"/>
        <v>4</v>
      </c>
      <c r="I671" s="6">
        <f t="shared" si="126"/>
        <v>4</v>
      </c>
      <c r="J671" s="5" cm="1">
        <f t="array" ref="J671">SUM(_xlfn._xlws.FILTER($D$2:$D$773,_xlfn.MAP($E$2:$E$773,_xlfn.LAMBDA(_xlpm.x,_xlpm.x=$E671))))</f>
        <v>6.5380843412880026E-4</v>
      </c>
      <c r="K671" s="5">
        <f t="shared" si="127"/>
        <v>1</v>
      </c>
      <c r="L671" s="5" cm="1">
        <f t="array" ref="L671">SUM(_xlfn._xlws.FILTER($D$2:$D$773,_xlfn.MAP($F$2:$F$773,_xlfn.LAMBDA(_xlpm.x,_xlpm.x=$F671))))</f>
        <v>6.5380843412880026E-4</v>
      </c>
      <c r="M671" s="5">
        <f t="shared" si="128"/>
        <v>1</v>
      </c>
      <c r="N671" s="5">
        <f t="shared" si="129"/>
        <v>0.37127250094471825</v>
      </c>
      <c r="O671" s="5">
        <f t="shared" si="130"/>
        <v>1</v>
      </c>
      <c r="P671" s="5">
        <f t="shared" si="131"/>
        <v>0</v>
      </c>
      <c r="Q671" s="5"/>
    </row>
    <row r="672" spans="1:17">
      <c r="A672" s="4" t="str">
        <f t="shared" si="120"/>
        <v>~bien~ : [bjɛ̃]</v>
      </c>
      <c r="B672" s="2">
        <v>2</v>
      </c>
      <c r="C672" s="4" t="s">
        <v>442</v>
      </c>
      <c r="D672" s="5">
        <f t="shared" si="121"/>
        <v>6.5380843412880026E-4</v>
      </c>
      <c r="E672" s="5" t="str">
        <f t="shared" si="122"/>
        <v>~bien~</v>
      </c>
      <c r="F672" s="5" t="str">
        <f t="shared" si="123"/>
        <v>[bjɛ̃]</v>
      </c>
      <c r="G672" s="6">
        <f t="shared" si="124"/>
        <v>4</v>
      </c>
      <c r="H672" s="6">
        <f t="shared" si="125"/>
        <v>4</v>
      </c>
      <c r="I672" s="6">
        <f t="shared" si="126"/>
        <v>4</v>
      </c>
      <c r="J672" s="5" cm="1">
        <f t="array" ref="J672">SUM(_xlfn._xlws.FILTER($D$2:$D$773,_xlfn.MAP($E$2:$E$773,_xlfn.LAMBDA(_xlpm.x,_xlpm.x=$E672))))</f>
        <v>6.5380843412880026E-4</v>
      </c>
      <c r="K672" s="5">
        <f t="shared" si="127"/>
        <v>1</v>
      </c>
      <c r="L672" s="5" cm="1">
        <f t="array" ref="L672">SUM(_xlfn._xlws.FILTER($D$2:$D$773,_xlfn.MAP($F$2:$F$773,_xlfn.LAMBDA(_xlpm.x,_xlpm.x=$F672))))</f>
        <v>6.5380843412880026E-4</v>
      </c>
      <c r="M672" s="5">
        <f t="shared" si="128"/>
        <v>1</v>
      </c>
      <c r="N672" s="5">
        <f t="shared" si="129"/>
        <v>0.37127250094471825</v>
      </c>
      <c r="O672" s="5">
        <f t="shared" si="130"/>
        <v>1</v>
      </c>
      <c r="P672" s="5">
        <f t="shared" si="131"/>
        <v>0</v>
      </c>
      <c r="Q672" s="5"/>
    </row>
    <row r="673" spans="1:17">
      <c r="A673" s="4" t="str">
        <f t="shared" si="120"/>
        <v>~veau~ : [vo]</v>
      </c>
      <c r="B673" s="2">
        <v>4</v>
      </c>
      <c r="C673" s="4" t="s">
        <v>207</v>
      </c>
      <c r="D673" s="5">
        <f t="shared" si="121"/>
        <v>1.3076168682576005E-3</v>
      </c>
      <c r="E673" s="4" t="str">
        <f t="shared" si="122"/>
        <v>~veau~</v>
      </c>
      <c r="F673" s="4" t="str">
        <f t="shared" si="123"/>
        <v>[vo]</v>
      </c>
      <c r="G673" s="6">
        <f t="shared" si="124"/>
        <v>4</v>
      </c>
      <c r="H673" s="6">
        <f t="shared" si="125"/>
        <v>2</v>
      </c>
      <c r="I673" s="6">
        <f t="shared" si="126"/>
        <v>4</v>
      </c>
      <c r="J673" s="5" cm="1">
        <f t="array" ref="J673">SUM(_xlfn._xlws.FILTER($D$2:$D$773,_xlfn.MAP($E$2:$E$773,_xlfn.LAMBDA(_xlpm.x,_xlpm.x=$E673))))</f>
        <v>1.3076168682576005E-3</v>
      </c>
      <c r="K673" s="5">
        <f t="shared" si="127"/>
        <v>1</v>
      </c>
      <c r="L673" s="5" cm="1">
        <f t="array" ref="L673">SUM(_xlfn._xlws.FILTER($D$2:$D$773,_xlfn.MAP($F$2:$F$773,_xlfn.LAMBDA(_xlpm.x,_xlpm.x=$F673))))</f>
        <v>1.3076168682576005E-3</v>
      </c>
      <c r="M673" s="5">
        <f t="shared" si="128"/>
        <v>1</v>
      </c>
      <c r="N673" s="5">
        <f t="shared" si="129"/>
        <v>0.42082187474904936</v>
      </c>
      <c r="O673" s="5">
        <f t="shared" si="130"/>
        <v>1</v>
      </c>
      <c r="P673" s="5">
        <f t="shared" si="131"/>
        <v>0</v>
      </c>
      <c r="Q673" s="5"/>
    </row>
    <row r="674" spans="1:17">
      <c r="A674" s="4" t="str">
        <f t="shared" si="120"/>
        <v>~vrai~ : [vʁɛ]</v>
      </c>
      <c r="B674" s="2">
        <v>3</v>
      </c>
      <c r="C674" s="4" t="s">
        <v>328</v>
      </c>
      <c r="D674" s="5">
        <f t="shared" si="121"/>
        <v>9.8071265119320039E-4</v>
      </c>
      <c r="E674" s="4" t="str">
        <f t="shared" si="122"/>
        <v>~vrai~</v>
      </c>
      <c r="F674" s="4" t="str">
        <f t="shared" si="123"/>
        <v>[vʁɛ]</v>
      </c>
      <c r="G674" s="6">
        <f t="shared" si="124"/>
        <v>4</v>
      </c>
      <c r="H674" s="6">
        <f t="shared" si="125"/>
        <v>3</v>
      </c>
      <c r="I674" s="6">
        <f t="shared" si="126"/>
        <v>4</v>
      </c>
      <c r="J674" s="5" cm="1">
        <f t="array" ref="J674">SUM(_xlfn._xlws.FILTER($D$2:$D$773,_xlfn.MAP($E$2:$E$773,_xlfn.LAMBDA(_xlpm.x,_xlpm.x=$E674))))</f>
        <v>9.8071265119320039E-4</v>
      </c>
      <c r="K674" s="5">
        <f t="shared" si="127"/>
        <v>1</v>
      </c>
      <c r="L674" s="5" cm="1">
        <f t="array" ref="L674">SUM(_xlfn._xlws.FILTER($D$2:$D$773,_xlfn.MAP($F$2:$F$773,_xlfn.LAMBDA(_xlpm.x,_xlpm.x=$F674))))</f>
        <v>9.8071265119320039E-4</v>
      </c>
      <c r="M674" s="5">
        <f t="shared" si="128"/>
        <v>1</v>
      </c>
      <c r="N674" s="5">
        <f t="shared" si="129"/>
        <v>0.42082187474904936</v>
      </c>
      <c r="O674" s="5">
        <f t="shared" si="130"/>
        <v>1</v>
      </c>
      <c r="P674" s="5">
        <f t="shared" si="131"/>
        <v>0</v>
      </c>
      <c r="Q674" s="5"/>
    </row>
    <row r="675" spans="1:17">
      <c r="A675" s="4" t="str">
        <f t="shared" si="120"/>
        <v>~loin~ : [lwɛ̃]</v>
      </c>
      <c r="B675" s="2">
        <v>3</v>
      </c>
      <c r="C675" s="4" t="s">
        <v>265</v>
      </c>
      <c r="D675" s="5">
        <f t="shared" si="121"/>
        <v>9.8071265119320039E-4</v>
      </c>
      <c r="E675" s="4" t="str">
        <f t="shared" si="122"/>
        <v>~loin~</v>
      </c>
      <c r="F675" s="4" t="str">
        <f t="shared" si="123"/>
        <v>[lwɛ̃]</v>
      </c>
      <c r="G675" s="6">
        <f t="shared" si="124"/>
        <v>4</v>
      </c>
      <c r="H675" s="6">
        <f t="shared" si="125"/>
        <v>4</v>
      </c>
      <c r="I675" s="6">
        <f t="shared" si="126"/>
        <v>4</v>
      </c>
      <c r="J675" s="5" cm="1">
        <f t="array" ref="J675">SUM(_xlfn._xlws.FILTER($D$2:$D$773,_xlfn.MAP($E$2:$E$773,_xlfn.LAMBDA(_xlpm.x,_xlpm.x=$E675))))</f>
        <v>9.8071265119320039E-4</v>
      </c>
      <c r="K675" s="5">
        <f t="shared" si="127"/>
        <v>1</v>
      </c>
      <c r="L675" s="5" cm="1">
        <f t="array" ref="L675">SUM(_xlfn._xlws.FILTER($D$2:$D$773,_xlfn.MAP($F$2:$F$773,_xlfn.LAMBDA(_xlpm.x,_xlpm.x=$F675))))</f>
        <v>9.8071265119320039E-4</v>
      </c>
      <c r="M675" s="5">
        <f t="shared" si="128"/>
        <v>1</v>
      </c>
      <c r="N675" s="5">
        <f t="shared" si="129"/>
        <v>0.4684937350578196</v>
      </c>
      <c r="O675" s="5">
        <f t="shared" si="130"/>
        <v>1</v>
      </c>
      <c r="P675" s="5">
        <f t="shared" si="131"/>
        <v>0</v>
      </c>
      <c r="Q675" s="5"/>
    </row>
    <row r="676" spans="1:17">
      <c r="A676" s="4" t="str">
        <f t="shared" si="120"/>
        <v>~ctio~ : [ksjɔ]</v>
      </c>
      <c r="B676" s="2">
        <v>3</v>
      </c>
      <c r="C676" s="4" t="s">
        <v>406</v>
      </c>
      <c r="D676" s="5">
        <f t="shared" si="121"/>
        <v>9.8071265119320039E-4</v>
      </c>
      <c r="E676" s="5" t="str">
        <f t="shared" si="122"/>
        <v>~ctio~</v>
      </c>
      <c r="F676" s="5" t="str">
        <f t="shared" si="123"/>
        <v>[ksjɔ]</v>
      </c>
      <c r="G676" s="6">
        <f t="shared" si="124"/>
        <v>4</v>
      </c>
      <c r="H676" s="6">
        <f t="shared" si="125"/>
        <v>4</v>
      </c>
      <c r="I676" s="6">
        <f t="shared" si="126"/>
        <v>4</v>
      </c>
      <c r="J676" s="5" cm="1">
        <f t="array" ref="J676">SUM(_xlfn._xlws.FILTER($D$2:$D$773,_xlfn.MAP($E$2:$E$773,_xlfn.LAMBDA(_xlpm.x,_xlpm.x=$E676))))</f>
        <v>9.8071265119320039E-4</v>
      </c>
      <c r="K676" s="5">
        <f t="shared" si="127"/>
        <v>1</v>
      </c>
      <c r="L676" s="5" cm="1">
        <f t="array" ref="L676">SUM(_xlfn._xlws.FILTER($D$2:$D$773,_xlfn.MAP($F$2:$F$773,_xlfn.LAMBDA(_xlpm.x,_xlpm.x=$F676))))</f>
        <v>9.8071265119320039E-4</v>
      </c>
      <c r="M676" s="5">
        <f t="shared" si="128"/>
        <v>1</v>
      </c>
      <c r="N676" s="5">
        <f t="shared" si="129"/>
        <v>0.4684937350578196</v>
      </c>
      <c r="O676" s="5">
        <f t="shared" si="130"/>
        <v>1</v>
      </c>
      <c r="P676" s="5">
        <f t="shared" si="131"/>
        <v>0</v>
      </c>
      <c r="Q676" s="5"/>
    </row>
    <row r="677" spans="1:17">
      <c r="A677" s="4" t="str">
        <f t="shared" si="120"/>
        <v>~gmen~ : [gmɑ̃]</v>
      </c>
      <c r="B677" s="2">
        <v>3</v>
      </c>
      <c r="C677" s="4" t="s">
        <v>633</v>
      </c>
      <c r="D677" s="5">
        <f t="shared" si="121"/>
        <v>9.8071265119320039E-4</v>
      </c>
      <c r="E677" s="5" t="str">
        <f t="shared" si="122"/>
        <v>~gmen~</v>
      </c>
      <c r="F677" s="5" t="str">
        <f t="shared" si="123"/>
        <v>[gmɑ̃]</v>
      </c>
      <c r="G677" s="6">
        <f t="shared" si="124"/>
        <v>4</v>
      </c>
      <c r="H677" s="6">
        <f t="shared" si="125"/>
        <v>4</v>
      </c>
      <c r="I677" s="6">
        <f t="shared" si="126"/>
        <v>4</v>
      </c>
      <c r="J677" s="5" cm="1">
        <f t="array" ref="J677">SUM(_xlfn._xlws.FILTER($D$2:$D$773,_xlfn.MAP($E$2:$E$773,_xlfn.LAMBDA(_xlpm.x,_xlpm.x=$E677))))</f>
        <v>9.8071265119320039E-4</v>
      </c>
      <c r="K677" s="5">
        <f t="shared" si="127"/>
        <v>1</v>
      </c>
      <c r="L677" s="5" cm="1">
        <f t="array" ref="L677">SUM(_xlfn._xlws.FILTER($D$2:$D$773,_xlfn.MAP($F$2:$F$773,_xlfn.LAMBDA(_xlpm.x,_xlpm.x=$F677))))</f>
        <v>9.8071265119320039E-4</v>
      </c>
      <c r="M677" s="5">
        <f t="shared" si="128"/>
        <v>1</v>
      </c>
      <c r="N677" s="5">
        <f t="shared" si="129"/>
        <v>0.4684937350578196</v>
      </c>
      <c r="O677" s="5">
        <f t="shared" si="130"/>
        <v>1</v>
      </c>
      <c r="P677" s="5">
        <f t="shared" si="131"/>
        <v>0</v>
      </c>
      <c r="Q677" s="5"/>
    </row>
    <row r="678" spans="1:17">
      <c r="A678" s="4" t="str">
        <f t="shared" si="120"/>
        <v>~trou~ : [tʁu]</v>
      </c>
      <c r="B678" s="2">
        <v>5</v>
      </c>
      <c r="C678" s="4" t="s">
        <v>517</v>
      </c>
      <c r="D678" s="5">
        <f t="shared" si="121"/>
        <v>1.6345210853220007E-3</v>
      </c>
      <c r="E678" s="4" t="str">
        <f t="shared" si="122"/>
        <v>~trou~</v>
      </c>
      <c r="F678" s="4" t="str">
        <f t="shared" si="123"/>
        <v>[tʁu]</v>
      </c>
      <c r="G678" s="6">
        <f t="shared" si="124"/>
        <v>4</v>
      </c>
      <c r="H678" s="6">
        <f t="shared" si="125"/>
        <v>3</v>
      </c>
      <c r="I678" s="6">
        <f t="shared" si="126"/>
        <v>4</v>
      </c>
      <c r="J678" s="5" cm="1">
        <f t="array" ref="J678">SUM(_xlfn._xlws.FILTER($D$2:$D$773,_xlfn.MAP($E$2:$E$773,_xlfn.LAMBDA(_xlpm.x,_xlpm.x=$E678))))</f>
        <v>1.6345210853220007E-3</v>
      </c>
      <c r="K678" s="5">
        <f t="shared" si="127"/>
        <v>1</v>
      </c>
      <c r="L678" s="5" cm="1">
        <f t="array" ref="L678">SUM(_xlfn._xlws.FILTER($D$2:$D$773,_xlfn.MAP($F$2:$F$773,_xlfn.LAMBDA(_xlpm.x,_xlpm.x=$F678))))</f>
        <v>1.6345210853220007E-3</v>
      </c>
      <c r="M678" s="5">
        <f t="shared" si="128"/>
        <v>1</v>
      </c>
      <c r="N678" s="5">
        <f t="shared" si="129"/>
        <v>0.54390438285473386</v>
      </c>
      <c r="O678" s="5">
        <f t="shared" si="130"/>
        <v>1</v>
      </c>
      <c r="P678" s="5">
        <f t="shared" si="131"/>
        <v>0</v>
      </c>
      <c r="Q678" s="5"/>
    </row>
    <row r="679" spans="1:17">
      <c r="A679" s="4" t="str">
        <f t="shared" si="120"/>
        <v>~dian~ : [djɑ̃]</v>
      </c>
      <c r="B679" s="2">
        <v>4</v>
      </c>
      <c r="C679" s="4" t="s">
        <v>229</v>
      </c>
      <c r="D679" s="5">
        <f t="shared" si="121"/>
        <v>1.3076168682576005E-3</v>
      </c>
      <c r="E679" s="4" t="str">
        <f t="shared" si="122"/>
        <v>~dian~</v>
      </c>
      <c r="F679" s="4" t="str">
        <f t="shared" si="123"/>
        <v>[djɑ̃]</v>
      </c>
      <c r="G679" s="6">
        <f t="shared" si="124"/>
        <v>4</v>
      </c>
      <c r="H679" s="6">
        <f t="shared" si="125"/>
        <v>4</v>
      </c>
      <c r="I679" s="6">
        <f t="shared" si="126"/>
        <v>4</v>
      </c>
      <c r="J679" s="5" cm="1">
        <f t="array" ref="J679">SUM(_xlfn._xlws.FILTER($D$2:$D$773,_xlfn.MAP($E$2:$E$773,_xlfn.LAMBDA(_xlpm.x,_xlpm.x=$E679))))</f>
        <v>1.3076168682576005E-3</v>
      </c>
      <c r="K679" s="5">
        <f t="shared" si="127"/>
        <v>1</v>
      </c>
      <c r="L679" s="5" cm="1">
        <f t="array" ref="L679">SUM(_xlfn._xlws.FILTER($D$2:$D$773,_xlfn.MAP($F$2:$F$773,_xlfn.LAMBDA(_xlpm.x,_xlpm.x=$F679))))</f>
        <v>1.3076168682576005E-3</v>
      </c>
      <c r="M679" s="5">
        <f t="shared" si="128"/>
        <v>1</v>
      </c>
      <c r="N679" s="5">
        <f t="shared" si="129"/>
        <v>0.54390438285473386</v>
      </c>
      <c r="O679" s="5">
        <f t="shared" si="130"/>
        <v>1</v>
      </c>
      <c r="P679" s="5">
        <f t="shared" si="131"/>
        <v>0</v>
      </c>
      <c r="Q679" s="5"/>
    </row>
    <row r="680" spans="1:17">
      <c r="A680" s="4" t="str">
        <f t="shared" si="120"/>
        <v>~gran~ : [gʁɑ̃]</v>
      </c>
      <c r="B680" s="2">
        <v>5</v>
      </c>
      <c r="C680" s="4" t="s">
        <v>174</v>
      </c>
      <c r="D680" s="5">
        <f t="shared" si="121"/>
        <v>1.6345210853220007E-3</v>
      </c>
      <c r="E680" s="5" t="str">
        <f t="shared" si="122"/>
        <v>~gran~</v>
      </c>
      <c r="F680" s="5" t="str">
        <f t="shared" si="123"/>
        <v>[gʁɑ̃]</v>
      </c>
      <c r="G680" s="6">
        <f t="shared" si="124"/>
        <v>4</v>
      </c>
      <c r="H680" s="6">
        <f t="shared" si="125"/>
        <v>4</v>
      </c>
      <c r="I680" s="6">
        <f t="shared" si="126"/>
        <v>4</v>
      </c>
      <c r="J680" s="5" cm="1">
        <f t="array" ref="J680">SUM(_xlfn._xlws.FILTER($D$2:$D$773,_xlfn.MAP($E$2:$E$773,_xlfn.LAMBDA(_xlpm.x,_xlpm.x=$E680))))</f>
        <v>1.6345210853220007E-3</v>
      </c>
      <c r="K680" s="5">
        <f t="shared" si="127"/>
        <v>1</v>
      </c>
      <c r="L680" s="5" cm="1">
        <f t="array" ref="L680">SUM(_xlfn._xlws.FILTER($D$2:$D$773,_xlfn.MAP($F$2:$F$773,_xlfn.LAMBDA(_xlpm.x,_xlpm.x=$F680))))</f>
        <v>1.6345210853220007E-3</v>
      </c>
      <c r="M680" s="5">
        <f t="shared" si="128"/>
        <v>1</v>
      </c>
      <c r="N680" s="5">
        <f t="shared" si="129"/>
        <v>0.60551936847362808</v>
      </c>
      <c r="O680" s="5">
        <f t="shared" si="130"/>
        <v>1</v>
      </c>
      <c r="P680" s="5">
        <f t="shared" si="131"/>
        <v>0</v>
      </c>
      <c r="Q680" s="5"/>
    </row>
    <row r="681" spans="1:17">
      <c r="A681" s="4" t="str">
        <f t="shared" si="120"/>
        <v>~tion~ : [sjɔ̃]</v>
      </c>
      <c r="B681" s="2">
        <v>22</v>
      </c>
      <c r="C681" s="4" t="s">
        <v>140</v>
      </c>
      <c r="D681" s="5">
        <f t="shared" si="121"/>
        <v>7.1918927754168029E-3</v>
      </c>
      <c r="E681" s="5" t="str">
        <f t="shared" si="122"/>
        <v>~tion~</v>
      </c>
      <c r="F681" s="5" t="str">
        <f t="shared" si="123"/>
        <v>[sjɔ̃]</v>
      </c>
      <c r="G681" s="6">
        <f t="shared" si="124"/>
        <v>4</v>
      </c>
      <c r="H681" s="6">
        <f t="shared" si="125"/>
        <v>4</v>
      </c>
      <c r="I681" s="6">
        <f t="shared" si="126"/>
        <v>4</v>
      </c>
      <c r="J681" s="5" cm="1">
        <f t="array" ref="J681">SUM(_xlfn._xlws.FILTER($D$2:$D$773,_xlfn.MAP($E$2:$E$773,_xlfn.LAMBDA(_xlpm.x,_xlpm.x=$E681))))</f>
        <v>7.1918927754168029E-3</v>
      </c>
      <c r="K681" s="5">
        <f t="shared" si="127"/>
        <v>1</v>
      </c>
      <c r="L681" s="5" cm="1">
        <f t="array" ref="L681">SUM(_xlfn._xlws.FILTER($D$2:$D$773,_xlfn.MAP($F$2:$F$773,_xlfn.LAMBDA(_xlpm.x,_xlpm.x=$F681))))</f>
        <v>7.8457012095456032E-3</v>
      </c>
      <c r="M681" s="5">
        <f t="shared" si="128"/>
        <v>0.91666666666666663</v>
      </c>
      <c r="N681" s="5">
        <f t="shared" si="129"/>
        <v>1.0135593392236812</v>
      </c>
      <c r="O681" s="5">
        <f t="shared" si="130"/>
        <v>0.95652173913043481</v>
      </c>
      <c r="P681" s="5">
        <f t="shared" si="131"/>
        <v>3.7788560889399844E-2</v>
      </c>
      <c r="Q681" s="5"/>
    </row>
    <row r="682" spans="1:17">
      <c r="A682" s="4" t="str">
        <f t="shared" si="120"/>
        <v>~chau~ : [ʃo]</v>
      </c>
      <c r="B682" s="2">
        <v>7</v>
      </c>
      <c r="C682" s="4" t="s">
        <v>146</v>
      </c>
      <c r="D682" s="5">
        <f t="shared" si="121"/>
        <v>2.2883295194508009E-3</v>
      </c>
      <c r="E682" s="4" t="str">
        <f t="shared" si="122"/>
        <v>~chau~</v>
      </c>
      <c r="F682" s="4" t="str">
        <f t="shared" si="123"/>
        <v>[ʃo]</v>
      </c>
      <c r="G682" s="6">
        <f t="shared" si="124"/>
        <v>4</v>
      </c>
      <c r="H682" s="6">
        <f t="shared" si="125"/>
        <v>2</v>
      </c>
      <c r="I682" s="6">
        <f t="shared" si="126"/>
        <v>4</v>
      </c>
      <c r="J682" s="5" cm="1">
        <f t="array" ref="J682">SUM(_xlfn._xlws.FILTER($D$2:$D$773,_xlfn.MAP($E$2:$E$773,_xlfn.LAMBDA(_xlpm.x,_xlpm.x=$E682))))</f>
        <v>2.2883295194508009E-3</v>
      </c>
      <c r="K682" s="5">
        <f t="shared" si="127"/>
        <v>1</v>
      </c>
      <c r="L682" s="5" cm="1">
        <f t="array" ref="L682">SUM(_xlfn._xlws.FILTER($D$2:$D$773,_xlfn.MAP($F$2:$F$773,_xlfn.LAMBDA(_xlpm.x,_xlpm.x=$F682))))</f>
        <v>2.6152337365152011E-3</v>
      </c>
      <c r="M682" s="5">
        <f t="shared" si="128"/>
        <v>0.875</v>
      </c>
      <c r="N682" s="5">
        <f t="shared" si="129"/>
        <v>0.50746672642095658</v>
      </c>
      <c r="O682" s="5">
        <f t="shared" si="130"/>
        <v>0.93333333333333335</v>
      </c>
      <c r="P682" s="5">
        <f t="shared" si="131"/>
        <v>5.7991946977686733E-2</v>
      </c>
      <c r="Q682" s="5"/>
    </row>
    <row r="683" spans="1:17">
      <c r="A683" s="4" t="str">
        <f t="shared" si="120"/>
        <v>~chan~ : [ʃɑ̃]</v>
      </c>
      <c r="B683" s="2">
        <v>6</v>
      </c>
      <c r="C683" s="4" t="s">
        <v>151</v>
      </c>
      <c r="D683" s="5">
        <f t="shared" si="121"/>
        <v>1.9614253023864008E-3</v>
      </c>
      <c r="E683" s="5" t="str">
        <f t="shared" si="122"/>
        <v>~chan~</v>
      </c>
      <c r="F683" s="5" t="str">
        <f t="shared" si="123"/>
        <v>[ʃɑ̃]</v>
      </c>
      <c r="G683" s="6">
        <f t="shared" si="124"/>
        <v>4</v>
      </c>
      <c r="H683" s="6">
        <f t="shared" si="125"/>
        <v>3</v>
      </c>
      <c r="I683" s="6">
        <f t="shared" si="126"/>
        <v>4</v>
      </c>
      <c r="J683" s="5" cm="1">
        <f t="array" ref="J683">SUM(_xlfn._xlws.FILTER($D$2:$D$773,_xlfn.MAP($E$2:$E$773,_xlfn.LAMBDA(_xlpm.x,_xlpm.x=$E683))))</f>
        <v>1.9614253023864008E-3</v>
      </c>
      <c r="K683" s="5">
        <f t="shared" si="127"/>
        <v>1</v>
      </c>
      <c r="L683" s="5" cm="1">
        <f t="array" ref="L683">SUM(_xlfn._xlws.FILTER($D$2:$D$773,_xlfn.MAP($F$2:$F$773,_xlfn.LAMBDA(_xlpm.x,_xlpm.x=$F683))))</f>
        <v>2.2883295194508009E-3</v>
      </c>
      <c r="M683" s="5">
        <f t="shared" si="128"/>
        <v>0.8571428571428571</v>
      </c>
      <c r="N683" s="5">
        <f t="shared" si="129"/>
        <v>0.54525985910134711</v>
      </c>
      <c r="O683" s="5">
        <f t="shared" si="130"/>
        <v>0.92307692307692302</v>
      </c>
      <c r="P683" s="5">
        <f t="shared" si="131"/>
        <v>6.6946789630613221E-2</v>
      </c>
      <c r="Q683" s="5"/>
    </row>
    <row r="684" spans="1:17">
      <c r="A684" s="4" t="str">
        <f t="shared" si="120"/>
        <v>~tien~ : [sjɑ̃]</v>
      </c>
      <c r="B684" s="2">
        <v>3</v>
      </c>
      <c r="C684" s="4" t="s">
        <v>553</v>
      </c>
      <c r="D684" s="5">
        <f t="shared" si="121"/>
        <v>9.8071265119320039E-4</v>
      </c>
      <c r="E684" s="4" t="str">
        <f t="shared" si="122"/>
        <v>~tien~</v>
      </c>
      <c r="F684" s="4" t="str">
        <f t="shared" si="123"/>
        <v>[sjɑ̃]</v>
      </c>
      <c r="G684" s="6">
        <f t="shared" si="124"/>
        <v>4</v>
      </c>
      <c r="H684" s="6">
        <f t="shared" si="125"/>
        <v>4</v>
      </c>
      <c r="I684" s="6">
        <f t="shared" si="126"/>
        <v>4</v>
      </c>
      <c r="J684" s="5" cm="1">
        <f t="array" ref="J684">SUM(_xlfn._xlws.FILTER($D$2:$D$773,_xlfn.MAP($E$2:$E$773,_xlfn.LAMBDA(_xlpm.x,_xlpm.x=$E684))))</f>
        <v>9.8071265119320039E-4</v>
      </c>
      <c r="K684" s="5">
        <f t="shared" si="127"/>
        <v>1</v>
      </c>
      <c r="L684" s="5" cm="1">
        <f t="array" ref="L684">SUM(_xlfn._xlws.FILTER($D$2:$D$773,_xlfn.MAP($F$2:$F$773,_xlfn.LAMBDA(_xlpm.x,_xlpm.x=$F684))))</f>
        <v>1.3076168682576005E-3</v>
      </c>
      <c r="M684" s="5">
        <f t="shared" si="128"/>
        <v>0.75</v>
      </c>
      <c r="N684" s="5">
        <f t="shared" si="129"/>
        <v>0.40156605862098821</v>
      </c>
      <c r="O684" s="5">
        <f t="shared" si="130"/>
        <v>0.8571428571428571</v>
      </c>
      <c r="P684" s="5">
        <f t="shared" si="131"/>
        <v>0.12493873660829993</v>
      </c>
      <c r="Q684" s="5"/>
    </row>
    <row r="685" spans="1:17">
      <c r="A685" s="4" t="str">
        <f t="shared" si="120"/>
        <v>~rche~ : [ʁʃe]</v>
      </c>
      <c r="B685" s="2">
        <v>1</v>
      </c>
      <c r="C685" s="4" t="s">
        <v>455</v>
      </c>
      <c r="D685" s="5">
        <f t="shared" si="121"/>
        <v>3.2690421706440013E-4</v>
      </c>
      <c r="E685" s="4" t="str">
        <f t="shared" si="122"/>
        <v>~rche~</v>
      </c>
      <c r="F685" s="4" t="str">
        <f t="shared" si="123"/>
        <v>[ʁʃe]</v>
      </c>
      <c r="G685" s="6">
        <f t="shared" si="124"/>
        <v>4</v>
      </c>
      <c r="H685" s="6">
        <f t="shared" si="125"/>
        <v>3</v>
      </c>
      <c r="I685" s="6">
        <f t="shared" si="126"/>
        <v>4</v>
      </c>
      <c r="J685" s="5" cm="1">
        <f t="array" ref="J685">SUM(_xlfn._xlws.FILTER($D$2:$D$773,_xlfn.MAP($E$2:$E$773,_xlfn.LAMBDA(_xlpm.x,_xlpm.x=$E685))))</f>
        <v>6.5380843412880026E-4</v>
      </c>
      <c r="K685" s="5">
        <f t="shared" si="127"/>
        <v>0.5</v>
      </c>
      <c r="L685" s="5" cm="1">
        <f t="array" ref="L685">SUM(_xlfn._xlws.FILTER($D$2:$D$773,_xlfn.MAP($F$2:$F$773,_xlfn.LAMBDA(_xlpm.x,_xlpm.x=$F685))))</f>
        <v>9.8071265119320039E-4</v>
      </c>
      <c r="M685" s="5">
        <f t="shared" si="128"/>
        <v>0.33333333333333331</v>
      </c>
      <c r="N685" s="5">
        <f t="shared" si="129"/>
        <v>8.4164374949809884E-2</v>
      </c>
      <c r="O685" s="5">
        <f t="shared" si="130"/>
        <v>0.4</v>
      </c>
      <c r="P685" s="5">
        <f t="shared" si="131"/>
        <v>0.17609125905568124</v>
      </c>
      <c r="Q685" s="5"/>
    </row>
    <row r="686" spans="1:17">
      <c r="A686" s="4" t="str">
        <f t="shared" si="120"/>
        <v>~seau~ : [zo]</v>
      </c>
      <c r="B686" s="2">
        <v>2</v>
      </c>
      <c r="C686" s="4" t="s">
        <v>319</v>
      </c>
      <c r="D686" s="5">
        <f t="shared" si="121"/>
        <v>6.5380843412880026E-4</v>
      </c>
      <c r="E686" s="4" t="str">
        <f t="shared" si="122"/>
        <v>~seau~</v>
      </c>
      <c r="F686" s="4" t="str">
        <f t="shared" si="123"/>
        <v>[zo]</v>
      </c>
      <c r="G686" s="6">
        <f t="shared" si="124"/>
        <v>4</v>
      </c>
      <c r="H686" s="6">
        <f t="shared" si="125"/>
        <v>2</v>
      </c>
      <c r="I686" s="6">
        <f t="shared" si="126"/>
        <v>4</v>
      </c>
      <c r="J686" s="5" cm="1">
        <f t="array" ref="J686">SUM(_xlfn._xlws.FILTER($D$2:$D$773,_xlfn.MAP($E$2:$E$773,_xlfn.LAMBDA(_xlpm.x,_xlpm.x=$E686))))</f>
        <v>6.5380843412880026E-4</v>
      </c>
      <c r="K686" s="5">
        <f t="shared" si="127"/>
        <v>1</v>
      </c>
      <c r="L686" s="5" cm="1">
        <f t="array" ref="L686">SUM(_xlfn._xlws.FILTER($D$2:$D$773,_xlfn.MAP($F$2:$F$773,_xlfn.LAMBDA(_xlpm.x,_xlpm.x=$F686))))</f>
        <v>9.8071265119320039E-4</v>
      </c>
      <c r="M686" s="5">
        <f t="shared" si="128"/>
        <v>0.66666666666666663</v>
      </c>
      <c r="N686" s="5">
        <f t="shared" si="129"/>
        <v>0.22980449478312523</v>
      </c>
      <c r="O686" s="5">
        <f t="shared" si="130"/>
        <v>0.8</v>
      </c>
      <c r="P686" s="5">
        <f t="shared" si="131"/>
        <v>0.17609125905568124</v>
      </c>
      <c r="Q686" s="5"/>
    </row>
    <row r="687" spans="1:17">
      <c r="A687" s="4" t="str">
        <f t="shared" si="120"/>
        <v>~rché~ : [ʁʃe]</v>
      </c>
      <c r="B687" s="2">
        <v>2</v>
      </c>
      <c r="C687" s="4" t="s">
        <v>286</v>
      </c>
      <c r="D687" s="5">
        <f t="shared" si="121"/>
        <v>6.5380843412880026E-4</v>
      </c>
      <c r="E687" s="4" t="str">
        <f t="shared" si="122"/>
        <v>~rché~</v>
      </c>
      <c r="F687" s="4" t="str">
        <f t="shared" si="123"/>
        <v>[ʁʃe]</v>
      </c>
      <c r="G687" s="6">
        <f t="shared" si="124"/>
        <v>4</v>
      </c>
      <c r="H687" s="6">
        <f t="shared" si="125"/>
        <v>3</v>
      </c>
      <c r="I687" s="6">
        <f t="shared" si="126"/>
        <v>4</v>
      </c>
      <c r="J687" s="5" cm="1">
        <f t="array" ref="J687">SUM(_xlfn._xlws.FILTER($D$2:$D$773,_xlfn.MAP($E$2:$E$773,_xlfn.LAMBDA(_xlpm.x,_xlpm.x=$E687))))</f>
        <v>6.5380843412880026E-4</v>
      </c>
      <c r="K687" s="5">
        <f t="shared" si="127"/>
        <v>1</v>
      </c>
      <c r="L687" s="5" cm="1">
        <f t="array" ref="L687">SUM(_xlfn._xlws.FILTER($D$2:$D$773,_xlfn.MAP($F$2:$F$773,_xlfn.LAMBDA(_xlpm.x,_xlpm.x=$F687))))</f>
        <v>9.8071265119320039E-4</v>
      </c>
      <c r="M687" s="5">
        <f t="shared" si="128"/>
        <v>0.66666666666666663</v>
      </c>
      <c r="N687" s="5">
        <f t="shared" si="129"/>
        <v>0.26679475638416739</v>
      </c>
      <c r="O687" s="5">
        <f t="shared" si="130"/>
        <v>0.8</v>
      </c>
      <c r="P687" s="5">
        <f t="shared" si="131"/>
        <v>0.17609125905568124</v>
      </c>
      <c r="Q687" s="5"/>
    </row>
    <row r="688" spans="1:17">
      <c r="A688" s="4" t="str">
        <f t="shared" si="120"/>
        <v>~leau~ : [lo]</v>
      </c>
      <c r="B688" s="2">
        <v>1</v>
      </c>
      <c r="C688" s="4" t="s">
        <v>781</v>
      </c>
      <c r="D688" s="5">
        <f t="shared" si="121"/>
        <v>3.2690421706440013E-4</v>
      </c>
      <c r="E688" s="5" t="str">
        <f t="shared" si="122"/>
        <v>~leau~</v>
      </c>
      <c r="F688" s="5" t="str">
        <f t="shared" si="123"/>
        <v>[lo]</v>
      </c>
      <c r="G688" s="6">
        <f t="shared" si="124"/>
        <v>4</v>
      </c>
      <c r="H688" s="6">
        <f t="shared" si="125"/>
        <v>2</v>
      </c>
      <c r="I688" s="6">
        <f t="shared" si="126"/>
        <v>4</v>
      </c>
      <c r="J688" s="5" cm="1">
        <f t="array" ref="J688">SUM(_xlfn._xlws.FILTER($D$2:$D$773,_xlfn.MAP($E$2:$E$773,_xlfn.LAMBDA(_xlpm.x,_xlpm.x=$E688))))</f>
        <v>3.2690421706440013E-4</v>
      </c>
      <c r="K688" s="5">
        <f t="shared" si="127"/>
        <v>1</v>
      </c>
      <c r="L688" s="5" cm="1">
        <f t="array" ref="L688">SUM(_xlfn._xlws.FILTER($D$2:$D$773,_xlfn.MAP($F$2:$F$773,_xlfn.LAMBDA(_xlpm.x,_xlpm.x=$F688))))</f>
        <v>6.5380843412880026E-4</v>
      </c>
      <c r="M688" s="5">
        <f t="shared" si="128"/>
        <v>0.5</v>
      </c>
      <c r="N688" s="5">
        <f t="shared" si="129"/>
        <v>0.12082541105260872</v>
      </c>
      <c r="O688" s="5">
        <f t="shared" si="130"/>
        <v>0.66666666666666663</v>
      </c>
      <c r="P688" s="5">
        <f t="shared" si="131"/>
        <v>0.3010299956639812</v>
      </c>
      <c r="Q688" s="5"/>
    </row>
    <row r="689" spans="1:18">
      <c r="A689" s="4" t="str">
        <f t="shared" si="120"/>
        <v>~joie~ : [ʒwa]</v>
      </c>
      <c r="B689" s="2">
        <v>1</v>
      </c>
      <c r="C689" s="4" t="s">
        <v>460</v>
      </c>
      <c r="D689" s="5">
        <f t="shared" si="121"/>
        <v>3.2690421706440013E-4</v>
      </c>
      <c r="E689" s="4" t="str">
        <f t="shared" si="122"/>
        <v>~joie~</v>
      </c>
      <c r="F689" s="4" t="str">
        <f t="shared" si="123"/>
        <v>[ʒwa]</v>
      </c>
      <c r="G689" s="6">
        <f t="shared" si="124"/>
        <v>4</v>
      </c>
      <c r="H689" s="6">
        <f t="shared" si="125"/>
        <v>3</v>
      </c>
      <c r="I689" s="6">
        <f t="shared" si="126"/>
        <v>4</v>
      </c>
      <c r="J689" s="5" cm="1">
        <f t="array" ref="J689">SUM(_xlfn._xlws.FILTER($D$2:$D$773,_xlfn.MAP($E$2:$E$773,_xlfn.LAMBDA(_xlpm.x,_xlpm.x=$E689))))</f>
        <v>3.2690421706440013E-4</v>
      </c>
      <c r="K689" s="5">
        <f t="shared" si="127"/>
        <v>1</v>
      </c>
      <c r="L689" s="5" cm="1">
        <f t="array" ref="L689">SUM(_xlfn._xlws.FILTER($D$2:$D$773,_xlfn.MAP($F$2:$F$773,_xlfn.LAMBDA(_xlpm.x,_xlpm.x=$F689))))</f>
        <v>6.5380843412880026E-4</v>
      </c>
      <c r="M689" s="5">
        <f t="shared" si="128"/>
        <v>0.5</v>
      </c>
      <c r="N689" s="5">
        <f t="shared" si="129"/>
        <v>0.14027395824968311</v>
      </c>
      <c r="O689" s="5">
        <f t="shared" si="130"/>
        <v>0.66666666666666663</v>
      </c>
      <c r="P689" s="5">
        <f t="shared" si="131"/>
        <v>0.3010299956639812</v>
      </c>
      <c r="Q689" s="5"/>
    </row>
    <row r="690" spans="1:18">
      <c r="A690" s="4" t="str">
        <f t="shared" si="120"/>
        <v>~rbre~ : [ʁbʁ]</v>
      </c>
      <c r="B690" s="2">
        <v>1</v>
      </c>
      <c r="C690" s="4" t="s">
        <v>494</v>
      </c>
      <c r="D690" s="5">
        <f t="shared" si="121"/>
        <v>3.2690421706440013E-4</v>
      </c>
      <c r="E690" s="4" t="str">
        <f t="shared" si="122"/>
        <v>~rbre~</v>
      </c>
      <c r="F690" s="4" t="str">
        <f t="shared" si="123"/>
        <v>[ʁbʁ]</v>
      </c>
      <c r="G690" s="6">
        <f t="shared" si="124"/>
        <v>4</v>
      </c>
      <c r="H690" s="6">
        <f t="shared" si="125"/>
        <v>3</v>
      </c>
      <c r="I690" s="6">
        <f t="shared" si="126"/>
        <v>4</v>
      </c>
      <c r="J690" s="5" cm="1">
        <f t="array" ref="J690">SUM(_xlfn._xlws.FILTER($D$2:$D$773,_xlfn.MAP($E$2:$E$773,_xlfn.LAMBDA(_xlpm.x,_xlpm.x=$E690))))</f>
        <v>3.2690421706440013E-4</v>
      </c>
      <c r="K690" s="5">
        <f t="shared" si="127"/>
        <v>1</v>
      </c>
      <c r="L690" s="5" cm="1">
        <f t="array" ref="L690">SUM(_xlfn._xlws.FILTER($D$2:$D$773,_xlfn.MAP($F$2:$F$773,_xlfn.LAMBDA(_xlpm.x,_xlpm.x=$F690))))</f>
        <v>6.5380843412880026E-4</v>
      </c>
      <c r="M690" s="5">
        <f t="shared" si="128"/>
        <v>0.5</v>
      </c>
      <c r="N690" s="5">
        <f t="shared" si="129"/>
        <v>0.14027395824968311</v>
      </c>
      <c r="O690" s="5">
        <f t="shared" si="130"/>
        <v>0.66666666666666663</v>
      </c>
      <c r="P690" s="5">
        <f t="shared" si="131"/>
        <v>0.3010299956639812</v>
      </c>
      <c r="Q690" s="5"/>
    </row>
    <row r="691" spans="1:18">
      <c r="A691" s="4" t="str">
        <f t="shared" si="120"/>
        <v>~ving~ : [vɛ̃]</v>
      </c>
      <c r="B691" s="2">
        <v>1</v>
      </c>
      <c r="C691" s="4" t="s">
        <v>739</v>
      </c>
      <c r="D691" s="5">
        <f t="shared" si="121"/>
        <v>3.2690421706440013E-4</v>
      </c>
      <c r="E691" s="4" t="str">
        <f t="shared" si="122"/>
        <v>~ving~</v>
      </c>
      <c r="F691" s="4" t="str">
        <f t="shared" si="123"/>
        <v>[vɛ̃]</v>
      </c>
      <c r="G691" s="6">
        <f t="shared" si="124"/>
        <v>4</v>
      </c>
      <c r="H691" s="6">
        <f t="shared" si="125"/>
        <v>3</v>
      </c>
      <c r="I691" s="6">
        <f t="shared" si="126"/>
        <v>4</v>
      </c>
      <c r="J691" s="5" cm="1">
        <f t="array" ref="J691">SUM(_xlfn._xlws.FILTER($D$2:$D$773,_xlfn.MAP($E$2:$E$773,_xlfn.LAMBDA(_xlpm.x,_xlpm.x=$E691))))</f>
        <v>3.2690421706440013E-4</v>
      </c>
      <c r="K691" s="5">
        <f t="shared" si="127"/>
        <v>1</v>
      </c>
      <c r="L691" s="5" cm="1">
        <f t="array" ref="L691">SUM(_xlfn._xlws.FILTER($D$2:$D$773,_xlfn.MAP($F$2:$F$773,_xlfn.LAMBDA(_xlpm.x,_xlpm.x=$F691))))</f>
        <v>6.5380843412880026E-4</v>
      </c>
      <c r="M691" s="5">
        <f t="shared" si="128"/>
        <v>0.5</v>
      </c>
      <c r="N691" s="5">
        <f t="shared" si="129"/>
        <v>0.14027395824968311</v>
      </c>
      <c r="O691" s="5">
        <f t="shared" si="130"/>
        <v>0.66666666666666663</v>
      </c>
      <c r="P691" s="5">
        <f t="shared" si="131"/>
        <v>0.3010299956639812</v>
      </c>
      <c r="Q691" s="5"/>
    </row>
    <row r="692" spans="1:18">
      <c r="A692" s="4" t="str">
        <f t="shared" si="120"/>
        <v>~traî~ : [tʁɛ]</v>
      </c>
      <c r="B692" s="2">
        <v>1</v>
      </c>
      <c r="C692" s="4" t="s">
        <v>333</v>
      </c>
      <c r="D692" s="5">
        <f t="shared" si="121"/>
        <v>3.2690421706440013E-4</v>
      </c>
      <c r="E692" s="4" t="str">
        <f t="shared" si="122"/>
        <v>~traî~</v>
      </c>
      <c r="F692" s="4" t="str">
        <f t="shared" si="123"/>
        <v>[tʁɛ]</v>
      </c>
      <c r="G692" s="6">
        <f t="shared" si="124"/>
        <v>4</v>
      </c>
      <c r="H692" s="6">
        <f t="shared" si="125"/>
        <v>3</v>
      </c>
      <c r="I692" s="6">
        <f t="shared" si="126"/>
        <v>4</v>
      </c>
      <c r="J692" s="5" cm="1">
        <f t="array" ref="J692">SUM(_xlfn._xlws.FILTER($D$2:$D$773,_xlfn.MAP($E$2:$E$773,_xlfn.LAMBDA(_xlpm.x,_xlpm.x=$E692))))</f>
        <v>3.2690421706440013E-4</v>
      </c>
      <c r="K692" s="5">
        <f t="shared" si="127"/>
        <v>1</v>
      </c>
      <c r="L692" s="5" cm="1">
        <f t="array" ref="L692">SUM(_xlfn._xlws.FILTER($D$2:$D$773,_xlfn.MAP($F$2:$F$773,_xlfn.LAMBDA(_xlpm.x,_xlpm.x=$F692))))</f>
        <v>6.5380843412880026E-4</v>
      </c>
      <c r="M692" s="5">
        <f t="shared" si="128"/>
        <v>0.5</v>
      </c>
      <c r="N692" s="5">
        <f t="shared" si="129"/>
        <v>0.14027395824968311</v>
      </c>
      <c r="O692" s="5">
        <f t="shared" si="130"/>
        <v>0.66666666666666663</v>
      </c>
      <c r="P692" s="5">
        <f t="shared" si="131"/>
        <v>0.3010299956639812</v>
      </c>
      <c r="Q692" s="5"/>
    </row>
    <row r="693" spans="1:18">
      <c r="A693" s="4" t="str">
        <f t="shared" si="120"/>
        <v>~plai~ : [plɛ]</v>
      </c>
      <c r="B693" s="2">
        <v>1</v>
      </c>
      <c r="C693" s="4" t="s">
        <v>371</v>
      </c>
      <c r="D693" s="5">
        <f t="shared" si="121"/>
        <v>3.2690421706440013E-4</v>
      </c>
      <c r="E693" s="4" t="str">
        <f t="shared" si="122"/>
        <v>~plai~</v>
      </c>
      <c r="F693" s="4" t="str">
        <f t="shared" si="123"/>
        <v>[plɛ]</v>
      </c>
      <c r="G693" s="6">
        <f t="shared" si="124"/>
        <v>4</v>
      </c>
      <c r="H693" s="6">
        <f t="shared" si="125"/>
        <v>3</v>
      </c>
      <c r="I693" s="6">
        <f t="shared" si="126"/>
        <v>4</v>
      </c>
      <c r="J693" s="5" cm="1">
        <f t="array" ref="J693">SUM(_xlfn._xlws.FILTER($D$2:$D$773,_xlfn.MAP($E$2:$E$773,_xlfn.LAMBDA(_xlpm.x,_xlpm.x=$E693))))</f>
        <v>3.2690421706440013E-4</v>
      </c>
      <c r="K693" s="5">
        <f t="shared" si="127"/>
        <v>1</v>
      </c>
      <c r="L693" s="5" cm="1">
        <f t="array" ref="L693">SUM(_xlfn._xlws.FILTER($D$2:$D$773,_xlfn.MAP($F$2:$F$773,_xlfn.LAMBDA(_xlpm.x,_xlpm.x=$F693))))</f>
        <v>6.5380843412880026E-4</v>
      </c>
      <c r="M693" s="5">
        <f t="shared" si="128"/>
        <v>0.5</v>
      </c>
      <c r="N693" s="5">
        <f t="shared" si="129"/>
        <v>0.14027395824968311</v>
      </c>
      <c r="O693" s="5">
        <f t="shared" si="130"/>
        <v>0.66666666666666663</v>
      </c>
      <c r="P693" s="5">
        <f t="shared" si="131"/>
        <v>0.3010299956639812</v>
      </c>
      <c r="Q693" s="5"/>
    </row>
    <row r="694" spans="1:18">
      <c r="A694" s="4" t="str">
        <f t="shared" si="120"/>
        <v>~mple~ : [plə]</v>
      </c>
      <c r="B694" s="2">
        <v>1</v>
      </c>
      <c r="C694" s="4" t="s">
        <v>775</v>
      </c>
      <c r="D694" s="5">
        <f t="shared" si="121"/>
        <v>3.2690421706440013E-4</v>
      </c>
      <c r="E694" s="5" t="str">
        <f t="shared" si="122"/>
        <v>~mple~</v>
      </c>
      <c r="F694" s="5" t="str">
        <f t="shared" si="123"/>
        <v>[plə]</v>
      </c>
      <c r="G694" s="6">
        <f t="shared" si="124"/>
        <v>4</v>
      </c>
      <c r="H694" s="6">
        <f t="shared" si="125"/>
        <v>3</v>
      </c>
      <c r="I694" s="6">
        <f t="shared" si="126"/>
        <v>4</v>
      </c>
      <c r="J694" s="5" cm="1">
        <f t="array" ref="J694">SUM(_xlfn._xlws.FILTER($D$2:$D$773,_xlfn.MAP($E$2:$E$773,_xlfn.LAMBDA(_xlpm.x,_xlpm.x=$E694))))</f>
        <v>3.2690421706440013E-4</v>
      </c>
      <c r="K694" s="5">
        <f t="shared" si="127"/>
        <v>1</v>
      </c>
      <c r="L694" s="5" cm="1">
        <f t="array" ref="L694">SUM(_xlfn._xlws.FILTER($D$2:$D$773,_xlfn.MAP($F$2:$F$773,_xlfn.LAMBDA(_xlpm.x,_xlpm.x=$F694))))</f>
        <v>6.5380843412880026E-4</v>
      </c>
      <c r="M694" s="5">
        <f t="shared" si="128"/>
        <v>0.5</v>
      </c>
      <c r="N694" s="5">
        <f t="shared" si="129"/>
        <v>0.14027395824968311</v>
      </c>
      <c r="O694" s="5">
        <f t="shared" si="130"/>
        <v>0.66666666666666663</v>
      </c>
      <c r="P694" s="5">
        <f t="shared" si="131"/>
        <v>0.3010299956639812</v>
      </c>
      <c r="Q694" s="5"/>
      <c r="R694" s="5"/>
    </row>
    <row r="695" spans="1:18">
      <c r="A695" s="4" t="str">
        <f t="shared" si="120"/>
        <v>~stri~ : [stʁi]</v>
      </c>
      <c r="B695" s="2">
        <v>1</v>
      </c>
      <c r="C695" s="4" t="s">
        <v>544</v>
      </c>
      <c r="D695" s="5">
        <f t="shared" si="121"/>
        <v>3.2690421706440013E-4</v>
      </c>
      <c r="E695" s="4" t="str">
        <f t="shared" si="122"/>
        <v>~stri~</v>
      </c>
      <c r="F695" s="4" t="str">
        <f t="shared" si="123"/>
        <v>[stʁi]</v>
      </c>
      <c r="G695" s="6">
        <f t="shared" si="124"/>
        <v>4</v>
      </c>
      <c r="H695" s="6">
        <f t="shared" si="125"/>
        <v>4</v>
      </c>
      <c r="I695" s="6">
        <f t="shared" si="126"/>
        <v>4</v>
      </c>
      <c r="J695" s="5" cm="1">
        <f t="array" ref="J695">SUM(_xlfn._xlws.FILTER($D$2:$D$773,_xlfn.MAP($E$2:$E$773,_xlfn.LAMBDA(_xlpm.x,_xlpm.x=$E695))))</f>
        <v>3.2690421706440013E-4</v>
      </c>
      <c r="K695" s="5">
        <f t="shared" si="127"/>
        <v>1</v>
      </c>
      <c r="L695" s="5" cm="1">
        <f t="array" ref="L695">SUM(_xlfn._xlws.FILTER($D$2:$D$773,_xlfn.MAP($F$2:$F$773,_xlfn.LAMBDA(_xlpm.x,_xlpm.x=$F695))))</f>
        <v>6.5380843412880026E-4</v>
      </c>
      <c r="M695" s="5">
        <f t="shared" si="128"/>
        <v>0.5</v>
      </c>
      <c r="N695" s="5">
        <f t="shared" si="129"/>
        <v>0.15616457835260653</v>
      </c>
      <c r="O695" s="5">
        <f t="shared" si="130"/>
        <v>0.66666666666666663</v>
      </c>
      <c r="P695" s="5">
        <f t="shared" si="131"/>
        <v>0.3010299956639812</v>
      </c>
      <c r="Q695" s="5"/>
      <c r="R695" s="5"/>
    </row>
    <row r="696" spans="1:18">
      <c r="A696" s="4" t="str">
        <f t="shared" si="120"/>
        <v>~pren~ : [pʁɑ̃]</v>
      </c>
      <c r="B696" s="2">
        <v>1</v>
      </c>
      <c r="C696" s="4" t="s">
        <v>557</v>
      </c>
      <c r="D696" s="5">
        <f t="shared" si="121"/>
        <v>3.2690421706440013E-4</v>
      </c>
      <c r="E696" s="4" t="str">
        <f t="shared" si="122"/>
        <v>~pren~</v>
      </c>
      <c r="F696" s="4" t="str">
        <f t="shared" si="123"/>
        <v>[pʁɑ̃]</v>
      </c>
      <c r="G696" s="6">
        <f t="shared" si="124"/>
        <v>4</v>
      </c>
      <c r="H696" s="6">
        <f t="shared" si="125"/>
        <v>4</v>
      </c>
      <c r="I696" s="6">
        <f t="shared" si="126"/>
        <v>4</v>
      </c>
      <c r="J696" s="5" cm="1">
        <f t="array" ref="J696">SUM(_xlfn._xlws.FILTER($D$2:$D$773,_xlfn.MAP($E$2:$E$773,_xlfn.LAMBDA(_xlpm.x,_xlpm.x=$E696))))</f>
        <v>3.2690421706440013E-4</v>
      </c>
      <c r="K696" s="5">
        <f t="shared" si="127"/>
        <v>1</v>
      </c>
      <c r="L696" s="5" cm="1">
        <f t="array" ref="L696">SUM(_xlfn._xlws.FILTER($D$2:$D$773,_xlfn.MAP($F$2:$F$773,_xlfn.LAMBDA(_xlpm.x,_xlpm.x=$F696))))</f>
        <v>6.5380843412880026E-4</v>
      </c>
      <c r="M696" s="5">
        <f t="shared" si="128"/>
        <v>0.5</v>
      </c>
      <c r="N696" s="5">
        <f t="shared" si="129"/>
        <v>0.15616457835260653</v>
      </c>
      <c r="O696" s="5">
        <f t="shared" si="130"/>
        <v>0.66666666666666663</v>
      </c>
      <c r="P696" s="5">
        <f t="shared" si="131"/>
        <v>0.3010299956639812</v>
      </c>
      <c r="Q696" s="5"/>
    </row>
    <row r="697" spans="1:18">
      <c r="A697" s="4" t="str">
        <f t="shared" si="120"/>
        <v>~plan~ : [plɑ̃]</v>
      </c>
      <c r="B697" s="2">
        <v>1</v>
      </c>
      <c r="C697" s="4" t="s">
        <v>567</v>
      </c>
      <c r="D697" s="5">
        <f t="shared" si="121"/>
        <v>3.2690421706440013E-4</v>
      </c>
      <c r="E697" s="5" t="str">
        <f t="shared" si="122"/>
        <v>~plan~</v>
      </c>
      <c r="F697" s="5" t="str">
        <f t="shared" si="123"/>
        <v>[plɑ̃]</v>
      </c>
      <c r="G697" s="6">
        <f t="shared" si="124"/>
        <v>4</v>
      </c>
      <c r="H697" s="6">
        <f t="shared" si="125"/>
        <v>4</v>
      </c>
      <c r="I697" s="6">
        <f t="shared" si="126"/>
        <v>4</v>
      </c>
      <c r="J697" s="5" cm="1">
        <f t="array" ref="J697">SUM(_xlfn._xlws.FILTER($D$2:$D$773,_xlfn.MAP($E$2:$E$773,_xlfn.LAMBDA(_xlpm.x,_xlpm.x=$E697))))</f>
        <v>3.2690421706440013E-4</v>
      </c>
      <c r="K697" s="5">
        <f t="shared" si="127"/>
        <v>1</v>
      </c>
      <c r="L697" s="5" cm="1">
        <f t="array" ref="L697">SUM(_xlfn._xlws.FILTER($D$2:$D$773,_xlfn.MAP($F$2:$F$773,_xlfn.LAMBDA(_xlpm.x,_xlpm.x=$F697))))</f>
        <v>6.5380843412880026E-4</v>
      </c>
      <c r="M697" s="5">
        <f t="shared" si="128"/>
        <v>0.5</v>
      </c>
      <c r="N697" s="5">
        <f t="shared" si="129"/>
        <v>0.15616457835260653</v>
      </c>
      <c r="O697" s="5">
        <f t="shared" si="130"/>
        <v>0.66666666666666663</v>
      </c>
      <c r="P697" s="5">
        <f t="shared" si="131"/>
        <v>0.3010299956639812</v>
      </c>
      <c r="Q697" s="5"/>
    </row>
    <row r="698" spans="1:18">
      <c r="A698" s="4" t="str">
        <f t="shared" si="120"/>
        <v>~croî~ : [kʁwa]</v>
      </c>
      <c r="B698" s="2">
        <v>1</v>
      </c>
      <c r="C698" s="4" t="s">
        <v>607</v>
      </c>
      <c r="D698" s="5">
        <f t="shared" si="121"/>
        <v>3.2690421706440013E-4</v>
      </c>
      <c r="E698" s="4" t="str">
        <f t="shared" si="122"/>
        <v>~croî~</v>
      </c>
      <c r="F698" s="4" t="str">
        <f t="shared" si="123"/>
        <v>[kʁwa]</v>
      </c>
      <c r="G698" s="6">
        <f t="shared" si="124"/>
        <v>4</v>
      </c>
      <c r="H698" s="6">
        <f t="shared" si="125"/>
        <v>4</v>
      </c>
      <c r="I698" s="6">
        <f t="shared" si="126"/>
        <v>4</v>
      </c>
      <c r="J698" s="5" cm="1">
        <f t="array" ref="J698">SUM(_xlfn._xlws.FILTER($D$2:$D$773,_xlfn.MAP($E$2:$E$773,_xlfn.LAMBDA(_xlpm.x,_xlpm.x=$E698))))</f>
        <v>3.2690421706440013E-4</v>
      </c>
      <c r="K698" s="5">
        <f t="shared" si="127"/>
        <v>1</v>
      </c>
      <c r="L698" s="5" cm="1">
        <f t="array" ref="L698">SUM(_xlfn._xlws.FILTER($D$2:$D$773,_xlfn.MAP($F$2:$F$773,_xlfn.LAMBDA(_xlpm.x,_xlpm.x=$F698))))</f>
        <v>6.5380843412880026E-4</v>
      </c>
      <c r="M698" s="5">
        <f t="shared" si="128"/>
        <v>0.5</v>
      </c>
      <c r="N698" s="5">
        <f t="shared" si="129"/>
        <v>0.15616457835260653</v>
      </c>
      <c r="O698" s="5">
        <f t="shared" si="130"/>
        <v>0.66666666666666663</v>
      </c>
      <c r="P698" s="5">
        <f t="shared" si="131"/>
        <v>0.3010299956639812</v>
      </c>
      <c r="Q698" s="5"/>
    </row>
    <row r="699" spans="1:18">
      <c r="A699" s="4" t="str">
        <f t="shared" si="120"/>
        <v>~croi~ : [kʁwa]</v>
      </c>
      <c r="B699" s="2">
        <v>1</v>
      </c>
      <c r="C699" s="4" t="s">
        <v>608</v>
      </c>
      <c r="D699" s="5">
        <f t="shared" si="121"/>
        <v>3.2690421706440013E-4</v>
      </c>
      <c r="E699" s="4" t="str">
        <f t="shared" si="122"/>
        <v>~croi~</v>
      </c>
      <c r="F699" s="4" t="str">
        <f t="shared" si="123"/>
        <v>[kʁwa]</v>
      </c>
      <c r="G699" s="6">
        <f t="shared" si="124"/>
        <v>4</v>
      </c>
      <c r="H699" s="6">
        <f t="shared" si="125"/>
        <v>4</v>
      </c>
      <c r="I699" s="6">
        <f t="shared" si="126"/>
        <v>4</v>
      </c>
      <c r="J699" s="5" cm="1">
        <f t="array" ref="J699">SUM(_xlfn._xlws.FILTER($D$2:$D$773,_xlfn.MAP($E$2:$E$773,_xlfn.LAMBDA(_xlpm.x,_xlpm.x=$E699))))</f>
        <v>3.2690421706440013E-4</v>
      </c>
      <c r="K699" s="5">
        <f t="shared" si="127"/>
        <v>1</v>
      </c>
      <c r="L699" s="5" cm="1">
        <f t="array" ref="L699">SUM(_xlfn._xlws.FILTER($D$2:$D$773,_xlfn.MAP($F$2:$F$773,_xlfn.LAMBDA(_xlpm.x,_xlpm.x=$F699))))</f>
        <v>6.5380843412880026E-4</v>
      </c>
      <c r="M699" s="5">
        <f t="shared" si="128"/>
        <v>0.5</v>
      </c>
      <c r="N699" s="5">
        <f t="shared" si="129"/>
        <v>0.15616457835260653</v>
      </c>
      <c r="O699" s="5">
        <f t="shared" si="130"/>
        <v>0.66666666666666663</v>
      </c>
      <c r="P699" s="5">
        <f t="shared" si="131"/>
        <v>0.3010299956639812</v>
      </c>
      <c r="Q699" s="5"/>
    </row>
    <row r="700" spans="1:18">
      <c r="A700" s="4" t="str">
        <f t="shared" si="120"/>
        <v>~pein~ : [pɛ̃]</v>
      </c>
      <c r="B700" s="2">
        <v>2</v>
      </c>
      <c r="C700" s="4" t="s">
        <v>360</v>
      </c>
      <c r="D700" s="5">
        <f t="shared" si="121"/>
        <v>6.5380843412880026E-4</v>
      </c>
      <c r="E700" s="4" t="str">
        <f t="shared" si="122"/>
        <v>~pein~</v>
      </c>
      <c r="F700" s="4" t="str">
        <f t="shared" si="123"/>
        <v>[pɛ̃]</v>
      </c>
      <c r="G700" s="6">
        <f t="shared" si="124"/>
        <v>4</v>
      </c>
      <c r="H700" s="6">
        <f t="shared" si="125"/>
        <v>3</v>
      </c>
      <c r="I700" s="6">
        <f t="shared" si="126"/>
        <v>4</v>
      </c>
      <c r="J700" s="5" cm="1">
        <f t="array" ref="J700">SUM(_xlfn._xlws.FILTER($D$2:$D$773,_xlfn.MAP($E$2:$E$773,_xlfn.LAMBDA(_xlpm.x,_xlpm.x=$E700))))</f>
        <v>6.5380843412880026E-4</v>
      </c>
      <c r="K700" s="5">
        <f t="shared" si="127"/>
        <v>1</v>
      </c>
      <c r="L700" s="5" cm="1">
        <f t="array" ref="L700">SUM(_xlfn._xlws.FILTER($D$2:$D$773,_xlfn.MAP($F$2:$F$773,_xlfn.LAMBDA(_xlpm.x,_xlpm.x=$F700))))</f>
        <v>1.3076168682576005E-3</v>
      </c>
      <c r="M700" s="5">
        <f t="shared" si="128"/>
        <v>0.5</v>
      </c>
      <c r="N700" s="5">
        <f t="shared" si="129"/>
        <v>0.22232896365347279</v>
      </c>
      <c r="O700" s="5">
        <f t="shared" si="130"/>
        <v>0.66666666666666663</v>
      </c>
      <c r="P700" s="5">
        <f t="shared" si="131"/>
        <v>0.3010299956639812</v>
      </c>
      <c r="Q700" s="5"/>
    </row>
    <row r="701" spans="1:18">
      <c r="A701" s="4" t="str">
        <f t="shared" si="120"/>
        <v>~pain~ : [pɛ̃]</v>
      </c>
      <c r="B701" s="2">
        <v>2</v>
      </c>
      <c r="C701" s="4" t="s">
        <v>362</v>
      </c>
      <c r="D701" s="5">
        <f t="shared" si="121"/>
        <v>6.5380843412880026E-4</v>
      </c>
      <c r="E701" s="5" t="str">
        <f t="shared" si="122"/>
        <v>~pain~</v>
      </c>
      <c r="F701" s="5" t="str">
        <f t="shared" si="123"/>
        <v>[pɛ̃]</v>
      </c>
      <c r="G701" s="6">
        <f t="shared" si="124"/>
        <v>4</v>
      </c>
      <c r="H701" s="6">
        <f t="shared" si="125"/>
        <v>3</v>
      </c>
      <c r="I701" s="6">
        <f t="shared" si="126"/>
        <v>4</v>
      </c>
      <c r="J701" s="5" cm="1">
        <f t="array" ref="J701">SUM(_xlfn._xlws.FILTER($D$2:$D$773,_xlfn.MAP($E$2:$E$773,_xlfn.LAMBDA(_xlpm.x,_xlpm.x=$E701))))</f>
        <v>6.5380843412880026E-4</v>
      </c>
      <c r="K701" s="5">
        <f t="shared" si="127"/>
        <v>1</v>
      </c>
      <c r="L701" s="5" cm="1">
        <f t="array" ref="L701">SUM(_xlfn._xlws.FILTER($D$2:$D$773,_xlfn.MAP($F$2:$F$773,_xlfn.LAMBDA(_xlpm.x,_xlpm.x=$F701))))</f>
        <v>1.3076168682576005E-3</v>
      </c>
      <c r="M701" s="5">
        <f t="shared" si="128"/>
        <v>0.5</v>
      </c>
      <c r="N701" s="5">
        <f t="shared" si="129"/>
        <v>0.22232896365347279</v>
      </c>
      <c r="O701" s="5">
        <f t="shared" si="130"/>
        <v>0.66666666666666663</v>
      </c>
      <c r="P701" s="5">
        <f t="shared" si="131"/>
        <v>0.3010299956639812</v>
      </c>
      <c r="Q701" s="5"/>
    </row>
    <row r="702" spans="1:18">
      <c r="A702" s="4" t="str">
        <f t="shared" si="120"/>
        <v>~teau~ : [to]</v>
      </c>
      <c r="B702" s="2">
        <v>4</v>
      </c>
      <c r="C702" s="4" t="s">
        <v>211</v>
      </c>
      <c r="D702" s="5">
        <f t="shared" si="121"/>
        <v>1.3076168682576005E-3</v>
      </c>
      <c r="E702" s="5" t="str">
        <f t="shared" si="122"/>
        <v>~teau~</v>
      </c>
      <c r="F702" s="5" t="str">
        <f t="shared" si="123"/>
        <v>[to]</v>
      </c>
      <c r="G702" s="6">
        <f t="shared" si="124"/>
        <v>4</v>
      </c>
      <c r="H702" s="6">
        <f t="shared" si="125"/>
        <v>2</v>
      </c>
      <c r="I702" s="6">
        <f t="shared" si="126"/>
        <v>4</v>
      </c>
      <c r="J702" s="5" cm="1">
        <f t="array" ref="J702">SUM(_xlfn._xlws.FILTER($D$2:$D$773,_xlfn.MAP($E$2:$E$773,_xlfn.LAMBDA(_xlpm.x,_xlpm.x=$E702))))</f>
        <v>1.3076168682576005E-3</v>
      </c>
      <c r="K702" s="5">
        <f t="shared" si="127"/>
        <v>1</v>
      </c>
      <c r="L702" s="5" cm="1">
        <f t="array" ref="L702">SUM(_xlfn._xlws.FILTER($D$2:$D$773,_xlfn.MAP($F$2:$F$773,_xlfn.LAMBDA(_xlpm.x,_xlpm.x=$F702))))</f>
        <v>2.6152337365152011E-3</v>
      </c>
      <c r="M702" s="5">
        <f t="shared" si="128"/>
        <v>0.5</v>
      </c>
      <c r="N702" s="5">
        <f t="shared" si="129"/>
        <v>0.28054791649936622</v>
      </c>
      <c r="O702" s="5">
        <f t="shared" si="130"/>
        <v>0.66666666666666663</v>
      </c>
      <c r="P702" s="5">
        <f t="shared" si="131"/>
        <v>0.3010299956639812</v>
      </c>
      <c r="Q702" s="5"/>
    </row>
    <row r="703" spans="1:18">
      <c r="A703" s="4" t="str">
        <f t="shared" si="120"/>
        <v>~main~ : [mɛ̃]</v>
      </c>
      <c r="B703" s="2">
        <v>3</v>
      </c>
      <c r="C703" s="4" t="s">
        <v>259</v>
      </c>
      <c r="D703" s="5">
        <f t="shared" si="121"/>
        <v>9.8071265119320039E-4</v>
      </c>
      <c r="E703" s="4" t="str">
        <f t="shared" si="122"/>
        <v>~main~</v>
      </c>
      <c r="F703" s="4" t="str">
        <f t="shared" si="123"/>
        <v>[mɛ̃]</v>
      </c>
      <c r="G703" s="6">
        <f t="shared" si="124"/>
        <v>4</v>
      </c>
      <c r="H703" s="6">
        <f t="shared" si="125"/>
        <v>3</v>
      </c>
      <c r="I703" s="6">
        <f t="shared" si="126"/>
        <v>4</v>
      </c>
      <c r="J703" s="5" cm="1">
        <f t="array" ref="J703">SUM(_xlfn._xlws.FILTER($D$2:$D$773,_xlfn.MAP($E$2:$E$773,_xlfn.LAMBDA(_xlpm.x,_xlpm.x=$E703))))</f>
        <v>9.8071265119320039E-4</v>
      </c>
      <c r="K703" s="5">
        <f t="shared" si="127"/>
        <v>1</v>
      </c>
      <c r="L703" s="5" cm="1">
        <f t="array" ref="L703">SUM(_xlfn._xlws.FILTER($D$2:$D$773,_xlfn.MAP($F$2:$F$773,_xlfn.LAMBDA(_xlpm.x,_xlpm.x=$F703))))</f>
        <v>1.9614253023864008E-3</v>
      </c>
      <c r="M703" s="5">
        <f t="shared" si="128"/>
        <v>0.5</v>
      </c>
      <c r="N703" s="5">
        <f t="shared" si="129"/>
        <v>0.28054791649936622</v>
      </c>
      <c r="O703" s="5">
        <f t="shared" si="130"/>
        <v>0.66666666666666663</v>
      </c>
      <c r="P703" s="5">
        <f t="shared" si="131"/>
        <v>0.3010299956639812</v>
      </c>
      <c r="Q703" s="5"/>
    </row>
    <row r="704" spans="1:18">
      <c r="A704" s="4" t="str">
        <f t="shared" si="120"/>
        <v>~tain~ : [tɛ̃]</v>
      </c>
      <c r="B704" s="2">
        <v>1</v>
      </c>
      <c r="C704" s="4" t="s">
        <v>523</v>
      </c>
      <c r="D704" s="5">
        <f t="shared" si="121"/>
        <v>3.2690421706440013E-4</v>
      </c>
      <c r="E704" s="5" t="str">
        <f t="shared" si="122"/>
        <v>~tain~</v>
      </c>
      <c r="F704" s="5" t="str">
        <f t="shared" si="123"/>
        <v>[tɛ̃]</v>
      </c>
      <c r="G704" s="6">
        <f t="shared" si="124"/>
        <v>4</v>
      </c>
      <c r="H704" s="6">
        <f t="shared" si="125"/>
        <v>3</v>
      </c>
      <c r="I704" s="6">
        <f t="shared" si="126"/>
        <v>4</v>
      </c>
      <c r="J704" s="5" cm="1">
        <f t="array" ref="J704">SUM(_xlfn._xlws.FILTER($D$2:$D$773,_xlfn.MAP($E$2:$E$773,_xlfn.LAMBDA(_xlpm.x,_xlpm.x=$E704))))</f>
        <v>3.2690421706440013E-4</v>
      </c>
      <c r="K704" s="5">
        <f t="shared" si="127"/>
        <v>1</v>
      </c>
      <c r="L704" s="5" cm="1">
        <f t="array" ref="L704">SUM(_xlfn._xlws.FILTER($D$2:$D$773,_xlfn.MAP($F$2:$F$773,_xlfn.LAMBDA(_xlpm.x,_xlpm.x=$F704))))</f>
        <v>9.8071265119320039E-4</v>
      </c>
      <c r="M704" s="5">
        <f t="shared" si="128"/>
        <v>0.33333333333333331</v>
      </c>
      <c r="N704" s="5">
        <f t="shared" si="129"/>
        <v>0.10520546868726234</v>
      </c>
      <c r="O704" s="5">
        <f t="shared" si="130"/>
        <v>0.5</v>
      </c>
      <c r="P704" s="5">
        <f t="shared" si="131"/>
        <v>0.47712125471966244</v>
      </c>
      <c r="Q704" s="5"/>
    </row>
    <row r="705" spans="1:17">
      <c r="A705" s="4" t="str">
        <f t="shared" si="120"/>
        <v>~pele~ : [ple]</v>
      </c>
      <c r="B705" s="2">
        <v>1</v>
      </c>
      <c r="C705" s="4" t="s">
        <v>572</v>
      </c>
      <c r="D705" s="5">
        <f t="shared" si="121"/>
        <v>3.2690421706440013E-4</v>
      </c>
      <c r="E705" s="4" t="str">
        <f t="shared" si="122"/>
        <v>~pele~</v>
      </c>
      <c r="F705" s="4" t="str">
        <f t="shared" si="123"/>
        <v>[ple]</v>
      </c>
      <c r="G705" s="6">
        <f t="shared" si="124"/>
        <v>4</v>
      </c>
      <c r="H705" s="6">
        <f t="shared" si="125"/>
        <v>3</v>
      </c>
      <c r="I705" s="6">
        <f t="shared" si="126"/>
        <v>4</v>
      </c>
      <c r="J705" s="5" cm="1">
        <f t="array" ref="J705">SUM(_xlfn._xlws.FILTER($D$2:$D$773,_xlfn.MAP($E$2:$E$773,_xlfn.LAMBDA(_xlpm.x,_xlpm.x=$E705))))</f>
        <v>3.2690421706440013E-4</v>
      </c>
      <c r="K705" s="5">
        <f t="shared" si="127"/>
        <v>1</v>
      </c>
      <c r="L705" s="5" cm="1">
        <f t="array" ref="L705">SUM(_xlfn._xlws.FILTER($D$2:$D$773,_xlfn.MAP($F$2:$F$773,_xlfn.LAMBDA(_xlpm.x,_xlpm.x=$F705))))</f>
        <v>9.8071265119320039E-4</v>
      </c>
      <c r="M705" s="5">
        <f t="shared" si="128"/>
        <v>0.33333333333333331</v>
      </c>
      <c r="N705" s="5">
        <f t="shared" si="129"/>
        <v>0.10520546868726234</v>
      </c>
      <c r="O705" s="5">
        <f t="shared" si="130"/>
        <v>0.5</v>
      </c>
      <c r="P705" s="5">
        <f t="shared" si="131"/>
        <v>0.47712125471966244</v>
      </c>
      <c r="Q705" s="5"/>
    </row>
    <row r="706" spans="1:17">
      <c r="A706" s="4" t="str">
        <f t="shared" ref="A706:A773" si="132">_xlfn.LET(_xlpm.sep," : ",CONCATENATE(E706,_xlpm.sep,F706))</f>
        <v>~quan~ : [kɑ̃]</v>
      </c>
      <c r="B706" s="2">
        <v>1</v>
      </c>
      <c r="C706" s="4" t="s">
        <v>784</v>
      </c>
      <c r="D706" s="5">
        <f t="shared" ref="D706:D773" si="133">B706/freq.sum.r1a</f>
        <v>3.2690421706440013E-4</v>
      </c>
      <c r="E706" s="5" t="str">
        <f t="shared" ref="E706:E773" si="134">_xlfn.LET(_xlpm.sep,":",_xlpm.w,$C706,_xlfn.CONCAT("~",RIGHT(_xlpm.w,LEN(_xlpm.w)-FIND(_xlpm.sep,_xlpm.w)),"~"))</f>
        <v>~quan~</v>
      </c>
      <c r="F706" s="5" t="str">
        <f t="shared" ref="F706:F773" si="135">_xlfn.LET(_xlpm.sep,":",_xlpm.w,$C706,_xlfn.CONCAT("[",LEFT(_xlpm.w,FIND(_xlpm.sep,_xlpm.w)-1),"]"))</f>
        <v>[kɑ̃]</v>
      </c>
      <c r="G706" s="6">
        <f t="shared" ref="G706:G773" si="136">_xlfn.LET(_xlpm.w,E706,LEN(_xlpm.w)-2)</f>
        <v>4</v>
      </c>
      <c r="H706" s="6">
        <f t="shared" ref="H706:H773" si="137">_xlfn.LET(_xlpm.w,F706,LEN(_xlpm.w)-2)</f>
        <v>3</v>
      </c>
      <c r="I706" s="6">
        <f t="shared" ref="I706:I769" si="138">_xlfn.LET(_xlpm.a,H706,_xlpm.b,G706,MAX(_xlpm.a,_xlpm.b))</f>
        <v>4</v>
      </c>
      <c r="J706" s="5" cm="1">
        <f t="array" ref="J706">SUM(_xlfn._xlws.FILTER($D$2:$D$773,_xlfn.MAP($E$2:$E$773,_xlfn.LAMBDA(_xlpm.x,_xlpm.x=$E706))))</f>
        <v>3.2690421706440013E-4</v>
      </c>
      <c r="K706" s="5">
        <f t="shared" ref="K706:K769" si="139">$D706/J706</f>
        <v>1</v>
      </c>
      <c r="L706" s="5" cm="1">
        <f t="array" ref="L706">SUM(_xlfn._xlws.FILTER($D$2:$D$773,_xlfn.MAP($F$2:$F$773,_xlfn.LAMBDA(_xlpm.x,_xlpm.x=$F706))))</f>
        <v>9.8071265119320039E-4</v>
      </c>
      <c r="M706" s="5">
        <f t="shared" ref="M706:M769" si="140">$D706/L706</f>
        <v>0.33333333333333331</v>
      </c>
      <c r="N706" s="5">
        <f t="shared" ref="N706:N769" si="141">_xlfn.LET(_xlpm.freq,B706,_xlpm.size,H706+1,_xlpm.F,O706,LOG(1+_xlpm.freq)*LOG(1+_xlpm.size)*_xlpm.F)</f>
        <v>0.10520546868726234</v>
      </c>
      <c r="O706" s="5">
        <f t="shared" ref="O706:O773" si="142">_xlfn.LET(_xlpm.a,M706,_xlpm.b,K706,2*_xlpm.a*_xlpm.b/(_xlpm.a+_xlpm.b))</f>
        <v>0.5</v>
      </c>
      <c r="P706" s="5">
        <f t="shared" ref="P706:P773" si="143">_xlfn.LET(_xlpm.p,K706,_xlpm.q,M706,LOG(_xlpm.p/_xlpm.q))</f>
        <v>0.47712125471966244</v>
      </c>
      <c r="Q706" s="5"/>
    </row>
    <row r="707" spans="1:17">
      <c r="A707" s="4" t="str">
        <f t="shared" si="132"/>
        <v>~frai~ : [fʁɛ]</v>
      </c>
      <c r="B707" s="2">
        <v>1</v>
      </c>
      <c r="C707" s="4" t="s">
        <v>637</v>
      </c>
      <c r="D707" s="5">
        <f t="shared" si="133"/>
        <v>3.2690421706440013E-4</v>
      </c>
      <c r="E707" s="5" t="str">
        <f t="shared" si="134"/>
        <v>~frai~</v>
      </c>
      <c r="F707" s="5" t="str">
        <f t="shared" si="135"/>
        <v>[fʁɛ]</v>
      </c>
      <c r="G707" s="6">
        <f t="shared" si="136"/>
        <v>4</v>
      </c>
      <c r="H707" s="6">
        <f t="shared" si="137"/>
        <v>3</v>
      </c>
      <c r="I707" s="6">
        <f t="shared" si="138"/>
        <v>4</v>
      </c>
      <c r="J707" s="5" cm="1">
        <f t="array" ref="J707">SUM(_xlfn._xlws.FILTER($D$2:$D$773,_xlfn.MAP($E$2:$E$773,_xlfn.LAMBDA(_xlpm.x,_xlpm.x=$E707))))</f>
        <v>3.2690421706440013E-4</v>
      </c>
      <c r="K707" s="5">
        <f t="shared" si="139"/>
        <v>1</v>
      </c>
      <c r="L707" s="5" cm="1">
        <f t="array" ref="L707">SUM(_xlfn._xlws.FILTER($D$2:$D$773,_xlfn.MAP($F$2:$F$773,_xlfn.LAMBDA(_xlpm.x,_xlpm.x=$F707))))</f>
        <v>9.8071265119320039E-4</v>
      </c>
      <c r="M707" s="5">
        <f t="shared" si="140"/>
        <v>0.33333333333333331</v>
      </c>
      <c r="N707" s="5">
        <f t="shared" si="141"/>
        <v>0.10520546868726234</v>
      </c>
      <c r="O707" s="5">
        <f t="shared" si="142"/>
        <v>0.5</v>
      </c>
      <c r="P707" s="5">
        <f t="shared" si="143"/>
        <v>0.47712125471966244</v>
      </c>
      <c r="Q707" s="5"/>
    </row>
    <row r="708" spans="1:17">
      <c r="A708" s="4" t="str">
        <f t="shared" si="132"/>
        <v>~vres~ : [vʁ]</v>
      </c>
      <c r="B708" s="2">
        <v>2</v>
      </c>
      <c r="C708" s="4" t="s">
        <v>329</v>
      </c>
      <c r="D708" s="5">
        <f t="shared" si="133"/>
        <v>6.5380843412880026E-4</v>
      </c>
      <c r="E708" s="4" t="str">
        <f t="shared" si="134"/>
        <v>~vres~</v>
      </c>
      <c r="F708" s="4" t="str">
        <f t="shared" si="135"/>
        <v>[vʁ]</v>
      </c>
      <c r="G708" s="6">
        <f t="shared" si="136"/>
        <v>4</v>
      </c>
      <c r="H708" s="6">
        <f t="shared" si="137"/>
        <v>2</v>
      </c>
      <c r="I708" s="6">
        <f t="shared" si="138"/>
        <v>4</v>
      </c>
      <c r="J708" s="5" cm="1">
        <f t="array" ref="J708">SUM(_xlfn._xlws.FILTER($D$2:$D$773,_xlfn.MAP($E$2:$E$773,_xlfn.LAMBDA(_xlpm.x,_xlpm.x=$E708))))</f>
        <v>6.5380843412880026E-4</v>
      </c>
      <c r="K708" s="5">
        <f t="shared" si="139"/>
        <v>1</v>
      </c>
      <c r="L708" s="5" cm="1">
        <f t="array" ref="L708">SUM(_xlfn._xlws.FILTER($D$2:$D$773,_xlfn.MAP($F$2:$F$773,_xlfn.LAMBDA(_xlpm.x,_xlpm.x=$F708))))</f>
        <v>1.9614253023864008E-3</v>
      </c>
      <c r="M708" s="5">
        <f t="shared" si="140"/>
        <v>0.33333333333333331</v>
      </c>
      <c r="N708" s="5">
        <f t="shared" si="141"/>
        <v>0.14362780923945326</v>
      </c>
      <c r="O708" s="5">
        <f t="shared" si="142"/>
        <v>0.5</v>
      </c>
      <c r="P708" s="5">
        <f t="shared" si="143"/>
        <v>0.47712125471966244</v>
      </c>
      <c r="Q708" s="5"/>
    </row>
    <row r="709" spans="1:17">
      <c r="A709" s="4" t="str">
        <f t="shared" si="132"/>
        <v>~bres~ : [bʁ]</v>
      </c>
      <c r="B709" s="2">
        <v>2</v>
      </c>
      <c r="C709" s="4" t="s">
        <v>665</v>
      </c>
      <c r="D709" s="5">
        <f t="shared" si="133"/>
        <v>6.5380843412880026E-4</v>
      </c>
      <c r="E709" s="4" t="str">
        <f t="shared" si="134"/>
        <v>~bres~</v>
      </c>
      <c r="F709" s="4" t="str">
        <f t="shared" si="135"/>
        <v>[bʁ]</v>
      </c>
      <c r="G709" s="6">
        <f t="shared" si="136"/>
        <v>4</v>
      </c>
      <c r="H709" s="6">
        <f t="shared" si="137"/>
        <v>2</v>
      </c>
      <c r="I709" s="6">
        <f t="shared" si="138"/>
        <v>4</v>
      </c>
      <c r="J709" s="5" cm="1">
        <f t="array" ref="J709">SUM(_xlfn._xlws.FILTER($D$2:$D$773,_xlfn.MAP($E$2:$E$773,_xlfn.LAMBDA(_xlpm.x,_xlpm.x=$E709))))</f>
        <v>6.5380843412880026E-4</v>
      </c>
      <c r="K709" s="5">
        <f t="shared" si="139"/>
        <v>1</v>
      </c>
      <c r="L709" s="5" cm="1">
        <f t="array" ref="L709">SUM(_xlfn._xlws.FILTER($D$2:$D$773,_xlfn.MAP($F$2:$F$773,_xlfn.LAMBDA(_xlpm.x,_xlpm.x=$F709))))</f>
        <v>1.9614253023864008E-3</v>
      </c>
      <c r="M709" s="5">
        <f t="shared" si="140"/>
        <v>0.33333333333333331</v>
      </c>
      <c r="N709" s="5">
        <f t="shared" si="141"/>
        <v>0.14362780923945326</v>
      </c>
      <c r="O709" s="5">
        <f t="shared" si="142"/>
        <v>0.5</v>
      </c>
      <c r="P709" s="5">
        <f t="shared" si="143"/>
        <v>0.47712125471966244</v>
      </c>
      <c r="Q709" s="5"/>
    </row>
    <row r="710" spans="1:17">
      <c r="A710" s="4" t="str">
        <f t="shared" si="132"/>
        <v>~ssin~ : [sɛ̃]</v>
      </c>
      <c r="B710" s="2">
        <v>2</v>
      </c>
      <c r="C710" s="4" t="s">
        <v>341</v>
      </c>
      <c r="D710" s="5">
        <f t="shared" si="133"/>
        <v>6.5380843412880026E-4</v>
      </c>
      <c r="E710" s="5" t="str">
        <f t="shared" si="134"/>
        <v>~ssin~</v>
      </c>
      <c r="F710" s="5" t="str">
        <f t="shared" si="135"/>
        <v>[sɛ̃]</v>
      </c>
      <c r="G710" s="6">
        <f t="shared" si="136"/>
        <v>4</v>
      </c>
      <c r="H710" s="6">
        <f t="shared" si="137"/>
        <v>3</v>
      </c>
      <c r="I710" s="6">
        <f t="shared" si="138"/>
        <v>4</v>
      </c>
      <c r="J710" s="5" cm="1">
        <f t="array" ref="J710">SUM(_xlfn._xlws.FILTER($D$2:$D$773,_xlfn.MAP($E$2:$E$773,_xlfn.LAMBDA(_xlpm.x,_xlpm.x=$E710))))</f>
        <v>6.5380843412880026E-4</v>
      </c>
      <c r="K710" s="5">
        <f t="shared" si="139"/>
        <v>1</v>
      </c>
      <c r="L710" s="5" cm="1">
        <f t="array" ref="L710">SUM(_xlfn._xlws.FILTER($D$2:$D$773,_xlfn.MAP($F$2:$F$773,_xlfn.LAMBDA(_xlpm.x,_xlpm.x=$F710))))</f>
        <v>1.9614253023864008E-3</v>
      </c>
      <c r="M710" s="5">
        <f t="shared" si="140"/>
        <v>0.33333333333333331</v>
      </c>
      <c r="N710" s="5">
        <f t="shared" si="141"/>
        <v>0.1667467227401046</v>
      </c>
      <c r="O710" s="5">
        <f t="shared" si="142"/>
        <v>0.5</v>
      </c>
      <c r="P710" s="5">
        <f t="shared" si="143"/>
        <v>0.47712125471966244</v>
      </c>
      <c r="Q710" s="5"/>
    </row>
    <row r="711" spans="1:17">
      <c r="A711" s="4" t="str">
        <f t="shared" si="132"/>
        <v>~sson~ : [sɔ̃]</v>
      </c>
      <c r="B711" s="2">
        <v>4</v>
      </c>
      <c r="C711" s="4" t="s">
        <v>212</v>
      </c>
      <c r="D711" s="5">
        <f t="shared" si="133"/>
        <v>1.3076168682576005E-3</v>
      </c>
      <c r="E711" s="4" t="str">
        <f t="shared" si="134"/>
        <v>~sson~</v>
      </c>
      <c r="F711" s="4" t="str">
        <f t="shared" si="135"/>
        <v>[sɔ̃]</v>
      </c>
      <c r="G711" s="6">
        <f t="shared" si="136"/>
        <v>4</v>
      </c>
      <c r="H711" s="6">
        <f t="shared" si="137"/>
        <v>3</v>
      </c>
      <c r="I711" s="6">
        <f t="shared" si="138"/>
        <v>4</v>
      </c>
      <c r="J711" s="5" cm="1">
        <f t="array" ref="J711">SUM(_xlfn._xlws.FILTER($D$2:$D$773,_xlfn.MAP($E$2:$E$773,_xlfn.LAMBDA(_xlpm.x,_xlpm.x=$E711))))</f>
        <v>1.3076168682576005E-3</v>
      </c>
      <c r="K711" s="5">
        <f t="shared" si="139"/>
        <v>1</v>
      </c>
      <c r="L711" s="5" cm="1">
        <f t="array" ref="L711">SUM(_xlfn._xlws.FILTER($D$2:$D$773,_xlfn.MAP($F$2:$F$773,_xlfn.LAMBDA(_xlpm.x,_xlpm.x=$F711))))</f>
        <v>4.2497548218372021E-3</v>
      </c>
      <c r="M711" s="5">
        <f t="shared" si="140"/>
        <v>0.30769230769230765</v>
      </c>
      <c r="N711" s="5">
        <f t="shared" si="141"/>
        <v>0.22991014915835017</v>
      </c>
      <c r="O711" s="5">
        <f t="shared" si="142"/>
        <v>0.47058823529411759</v>
      </c>
      <c r="P711" s="5">
        <f t="shared" si="143"/>
        <v>0.51188336097887444</v>
      </c>
      <c r="Q711" s="5"/>
    </row>
    <row r="712" spans="1:17">
      <c r="A712" s="4" t="str">
        <f t="shared" si="132"/>
        <v>~rriè~ : [ʁjɛ]</v>
      </c>
      <c r="B712" s="2">
        <v>2</v>
      </c>
      <c r="C712" s="4" t="s">
        <v>303</v>
      </c>
      <c r="D712" s="5">
        <f t="shared" si="133"/>
        <v>6.5380843412880026E-4</v>
      </c>
      <c r="E712" s="5" t="str">
        <f t="shared" si="134"/>
        <v>~rriè~</v>
      </c>
      <c r="F712" s="5" t="str">
        <f t="shared" si="135"/>
        <v>[ʁjɛ]</v>
      </c>
      <c r="G712" s="6">
        <f t="shared" si="136"/>
        <v>4</v>
      </c>
      <c r="H712" s="6">
        <f t="shared" si="137"/>
        <v>3</v>
      </c>
      <c r="I712" s="6">
        <f t="shared" si="138"/>
        <v>4</v>
      </c>
      <c r="J712" s="5" cm="1">
        <f t="array" ref="J712">SUM(_xlfn._xlws.FILTER($D$2:$D$773,_xlfn.MAP($E$2:$E$773,_xlfn.LAMBDA(_xlpm.x,_xlpm.x=$E712))))</f>
        <v>6.5380843412880026E-4</v>
      </c>
      <c r="K712" s="5">
        <f t="shared" si="139"/>
        <v>1</v>
      </c>
      <c r="L712" s="5" cm="1">
        <f t="array" ref="L712">SUM(_xlfn._xlws.FILTER($D$2:$D$773,_xlfn.MAP($F$2:$F$773,_xlfn.LAMBDA(_xlpm.x,_xlpm.x=$F712))))</f>
        <v>2.2883295194508009E-3</v>
      </c>
      <c r="M712" s="5">
        <f t="shared" si="140"/>
        <v>0.2857142857142857</v>
      </c>
      <c r="N712" s="5">
        <f t="shared" si="141"/>
        <v>0.14821930910231521</v>
      </c>
      <c r="O712" s="5">
        <f t="shared" si="142"/>
        <v>0.44444444444444448</v>
      </c>
      <c r="P712" s="5">
        <f t="shared" si="143"/>
        <v>0.54406804435027567</v>
      </c>
      <c r="Q712" s="5"/>
    </row>
    <row r="713" spans="1:17">
      <c r="A713" s="4" t="str">
        <f t="shared" si="132"/>
        <v>~long~ : [lɔ̃]</v>
      </c>
      <c r="B713" s="2">
        <v>1</v>
      </c>
      <c r="C713" s="4" t="s">
        <v>592</v>
      </c>
      <c r="D713" s="5">
        <f t="shared" si="133"/>
        <v>3.2690421706440013E-4</v>
      </c>
      <c r="E713" s="5" t="str">
        <f t="shared" si="134"/>
        <v>~long~</v>
      </c>
      <c r="F713" s="5" t="str">
        <f t="shared" si="135"/>
        <v>[lɔ̃]</v>
      </c>
      <c r="G713" s="6">
        <f t="shared" si="136"/>
        <v>4</v>
      </c>
      <c r="H713" s="6">
        <f t="shared" si="137"/>
        <v>3</v>
      </c>
      <c r="I713" s="6">
        <f t="shared" si="138"/>
        <v>4</v>
      </c>
      <c r="J713" s="5" cm="1">
        <f t="array" ref="J713">SUM(_xlfn._xlws.FILTER($D$2:$D$773,_xlfn.MAP($E$2:$E$773,_xlfn.LAMBDA(_xlpm.x,_xlpm.x=$E713))))</f>
        <v>3.2690421706440013E-4</v>
      </c>
      <c r="K713" s="5">
        <f t="shared" si="139"/>
        <v>1</v>
      </c>
      <c r="L713" s="5" cm="1">
        <f t="array" ref="L713">SUM(_xlfn._xlws.FILTER($D$2:$D$773,_xlfn.MAP($F$2:$F$773,_xlfn.LAMBDA(_xlpm.x,_xlpm.x=$F713))))</f>
        <v>1.3076168682576005E-3</v>
      </c>
      <c r="M713" s="5">
        <f t="shared" si="140"/>
        <v>0.25</v>
      </c>
      <c r="N713" s="5">
        <f t="shared" si="141"/>
        <v>8.4164374949809884E-2</v>
      </c>
      <c r="O713" s="5">
        <f t="shared" si="142"/>
        <v>0.4</v>
      </c>
      <c r="P713" s="5">
        <f t="shared" si="143"/>
        <v>0.6020599913279624</v>
      </c>
      <c r="Q713" s="5"/>
    </row>
    <row r="714" spans="1:17">
      <c r="A714" s="4" t="str">
        <f t="shared" si="132"/>
        <v>~ille~ : [jə]</v>
      </c>
      <c r="B714" s="2">
        <v>3</v>
      </c>
      <c r="C714" s="4" t="s">
        <v>689</v>
      </c>
      <c r="D714" s="5">
        <f t="shared" si="133"/>
        <v>9.8071265119320039E-4</v>
      </c>
      <c r="E714" s="5" t="str">
        <f t="shared" si="134"/>
        <v>~ille~</v>
      </c>
      <c r="F714" s="5" t="str">
        <f t="shared" si="135"/>
        <v>[jə]</v>
      </c>
      <c r="G714" s="6">
        <f t="shared" si="136"/>
        <v>4</v>
      </c>
      <c r="H714" s="6">
        <f t="shared" si="137"/>
        <v>2</v>
      </c>
      <c r="I714" s="6">
        <f t="shared" si="138"/>
        <v>4</v>
      </c>
      <c r="J714" s="5" cm="1">
        <f t="array" ref="J714">SUM(_xlfn._xlws.FILTER($D$2:$D$773,_xlfn.MAP($E$2:$E$773,_xlfn.LAMBDA(_xlpm.x,_xlpm.x=$E714))))</f>
        <v>9.8071265119320039E-4</v>
      </c>
      <c r="K714" s="5">
        <f t="shared" si="139"/>
        <v>1</v>
      </c>
      <c r="L714" s="5" cm="1">
        <f t="array" ref="L714">SUM(_xlfn._xlws.FILTER($D$2:$D$773,_xlfn.MAP($F$2:$F$773,_xlfn.LAMBDA(_xlpm.x,_xlpm.x=$F714))))</f>
        <v>4.2497548218372021E-3</v>
      </c>
      <c r="M714" s="5">
        <f t="shared" si="140"/>
        <v>0.23076923076923075</v>
      </c>
      <c r="N714" s="5">
        <f t="shared" si="141"/>
        <v>0.13592858743418479</v>
      </c>
      <c r="O714" s="5">
        <f t="shared" si="142"/>
        <v>0.37499999999999994</v>
      </c>
      <c r="P714" s="5">
        <f t="shared" si="143"/>
        <v>0.63682209758717434</v>
      </c>
      <c r="Q714" s="5"/>
    </row>
    <row r="715" spans="1:17">
      <c r="A715" s="4" t="str">
        <f t="shared" si="132"/>
        <v>~peau~ : [po]</v>
      </c>
      <c r="B715" s="2">
        <v>3</v>
      </c>
      <c r="C715" s="4" t="s">
        <v>256</v>
      </c>
      <c r="D715" s="5">
        <f t="shared" si="133"/>
        <v>9.8071265119320039E-4</v>
      </c>
      <c r="E715" s="4" t="str">
        <f t="shared" si="134"/>
        <v>~peau~</v>
      </c>
      <c r="F715" s="4" t="str">
        <f t="shared" si="135"/>
        <v>[po]</v>
      </c>
      <c r="G715" s="6">
        <f t="shared" si="136"/>
        <v>4</v>
      </c>
      <c r="H715" s="6">
        <f t="shared" si="137"/>
        <v>2</v>
      </c>
      <c r="I715" s="6">
        <f t="shared" si="138"/>
        <v>4</v>
      </c>
      <c r="J715" s="5" cm="1">
        <f t="array" ref="J715">SUM(_xlfn._xlws.FILTER($D$2:$D$773,_xlfn.MAP($E$2:$E$773,_xlfn.LAMBDA(_xlpm.x,_xlpm.x=$E715))))</f>
        <v>9.8071265119320039E-4</v>
      </c>
      <c r="K715" s="5">
        <f t="shared" si="139"/>
        <v>1</v>
      </c>
      <c r="L715" s="5" cm="1">
        <f t="array" ref="L715">SUM(_xlfn._xlws.FILTER($D$2:$D$773,_xlfn.MAP($F$2:$F$773,_xlfn.LAMBDA(_xlpm.x,_xlpm.x=$F715))))</f>
        <v>5.2304674730304021E-3</v>
      </c>
      <c r="M715" s="5">
        <f t="shared" si="140"/>
        <v>0.1875</v>
      </c>
      <c r="N715" s="5">
        <f t="shared" si="141"/>
        <v>0.1144661788919451</v>
      </c>
      <c r="O715" s="5">
        <f t="shared" si="142"/>
        <v>0.31578947368421051</v>
      </c>
      <c r="P715" s="5">
        <f t="shared" si="143"/>
        <v>0.7269987279362623</v>
      </c>
      <c r="Q715" s="5"/>
    </row>
    <row r="716" spans="1:17">
      <c r="A716" s="4" t="str">
        <f t="shared" si="132"/>
        <v>~tres~ : [tʁ]</v>
      </c>
      <c r="B716" s="2">
        <v>5</v>
      </c>
      <c r="C716" s="4" t="s">
        <v>242</v>
      </c>
      <c r="D716" s="5">
        <f t="shared" si="133"/>
        <v>1.6345210853220007E-3</v>
      </c>
      <c r="E716" s="4" t="str">
        <f t="shared" si="134"/>
        <v>~tres~</v>
      </c>
      <c r="F716" s="4" t="str">
        <f t="shared" si="135"/>
        <v>[tʁ]</v>
      </c>
      <c r="G716" s="6">
        <f t="shared" si="136"/>
        <v>4</v>
      </c>
      <c r="H716" s="6">
        <f t="shared" si="137"/>
        <v>2</v>
      </c>
      <c r="I716" s="6">
        <f t="shared" si="138"/>
        <v>4</v>
      </c>
      <c r="J716" s="5" cm="1">
        <f t="array" ref="J716">SUM(_xlfn._xlws.FILTER($D$2:$D$773,_xlfn.MAP($E$2:$E$773,_xlfn.LAMBDA(_xlpm.x,_xlpm.x=$E716))))</f>
        <v>1.6345210853220007E-3</v>
      </c>
      <c r="K716" s="5">
        <f t="shared" si="139"/>
        <v>1</v>
      </c>
      <c r="L716" s="5" cm="1">
        <f t="array" ref="L716">SUM(_xlfn._xlws.FILTER($D$2:$D$773,_xlfn.MAP($F$2:$F$773,_xlfn.LAMBDA(_xlpm.x,_xlpm.x=$F716))))</f>
        <v>8.8264138607388031E-3</v>
      </c>
      <c r="M716" s="5">
        <f t="shared" si="140"/>
        <v>0.1851851851851852</v>
      </c>
      <c r="N716" s="5">
        <f t="shared" si="141"/>
        <v>0.14640429220556866</v>
      </c>
      <c r="O716" s="5">
        <f t="shared" si="142"/>
        <v>0.31250000000000006</v>
      </c>
      <c r="P716" s="5">
        <f t="shared" si="143"/>
        <v>0.7323937598229685</v>
      </c>
      <c r="Q716" s="5"/>
    </row>
    <row r="717" spans="1:17">
      <c r="A717" s="4" t="str">
        <f t="shared" si="132"/>
        <v>~phra~ : [fʁa]</v>
      </c>
      <c r="B717" s="2">
        <v>1</v>
      </c>
      <c r="C717" s="4" t="s">
        <v>424</v>
      </c>
      <c r="D717" s="5">
        <f t="shared" si="133"/>
        <v>3.2690421706440013E-4</v>
      </c>
      <c r="E717" s="5" t="str">
        <f t="shared" si="134"/>
        <v>~phra~</v>
      </c>
      <c r="F717" s="5" t="str">
        <f t="shared" si="135"/>
        <v>[fʁa]</v>
      </c>
      <c r="G717" s="6">
        <f t="shared" si="136"/>
        <v>4</v>
      </c>
      <c r="H717" s="6">
        <f t="shared" si="137"/>
        <v>3</v>
      </c>
      <c r="I717" s="6">
        <f t="shared" si="138"/>
        <v>4</v>
      </c>
      <c r="J717" s="5" cm="1">
        <f t="array" ref="J717">SUM(_xlfn._xlws.FILTER($D$2:$D$773,_xlfn.MAP($E$2:$E$773,_xlfn.LAMBDA(_xlpm.x,_xlpm.x=$E717))))</f>
        <v>3.2690421706440013E-4</v>
      </c>
      <c r="K717" s="5">
        <f t="shared" si="139"/>
        <v>1</v>
      </c>
      <c r="L717" s="5" cm="1">
        <f t="array" ref="L717">SUM(_xlfn._xlws.FILTER($D$2:$D$773,_xlfn.MAP($F$2:$F$773,_xlfn.LAMBDA(_xlpm.x,_xlpm.x=$F717))))</f>
        <v>1.9614253023864008E-3</v>
      </c>
      <c r="M717" s="5">
        <f t="shared" si="140"/>
        <v>0.16666666666666666</v>
      </c>
      <c r="N717" s="5">
        <f t="shared" si="141"/>
        <v>6.0117410678435623E-2</v>
      </c>
      <c r="O717" s="5">
        <f t="shared" si="142"/>
        <v>0.2857142857142857</v>
      </c>
      <c r="P717" s="5">
        <f t="shared" si="143"/>
        <v>0.77815125038364363</v>
      </c>
      <c r="Q717" s="5"/>
    </row>
    <row r="718" spans="1:17">
      <c r="A718" s="4" t="str">
        <f t="shared" si="132"/>
        <v>~ttre~ : [tʁ]</v>
      </c>
      <c r="B718" s="2">
        <v>4</v>
      </c>
      <c r="C718" s="4" t="s">
        <v>209</v>
      </c>
      <c r="D718" s="5">
        <f t="shared" si="133"/>
        <v>1.3076168682576005E-3</v>
      </c>
      <c r="E718" s="4" t="str">
        <f t="shared" si="134"/>
        <v>~ttre~</v>
      </c>
      <c r="F718" s="4" t="str">
        <f t="shared" si="135"/>
        <v>[tʁ]</v>
      </c>
      <c r="G718" s="6">
        <f t="shared" si="136"/>
        <v>4</v>
      </c>
      <c r="H718" s="6">
        <f t="shared" si="137"/>
        <v>2</v>
      </c>
      <c r="I718" s="6">
        <f t="shared" si="138"/>
        <v>4</v>
      </c>
      <c r="J718" s="5" cm="1">
        <f t="array" ref="J718">SUM(_xlfn._xlws.FILTER($D$2:$D$773,_xlfn.MAP($E$2:$E$773,_xlfn.LAMBDA(_xlpm.x,_xlpm.x=$E718))))</f>
        <v>1.3076168682576005E-3</v>
      </c>
      <c r="K718" s="5">
        <f t="shared" si="139"/>
        <v>1</v>
      </c>
      <c r="L718" s="5" cm="1">
        <f t="array" ref="L718">SUM(_xlfn._xlws.FILTER($D$2:$D$773,_xlfn.MAP($F$2:$F$773,_xlfn.LAMBDA(_xlpm.x,_xlpm.x=$F718))))</f>
        <v>8.8264138607388031E-3</v>
      </c>
      <c r="M718" s="5">
        <f t="shared" si="140"/>
        <v>0.14814814814814817</v>
      </c>
      <c r="N718" s="5">
        <f t="shared" si="141"/>
        <v>0.10859919348362566</v>
      </c>
      <c r="O718" s="5">
        <f t="shared" si="142"/>
        <v>0.25806451612903231</v>
      </c>
      <c r="P718" s="5">
        <f t="shared" si="143"/>
        <v>0.82930377283102485</v>
      </c>
      <c r="Q718" s="5"/>
    </row>
    <row r="719" spans="1:17">
      <c r="A719" s="4" t="str">
        <f t="shared" si="132"/>
        <v>~-sou~ : [su]</v>
      </c>
      <c r="B719" s="2">
        <v>1</v>
      </c>
      <c r="C719" s="4" t="s">
        <v>540</v>
      </c>
      <c r="D719" s="5">
        <f t="shared" si="133"/>
        <v>3.2690421706440013E-4</v>
      </c>
      <c r="E719" s="5" t="str">
        <f t="shared" si="134"/>
        <v>~-sou~</v>
      </c>
      <c r="F719" s="5" t="str">
        <f t="shared" si="135"/>
        <v>[su]</v>
      </c>
      <c r="G719" s="6">
        <f t="shared" si="136"/>
        <v>4</v>
      </c>
      <c r="H719" s="6">
        <f t="shared" si="137"/>
        <v>2</v>
      </c>
      <c r="I719" s="6">
        <f t="shared" si="138"/>
        <v>4</v>
      </c>
      <c r="J719" s="5" cm="1">
        <f t="array" ref="J719">SUM(_xlfn._xlws.FILTER($D$2:$D$773,_xlfn.MAP($E$2:$E$773,_xlfn.LAMBDA(_xlpm.x,_xlpm.x=$E719))))</f>
        <v>3.2690421706440013E-4</v>
      </c>
      <c r="K719" s="5">
        <f t="shared" si="139"/>
        <v>1</v>
      </c>
      <c r="L719" s="5" cm="1">
        <f t="array" ref="L719">SUM(_xlfn._xlws.FILTER($D$2:$D$773,_xlfn.MAP($F$2:$F$773,_xlfn.LAMBDA(_xlpm.x,_xlpm.x=$F719))))</f>
        <v>2.2883295194508009E-3</v>
      </c>
      <c r="M719" s="5">
        <f t="shared" si="140"/>
        <v>0.14285714285714285</v>
      </c>
      <c r="N719" s="5">
        <f t="shared" si="141"/>
        <v>4.5309529144728272E-2</v>
      </c>
      <c r="O719" s="5">
        <f t="shared" si="142"/>
        <v>0.25</v>
      </c>
      <c r="P719" s="5">
        <f t="shared" si="143"/>
        <v>0.84509804001425681</v>
      </c>
      <c r="Q719" s="5"/>
    </row>
    <row r="720" spans="1:17">
      <c r="A720" s="4" t="str">
        <f t="shared" si="132"/>
        <v>~-fai~ : [fɛ]</v>
      </c>
      <c r="B720" s="2">
        <v>1</v>
      </c>
      <c r="C720" s="4" t="s">
        <v>797</v>
      </c>
      <c r="D720" s="5">
        <f t="shared" si="133"/>
        <v>3.2690421706440013E-4</v>
      </c>
      <c r="E720" s="5" t="str">
        <f t="shared" si="134"/>
        <v>~-fai~</v>
      </c>
      <c r="F720" s="5" t="str">
        <f t="shared" si="135"/>
        <v>[fɛ]</v>
      </c>
      <c r="G720" s="6">
        <f t="shared" si="136"/>
        <v>4</v>
      </c>
      <c r="H720" s="6">
        <f t="shared" si="137"/>
        <v>2</v>
      </c>
      <c r="I720" s="6">
        <f t="shared" si="138"/>
        <v>4</v>
      </c>
      <c r="J720" s="5" cm="1">
        <f t="array" ref="J720">SUM(_xlfn._xlws.FILTER($D$2:$D$773,_xlfn.MAP($E$2:$E$773,_xlfn.LAMBDA(_xlpm.x,_xlpm.x=$E720))))</f>
        <v>3.2690421706440013E-4</v>
      </c>
      <c r="K720" s="5">
        <f t="shared" si="139"/>
        <v>1</v>
      </c>
      <c r="L720" s="5" cm="1">
        <f t="array" ref="L720">SUM(_xlfn._xlws.FILTER($D$2:$D$773,_xlfn.MAP($F$2:$F$773,_xlfn.LAMBDA(_xlpm.x,_xlpm.x=$F720))))</f>
        <v>2.2883295194508009E-3</v>
      </c>
      <c r="M720" s="5">
        <f t="shared" si="140"/>
        <v>0.14285714285714285</v>
      </c>
      <c r="N720" s="5">
        <f t="shared" si="141"/>
        <v>4.5309529144728272E-2</v>
      </c>
      <c r="O720" s="5">
        <f t="shared" si="142"/>
        <v>0.25</v>
      </c>
      <c r="P720" s="5">
        <f t="shared" si="143"/>
        <v>0.84509804001425681</v>
      </c>
      <c r="Q720" s="5"/>
    </row>
    <row r="721" spans="1:17">
      <c r="A721" s="4" t="str">
        <f t="shared" si="132"/>
        <v>~cham~ : [ʃɑ̃]</v>
      </c>
      <c r="B721" s="2">
        <v>1</v>
      </c>
      <c r="C721" s="4" t="s">
        <v>456</v>
      </c>
      <c r="D721" s="5">
        <f t="shared" si="133"/>
        <v>3.2690421706440013E-4</v>
      </c>
      <c r="E721" s="4" t="str">
        <f t="shared" si="134"/>
        <v>~cham~</v>
      </c>
      <c r="F721" s="4" t="str">
        <f t="shared" si="135"/>
        <v>[ʃɑ̃]</v>
      </c>
      <c r="G721" s="6">
        <f t="shared" si="136"/>
        <v>4</v>
      </c>
      <c r="H721" s="6">
        <f t="shared" si="137"/>
        <v>3</v>
      </c>
      <c r="I721" s="6">
        <f t="shared" si="138"/>
        <v>4</v>
      </c>
      <c r="J721" s="5" cm="1">
        <f t="array" ref="J721">SUM(_xlfn._xlws.FILTER($D$2:$D$773,_xlfn.MAP($E$2:$E$773,_xlfn.LAMBDA(_xlpm.x,_xlpm.x=$E721))))</f>
        <v>3.2690421706440013E-4</v>
      </c>
      <c r="K721" s="5">
        <f t="shared" si="139"/>
        <v>1</v>
      </c>
      <c r="L721" s="5" cm="1">
        <f t="array" ref="L721">SUM(_xlfn._xlws.FILTER($D$2:$D$773,_xlfn.MAP($F$2:$F$773,_xlfn.LAMBDA(_xlpm.x,_xlpm.x=$F721))))</f>
        <v>2.2883295194508009E-3</v>
      </c>
      <c r="M721" s="5">
        <f t="shared" si="140"/>
        <v>0.14285714285714285</v>
      </c>
      <c r="N721" s="5">
        <f t="shared" si="141"/>
        <v>5.260273434363117E-2</v>
      </c>
      <c r="O721" s="5">
        <f t="shared" si="142"/>
        <v>0.25</v>
      </c>
      <c r="P721" s="5">
        <f t="shared" si="143"/>
        <v>0.84509804001425681</v>
      </c>
      <c r="Q721" s="5"/>
    </row>
    <row r="722" spans="1:17">
      <c r="A722" s="4" t="str">
        <f t="shared" si="132"/>
        <v>~nnée~ : [ne]</v>
      </c>
      <c r="B722" s="2">
        <v>2</v>
      </c>
      <c r="C722" s="4" t="s">
        <v>715</v>
      </c>
      <c r="D722" s="5">
        <f t="shared" si="133"/>
        <v>6.5380843412880026E-4</v>
      </c>
      <c r="E722" s="5" t="str">
        <f t="shared" si="134"/>
        <v>~nnée~</v>
      </c>
      <c r="F722" s="5" t="str">
        <f t="shared" si="135"/>
        <v>[ne]</v>
      </c>
      <c r="G722" s="6">
        <f t="shared" si="136"/>
        <v>4</v>
      </c>
      <c r="H722" s="6">
        <f t="shared" si="137"/>
        <v>2</v>
      </c>
      <c r="I722" s="6">
        <f t="shared" si="138"/>
        <v>4</v>
      </c>
      <c r="J722" s="5" cm="1">
        <f t="array" ref="J722">SUM(_xlfn._xlws.FILTER($D$2:$D$773,_xlfn.MAP($E$2:$E$773,_xlfn.LAMBDA(_xlpm.x,_xlpm.x=$E722))))</f>
        <v>6.5380843412880026E-4</v>
      </c>
      <c r="K722" s="5">
        <f t="shared" si="139"/>
        <v>1</v>
      </c>
      <c r="L722" s="5" cm="1">
        <f t="array" ref="L722">SUM(_xlfn._xlws.FILTER($D$2:$D$773,_xlfn.MAP($F$2:$F$773,_xlfn.LAMBDA(_xlpm.x,_xlpm.x=$F722))))</f>
        <v>4.9035632559660024E-3</v>
      </c>
      <c r="M722" s="5">
        <f t="shared" si="140"/>
        <v>0.13333333333333333</v>
      </c>
      <c r="N722" s="5">
        <f t="shared" si="141"/>
        <v>6.7589557289154473E-2</v>
      </c>
      <c r="O722" s="5">
        <f t="shared" si="142"/>
        <v>0.23529411764705882</v>
      </c>
      <c r="P722" s="5">
        <f t="shared" si="143"/>
        <v>0.87506126339170009</v>
      </c>
      <c r="Q722" s="5"/>
    </row>
    <row r="723" spans="1:17">
      <c r="A723" s="4" t="str">
        <f t="shared" si="132"/>
        <v>~chaî~ : [ʃɛ]</v>
      </c>
      <c r="B723" s="2">
        <v>1</v>
      </c>
      <c r="C723" s="4" t="s">
        <v>287</v>
      </c>
      <c r="D723" s="5">
        <f t="shared" si="133"/>
        <v>3.2690421706440013E-4</v>
      </c>
      <c r="E723" s="4" t="str">
        <f t="shared" si="134"/>
        <v>~chaî~</v>
      </c>
      <c r="F723" s="4" t="str">
        <f t="shared" si="135"/>
        <v>[ʃɛ]</v>
      </c>
      <c r="G723" s="6">
        <f t="shared" si="136"/>
        <v>4</v>
      </c>
      <c r="H723" s="6">
        <f t="shared" si="137"/>
        <v>2</v>
      </c>
      <c r="I723" s="6">
        <f t="shared" si="138"/>
        <v>4</v>
      </c>
      <c r="J723" s="5" cm="1">
        <f t="array" ref="J723">SUM(_xlfn._xlws.FILTER($D$2:$D$773,_xlfn.MAP($E$2:$E$773,_xlfn.LAMBDA(_xlpm.x,_xlpm.x=$E723))))</f>
        <v>3.2690421706440013E-4</v>
      </c>
      <c r="K723" s="5">
        <f t="shared" si="139"/>
        <v>1</v>
      </c>
      <c r="L723" s="5" cm="1">
        <f t="array" ref="L723">SUM(_xlfn._xlws.FILTER($D$2:$D$773,_xlfn.MAP($F$2:$F$773,_xlfn.LAMBDA(_xlpm.x,_xlpm.x=$F723))))</f>
        <v>2.9421379535796012E-3</v>
      </c>
      <c r="M723" s="5">
        <f t="shared" si="140"/>
        <v>0.1111111111111111</v>
      </c>
      <c r="N723" s="5">
        <f t="shared" si="141"/>
        <v>3.6247623315782615E-2</v>
      </c>
      <c r="O723" s="5">
        <f t="shared" si="142"/>
        <v>0.19999999999999998</v>
      </c>
      <c r="P723" s="5">
        <f t="shared" si="143"/>
        <v>0.95424250943932487</v>
      </c>
      <c r="Q723" s="5"/>
    </row>
    <row r="724" spans="1:17">
      <c r="A724" s="4" t="str">
        <f t="shared" si="132"/>
        <v>~chai~ : [ʃɛ]</v>
      </c>
      <c r="B724" s="2">
        <v>1</v>
      </c>
      <c r="C724" s="4" t="s">
        <v>288</v>
      </c>
      <c r="D724" s="5">
        <f t="shared" si="133"/>
        <v>3.2690421706440013E-4</v>
      </c>
      <c r="E724" s="4" t="str">
        <f t="shared" si="134"/>
        <v>~chai~</v>
      </c>
      <c r="F724" s="4" t="str">
        <f t="shared" si="135"/>
        <v>[ʃɛ]</v>
      </c>
      <c r="G724" s="6">
        <f t="shared" si="136"/>
        <v>4</v>
      </c>
      <c r="H724" s="6">
        <f t="shared" si="137"/>
        <v>2</v>
      </c>
      <c r="I724" s="6">
        <f t="shared" si="138"/>
        <v>4</v>
      </c>
      <c r="J724" s="5" cm="1">
        <f t="array" ref="J724">SUM(_xlfn._xlws.FILTER($D$2:$D$773,_xlfn.MAP($E$2:$E$773,_xlfn.LAMBDA(_xlpm.x,_xlpm.x=$E724))))</f>
        <v>3.2690421706440013E-4</v>
      </c>
      <c r="K724" s="5">
        <f t="shared" si="139"/>
        <v>1</v>
      </c>
      <c r="L724" s="5" cm="1">
        <f t="array" ref="L724">SUM(_xlfn._xlws.FILTER($D$2:$D$773,_xlfn.MAP($F$2:$F$773,_xlfn.LAMBDA(_xlpm.x,_xlpm.x=$F724))))</f>
        <v>2.9421379535796012E-3</v>
      </c>
      <c r="M724" s="5">
        <f t="shared" si="140"/>
        <v>0.1111111111111111</v>
      </c>
      <c r="N724" s="5">
        <f t="shared" si="141"/>
        <v>3.6247623315782615E-2</v>
      </c>
      <c r="O724" s="5">
        <f t="shared" si="142"/>
        <v>0.19999999999999998</v>
      </c>
      <c r="P724" s="5">
        <f t="shared" si="143"/>
        <v>0.95424250943932487</v>
      </c>
      <c r="Q724" s="5"/>
    </row>
    <row r="725" spans="1:17">
      <c r="A725" s="4" t="str">
        <f t="shared" si="132"/>
        <v>~nnai~ : [nɛ]</v>
      </c>
      <c r="B725" s="2">
        <v>1</v>
      </c>
      <c r="C725" s="4" t="s">
        <v>576</v>
      </c>
      <c r="D725" s="5">
        <f t="shared" si="133"/>
        <v>3.2690421706440013E-4</v>
      </c>
      <c r="E725" s="5" t="str">
        <f t="shared" si="134"/>
        <v>~nnai~</v>
      </c>
      <c r="F725" s="5" t="str">
        <f t="shared" si="135"/>
        <v>[nɛ]</v>
      </c>
      <c r="G725" s="6">
        <f t="shared" si="136"/>
        <v>4</v>
      </c>
      <c r="H725" s="6">
        <f t="shared" si="137"/>
        <v>2</v>
      </c>
      <c r="I725" s="6">
        <f t="shared" si="138"/>
        <v>4</v>
      </c>
      <c r="J725" s="5" cm="1">
        <f t="array" ref="J725">SUM(_xlfn._xlws.FILTER($D$2:$D$773,_xlfn.MAP($E$2:$E$773,_xlfn.LAMBDA(_xlpm.x,_xlpm.x=$E725))))</f>
        <v>3.2690421706440013E-4</v>
      </c>
      <c r="K725" s="5">
        <f t="shared" si="139"/>
        <v>1</v>
      </c>
      <c r="L725" s="5" cm="1">
        <f t="array" ref="L725">SUM(_xlfn._xlws.FILTER($D$2:$D$773,_xlfn.MAP($F$2:$F$773,_xlfn.LAMBDA(_xlpm.x,_xlpm.x=$F725))))</f>
        <v>2.9421379535796012E-3</v>
      </c>
      <c r="M725" s="5">
        <f t="shared" si="140"/>
        <v>0.1111111111111111</v>
      </c>
      <c r="N725" s="5">
        <f t="shared" si="141"/>
        <v>3.6247623315782615E-2</v>
      </c>
      <c r="O725" s="5">
        <f t="shared" si="142"/>
        <v>0.19999999999999998</v>
      </c>
      <c r="P725" s="5">
        <f t="shared" si="143"/>
        <v>0.95424250943932487</v>
      </c>
      <c r="Q725" s="5"/>
    </row>
    <row r="726" spans="1:17">
      <c r="A726" s="4" t="str">
        <f t="shared" si="132"/>
        <v>~tten~ : [tɑ̃]</v>
      </c>
      <c r="B726" s="2">
        <v>1</v>
      </c>
      <c r="C726" s="4" t="s">
        <v>518</v>
      </c>
      <c r="D726" s="5">
        <f t="shared" si="133"/>
        <v>3.2690421706440013E-4</v>
      </c>
      <c r="E726" s="4" t="str">
        <f t="shared" si="134"/>
        <v>~tten~</v>
      </c>
      <c r="F726" s="4" t="str">
        <f t="shared" si="135"/>
        <v>[tɑ̃]</v>
      </c>
      <c r="G726" s="6">
        <f t="shared" si="136"/>
        <v>4</v>
      </c>
      <c r="H726" s="6">
        <f t="shared" si="137"/>
        <v>3</v>
      </c>
      <c r="I726" s="6">
        <f t="shared" si="138"/>
        <v>4</v>
      </c>
      <c r="J726" s="5" cm="1">
        <f t="array" ref="J726">SUM(_xlfn._xlws.FILTER($D$2:$D$773,_xlfn.MAP($E$2:$E$773,_xlfn.LAMBDA(_xlpm.x,_xlpm.x=$E726))))</f>
        <v>3.2690421706440013E-4</v>
      </c>
      <c r="K726" s="5">
        <f t="shared" si="139"/>
        <v>1</v>
      </c>
      <c r="L726" s="5" cm="1">
        <f t="array" ref="L726">SUM(_xlfn._xlws.FILTER($D$2:$D$773,_xlfn.MAP($F$2:$F$773,_xlfn.LAMBDA(_xlpm.x,_xlpm.x=$F726))))</f>
        <v>2.9421379535796012E-3</v>
      </c>
      <c r="M726" s="5">
        <f t="shared" si="140"/>
        <v>0.1111111111111111</v>
      </c>
      <c r="N726" s="5">
        <f t="shared" si="141"/>
        <v>4.2082187474904935E-2</v>
      </c>
      <c r="O726" s="5">
        <f t="shared" si="142"/>
        <v>0.19999999999999998</v>
      </c>
      <c r="P726" s="5">
        <f t="shared" si="143"/>
        <v>0.95424250943932487</v>
      </c>
      <c r="Q726" s="5"/>
    </row>
    <row r="727" spans="1:17">
      <c r="A727" s="4" t="str">
        <f t="shared" si="132"/>
        <v>~mmen~ : [mɑ̃]</v>
      </c>
      <c r="B727" s="2">
        <v>2</v>
      </c>
      <c r="C727" s="4" t="s">
        <v>385</v>
      </c>
      <c r="D727" s="5">
        <f t="shared" si="133"/>
        <v>6.5380843412880026E-4</v>
      </c>
      <c r="E727" s="5" t="str">
        <f t="shared" si="134"/>
        <v>~mmen~</v>
      </c>
      <c r="F727" s="5" t="str">
        <f t="shared" si="135"/>
        <v>[mɑ̃]</v>
      </c>
      <c r="G727" s="6">
        <f t="shared" si="136"/>
        <v>4</v>
      </c>
      <c r="H727" s="6">
        <f t="shared" si="137"/>
        <v>3</v>
      </c>
      <c r="I727" s="6">
        <f t="shared" si="138"/>
        <v>4</v>
      </c>
      <c r="J727" s="5" cm="1">
        <f t="array" ref="J727">SUM(_xlfn._xlws.FILTER($D$2:$D$773,_xlfn.MAP($E$2:$E$773,_xlfn.LAMBDA(_xlpm.x,_xlpm.x=$E727))))</f>
        <v>6.5380843412880026E-4</v>
      </c>
      <c r="K727" s="5">
        <f t="shared" si="139"/>
        <v>1</v>
      </c>
      <c r="L727" s="5" cm="1">
        <f t="array" ref="L727">SUM(_xlfn._xlws.FILTER($D$2:$D$773,_xlfn.MAP($F$2:$F$773,_xlfn.LAMBDA(_xlpm.x,_xlpm.x=$F727))))</f>
        <v>7.1918927754168029E-3</v>
      </c>
      <c r="M727" s="5">
        <f t="shared" si="140"/>
        <v>9.0909090909090912E-2</v>
      </c>
      <c r="N727" s="5">
        <f t="shared" si="141"/>
        <v>5.5582240913368205E-2</v>
      </c>
      <c r="O727" s="5">
        <f t="shared" si="142"/>
        <v>0.16666666666666669</v>
      </c>
      <c r="P727" s="5">
        <f t="shared" si="143"/>
        <v>1.0413926851582251</v>
      </c>
      <c r="Q727" s="5"/>
    </row>
    <row r="728" spans="1:17">
      <c r="A728" s="4" t="str">
        <f t="shared" si="132"/>
        <v>~ssan~ : [sɑ̃]</v>
      </c>
      <c r="B728" s="2">
        <v>1</v>
      </c>
      <c r="C728" s="4" t="s">
        <v>758</v>
      </c>
      <c r="D728" s="5">
        <f t="shared" si="133"/>
        <v>3.2690421706440013E-4</v>
      </c>
      <c r="E728" s="5" t="str">
        <f t="shared" si="134"/>
        <v>~ssan~</v>
      </c>
      <c r="F728" s="5" t="str">
        <f t="shared" si="135"/>
        <v>[sɑ̃]</v>
      </c>
      <c r="G728" s="6">
        <f t="shared" si="136"/>
        <v>4</v>
      </c>
      <c r="H728" s="6">
        <f t="shared" si="137"/>
        <v>3</v>
      </c>
      <c r="I728" s="6">
        <f t="shared" si="138"/>
        <v>4</v>
      </c>
      <c r="J728" s="5" cm="1">
        <f t="array" ref="J728">SUM(_xlfn._xlws.FILTER($D$2:$D$773,_xlfn.MAP($E$2:$E$773,_xlfn.LAMBDA(_xlpm.x,_xlpm.x=$E728))))</f>
        <v>3.2690421706440013E-4</v>
      </c>
      <c r="K728" s="5">
        <f t="shared" si="139"/>
        <v>1</v>
      </c>
      <c r="L728" s="5" cm="1">
        <f t="array" ref="L728">SUM(_xlfn._xlws.FILTER($D$2:$D$773,_xlfn.MAP($F$2:$F$773,_xlfn.LAMBDA(_xlpm.x,_xlpm.x=$F728))))</f>
        <v>3.5959463877084014E-3</v>
      </c>
      <c r="M728" s="5">
        <f t="shared" si="140"/>
        <v>9.0909090909090912E-2</v>
      </c>
      <c r="N728" s="5">
        <f t="shared" si="141"/>
        <v>3.5068489562420785E-2</v>
      </c>
      <c r="O728" s="5">
        <f t="shared" si="142"/>
        <v>0.16666666666666669</v>
      </c>
      <c r="P728" s="5">
        <f t="shared" si="143"/>
        <v>1.0413926851582251</v>
      </c>
      <c r="Q728" s="5"/>
    </row>
    <row r="729" spans="1:17">
      <c r="A729" s="4" t="str">
        <f t="shared" si="132"/>
        <v>~scen~ : [sɑ̃]</v>
      </c>
      <c r="B729" s="2">
        <v>1</v>
      </c>
      <c r="C729" s="4" t="s">
        <v>535</v>
      </c>
      <c r="D729" s="5">
        <f t="shared" si="133"/>
        <v>3.2690421706440013E-4</v>
      </c>
      <c r="E729" s="5" t="str">
        <f t="shared" si="134"/>
        <v>~scen~</v>
      </c>
      <c r="F729" s="5" t="str">
        <f t="shared" si="135"/>
        <v>[sɑ̃]</v>
      </c>
      <c r="G729" s="6">
        <f t="shared" si="136"/>
        <v>4</v>
      </c>
      <c r="H729" s="6">
        <f t="shared" si="137"/>
        <v>3</v>
      </c>
      <c r="I729" s="6">
        <f t="shared" si="138"/>
        <v>4</v>
      </c>
      <c r="J729" s="5" cm="1">
        <f t="array" ref="J729">SUM(_xlfn._xlws.FILTER($D$2:$D$773,_xlfn.MAP($E$2:$E$773,_xlfn.LAMBDA(_xlpm.x,_xlpm.x=$E729))))</f>
        <v>3.2690421706440013E-4</v>
      </c>
      <c r="K729" s="5">
        <f t="shared" si="139"/>
        <v>1</v>
      </c>
      <c r="L729" s="5" cm="1">
        <f t="array" ref="L729">SUM(_xlfn._xlws.FILTER($D$2:$D$773,_xlfn.MAP($F$2:$F$773,_xlfn.LAMBDA(_xlpm.x,_xlpm.x=$F729))))</f>
        <v>3.5959463877084014E-3</v>
      </c>
      <c r="M729" s="5">
        <f t="shared" si="140"/>
        <v>9.0909090909090912E-2</v>
      </c>
      <c r="N729" s="5">
        <f t="shared" si="141"/>
        <v>3.5068489562420785E-2</v>
      </c>
      <c r="O729" s="5">
        <f t="shared" si="142"/>
        <v>0.16666666666666669</v>
      </c>
      <c r="P729" s="5">
        <f t="shared" si="143"/>
        <v>1.0413926851582251</v>
      </c>
      <c r="Q729" s="5"/>
    </row>
    <row r="730" spans="1:17">
      <c r="A730" s="4" t="str">
        <f t="shared" si="132"/>
        <v>~sang~ : [sɑ̃]</v>
      </c>
      <c r="B730" s="2">
        <v>1</v>
      </c>
      <c r="C730" s="4" t="s">
        <v>536</v>
      </c>
      <c r="D730" s="5">
        <f t="shared" si="133"/>
        <v>3.2690421706440013E-4</v>
      </c>
      <c r="E730" s="4" t="str">
        <f t="shared" si="134"/>
        <v>~sang~</v>
      </c>
      <c r="F730" s="4" t="str">
        <f t="shared" si="135"/>
        <v>[sɑ̃]</v>
      </c>
      <c r="G730" s="6">
        <f t="shared" si="136"/>
        <v>4</v>
      </c>
      <c r="H730" s="6">
        <f t="shared" si="137"/>
        <v>3</v>
      </c>
      <c r="I730" s="6">
        <f t="shared" si="138"/>
        <v>4</v>
      </c>
      <c r="J730" s="5" cm="1">
        <f t="array" ref="J730">SUM(_xlfn._xlws.FILTER($D$2:$D$773,_xlfn.MAP($E$2:$E$773,_xlfn.LAMBDA(_xlpm.x,_xlpm.x=$E730))))</f>
        <v>3.2690421706440013E-4</v>
      </c>
      <c r="K730" s="5">
        <f t="shared" si="139"/>
        <v>1</v>
      </c>
      <c r="L730" s="5" cm="1">
        <f t="array" ref="L730">SUM(_xlfn._xlws.FILTER($D$2:$D$773,_xlfn.MAP($F$2:$F$773,_xlfn.LAMBDA(_xlpm.x,_xlpm.x=$F730))))</f>
        <v>3.5959463877084014E-3</v>
      </c>
      <c r="M730" s="5">
        <f t="shared" si="140"/>
        <v>9.0909090909090912E-2</v>
      </c>
      <c r="N730" s="5">
        <f t="shared" si="141"/>
        <v>3.5068489562420785E-2</v>
      </c>
      <c r="O730" s="5">
        <f t="shared" si="142"/>
        <v>0.16666666666666669</v>
      </c>
      <c r="P730" s="5">
        <f t="shared" si="143"/>
        <v>1.0413926851582251</v>
      </c>
      <c r="Q730" s="5"/>
    </row>
    <row r="731" spans="1:17">
      <c r="A731" s="4" t="str">
        <f t="shared" si="132"/>
        <v>~ssai~ : [sɛ]</v>
      </c>
      <c r="B731" s="2">
        <v>2</v>
      </c>
      <c r="C731" s="4" t="s">
        <v>342</v>
      </c>
      <c r="D731" s="5">
        <f t="shared" si="133"/>
        <v>6.5380843412880026E-4</v>
      </c>
      <c r="E731" s="5" t="str">
        <f t="shared" si="134"/>
        <v>~ssai~</v>
      </c>
      <c r="F731" s="5" t="str">
        <f t="shared" si="135"/>
        <v>[sɛ]</v>
      </c>
      <c r="G731" s="6">
        <f t="shared" si="136"/>
        <v>4</v>
      </c>
      <c r="H731" s="6">
        <f t="shared" si="137"/>
        <v>2</v>
      </c>
      <c r="I731" s="6">
        <f t="shared" si="138"/>
        <v>4</v>
      </c>
      <c r="J731" s="5" cm="1">
        <f t="array" ref="J731">SUM(_xlfn._xlws.FILTER($D$2:$D$773,_xlfn.MAP($E$2:$E$773,_xlfn.LAMBDA(_xlpm.x,_xlpm.x=$E731))))</f>
        <v>6.5380843412880026E-4</v>
      </c>
      <c r="K731" s="5">
        <f t="shared" si="139"/>
        <v>1</v>
      </c>
      <c r="L731" s="5" cm="1">
        <f t="array" ref="L731">SUM(_xlfn._xlws.FILTER($D$2:$D$773,_xlfn.MAP($F$2:$F$773,_xlfn.LAMBDA(_xlpm.x,_xlpm.x=$F731))))</f>
        <v>7.5187969924812035E-3</v>
      </c>
      <c r="M731" s="5">
        <f t="shared" si="140"/>
        <v>8.6956521739130432E-2</v>
      </c>
      <c r="N731" s="5">
        <f t="shared" si="141"/>
        <v>4.5960898956625043E-2</v>
      </c>
      <c r="O731" s="5">
        <f t="shared" si="142"/>
        <v>0.16</v>
      </c>
      <c r="P731" s="5">
        <f t="shared" si="143"/>
        <v>1.0606978403536116</v>
      </c>
      <c r="Q731" s="5"/>
    </row>
    <row r="732" spans="1:17">
      <c r="A732" s="4" t="str">
        <f t="shared" si="132"/>
        <v>~taie~ : [tɛ]</v>
      </c>
      <c r="B732" s="2">
        <v>1</v>
      </c>
      <c r="C732" s="4" t="s">
        <v>524</v>
      </c>
      <c r="D732" s="5">
        <f t="shared" si="133"/>
        <v>3.2690421706440013E-4</v>
      </c>
      <c r="E732" s="5" t="str">
        <f t="shared" si="134"/>
        <v>~taie~</v>
      </c>
      <c r="F732" s="5" t="str">
        <f t="shared" si="135"/>
        <v>[tɛ]</v>
      </c>
      <c r="G732" s="6">
        <f t="shared" si="136"/>
        <v>4</v>
      </c>
      <c r="H732" s="6">
        <f t="shared" si="137"/>
        <v>2</v>
      </c>
      <c r="I732" s="6">
        <f t="shared" si="138"/>
        <v>4</v>
      </c>
      <c r="J732" s="5" cm="1">
        <f t="array" ref="J732">SUM(_xlfn._xlws.FILTER($D$2:$D$773,_xlfn.MAP($E$2:$E$773,_xlfn.LAMBDA(_xlpm.x,_xlpm.x=$E732))))</f>
        <v>3.2690421706440013E-4</v>
      </c>
      <c r="K732" s="5">
        <f t="shared" si="139"/>
        <v>1</v>
      </c>
      <c r="L732" s="5" cm="1">
        <f t="array" ref="L732">SUM(_xlfn._xlws.FILTER($D$2:$D$773,_xlfn.MAP($F$2:$F$773,_xlfn.LAMBDA(_xlpm.x,_xlpm.x=$F732))))</f>
        <v>3.9228506047728016E-3</v>
      </c>
      <c r="M732" s="5">
        <f t="shared" si="140"/>
        <v>8.3333333333333329E-2</v>
      </c>
      <c r="N732" s="5">
        <f t="shared" si="141"/>
        <v>2.788278716598663E-2</v>
      </c>
      <c r="O732" s="5">
        <f t="shared" si="142"/>
        <v>0.15384615384615385</v>
      </c>
      <c r="P732" s="5">
        <f t="shared" si="143"/>
        <v>1.0791812460476249</v>
      </c>
      <c r="Q732" s="5"/>
    </row>
    <row r="733" spans="1:17">
      <c r="A733" s="4" t="str">
        <f t="shared" si="132"/>
        <v>~dres~ : [dʁ]</v>
      </c>
      <c r="B733" s="2">
        <v>1</v>
      </c>
      <c r="C733" s="4" t="s">
        <v>652</v>
      </c>
      <c r="D733" s="5">
        <f t="shared" si="133"/>
        <v>3.2690421706440013E-4</v>
      </c>
      <c r="E733" s="5" t="str">
        <f t="shared" si="134"/>
        <v>~dres~</v>
      </c>
      <c r="F733" s="5" t="str">
        <f t="shared" si="135"/>
        <v>[dʁ]</v>
      </c>
      <c r="G733" s="6">
        <f t="shared" si="136"/>
        <v>4</v>
      </c>
      <c r="H733" s="6">
        <f t="shared" si="137"/>
        <v>2</v>
      </c>
      <c r="I733" s="6">
        <f t="shared" si="138"/>
        <v>4</v>
      </c>
      <c r="J733" s="5" cm="1">
        <f t="array" ref="J733">SUM(_xlfn._xlws.FILTER($D$2:$D$773,_xlfn.MAP($E$2:$E$773,_xlfn.LAMBDA(_xlpm.x,_xlpm.x=$E733))))</f>
        <v>3.2690421706440013E-4</v>
      </c>
      <c r="K733" s="5">
        <f t="shared" si="139"/>
        <v>1</v>
      </c>
      <c r="L733" s="5" cm="1">
        <f t="array" ref="L733">SUM(_xlfn._xlws.FILTER($D$2:$D$773,_xlfn.MAP($F$2:$F$773,_xlfn.LAMBDA(_xlpm.x,_xlpm.x=$F733))))</f>
        <v>3.9228506047728016E-3</v>
      </c>
      <c r="M733" s="5">
        <f t="shared" si="140"/>
        <v>8.3333333333333329E-2</v>
      </c>
      <c r="N733" s="5">
        <f t="shared" si="141"/>
        <v>2.788278716598663E-2</v>
      </c>
      <c r="O733" s="5">
        <f t="shared" si="142"/>
        <v>0.15384615384615385</v>
      </c>
      <c r="P733" s="5">
        <f t="shared" si="143"/>
        <v>1.0791812460476249</v>
      </c>
      <c r="Q733" s="5"/>
    </row>
    <row r="734" spans="1:17">
      <c r="A734" s="4" t="str">
        <f t="shared" si="132"/>
        <v>~rrai~ : [ʁɛ]</v>
      </c>
      <c r="B734" s="2">
        <v>1</v>
      </c>
      <c r="C734" s="4" t="s">
        <v>447</v>
      </c>
      <c r="D734" s="5">
        <f t="shared" si="133"/>
        <v>3.2690421706440013E-4</v>
      </c>
      <c r="E734" s="4" t="str">
        <f t="shared" si="134"/>
        <v>~rrai~</v>
      </c>
      <c r="F734" s="4" t="str">
        <f t="shared" si="135"/>
        <v>[ʁɛ]</v>
      </c>
      <c r="G734" s="6">
        <f t="shared" si="136"/>
        <v>4</v>
      </c>
      <c r="H734" s="6">
        <f t="shared" si="137"/>
        <v>2</v>
      </c>
      <c r="I734" s="6">
        <f t="shared" si="138"/>
        <v>4</v>
      </c>
      <c r="J734" s="5" cm="1">
        <f t="array" ref="J734">SUM(_xlfn._xlws.FILTER($D$2:$D$773,_xlfn.MAP($E$2:$E$773,_xlfn.LAMBDA(_xlpm.x,_xlpm.x=$E734))))</f>
        <v>3.2690421706440013E-4</v>
      </c>
      <c r="K734" s="5">
        <f t="shared" si="139"/>
        <v>1</v>
      </c>
      <c r="L734" s="5" cm="1">
        <f t="array" ref="L734">SUM(_xlfn._xlws.FILTER($D$2:$D$773,_xlfn.MAP($F$2:$F$773,_xlfn.LAMBDA(_xlpm.x,_xlpm.x=$F734))))</f>
        <v>6.2111801242236038E-3</v>
      </c>
      <c r="M734" s="5">
        <f t="shared" si="140"/>
        <v>5.2631578947368411E-2</v>
      </c>
      <c r="N734" s="5">
        <f t="shared" si="141"/>
        <v>1.8123811657891307E-2</v>
      </c>
      <c r="O734" s="5">
        <f t="shared" si="142"/>
        <v>9.9999999999999992E-2</v>
      </c>
      <c r="P734" s="5">
        <f t="shared" si="143"/>
        <v>1.2787536009528291</v>
      </c>
      <c r="Q734" s="5"/>
    </row>
    <row r="735" spans="1:17">
      <c r="A735" s="4" t="str">
        <f t="shared" si="132"/>
        <v>~ssay~ : [se]</v>
      </c>
      <c r="B735" s="2">
        <v>1</v>
      </c>
      <c r="C735" s="4" t="s">
        <v>555</v>
      </c>
      <c r="D735" s="5">
        <f t="shared" si="133"/>
        <v>3.2690421706440013E-4</v>
      </c>
      <c r="E735" s="5" t="str">
        <f t="shared" si="134"/>
        <v>~ssay~</v>
      </c>
      <c r="F735" s="5" t="str">
        <f t="shared" si="135"/>
        <v>[se]</v>
      </c>
      <c r="G735" s="6">
        <f t="shared" si="136"/>
        <v>4</v>
      </c>
      <c r="H735" s="6">
        <f t="shared" si="137"/>
        <v>2</v>
      </c>
      <c r="I735" s="6">
        <f t="shared" si="138"/>
        <v>4</v>
      </c>
      <c r="J735" s="5" cm="1">
        <f t="array" ref="J735">SUM(_xlfn._xlws.FILTER($D$2:$D$773,_xlfn.MAP($E$2:$E$773,_xlfn.LAMBDA(_xlpm.x,_xlpm.x=$E735))))</f>
        <v>3.2690421706440013E-4</v>
      </c>
      <c r="K735" s="5">
        <f t="shared" si="139"/>
        <v>1</v>
      </c>
      <c r="L735" s="5" cm="1">
        <f t="array" ref="L735">SUM(_xlfn._xlws.FILTER($D$2:$D$773,_xlfn.MAP($F$2:$F$773,_xlfn.LAMBDA(_xlpm.x,_xlpm.x=$F735))))</f>
        <v>6.8649885583524032E-3</v>
      </c>
      <c r="M735" s="5">
        <f t="shared" si="140"/>
        <v>4.7619047619047616E-2</v>
      </c>
      <c r="N735" s="5">
        <f t="shared" si="141"/>
        <v>1.6476192416264825E-2</v>
      </c>
      <c r="O735" s="5">
        <f t="shared" si="142"/>
        <v>9.0909090909090898E-2</v>
      </c>
      <c r="P735" s="5">
        <f t="shared" si="143"/>
        <v>1.3222192947339193</v>
      </c>
      <c r="Q735" s="5"/>
    </row>
    <row r="736" spans="1:17">
      <c r="A736" s="4" t="str">
        <f t="shared" si="132"/>
        <v>~s-de~ : [də]</v>
      </c>
      <c r="B736" s="2">
        <v>1</v>
      </c>
      <c r="C736" s="4" t="s">
        <v>650</v>
      </c>
      <c r="D736" s="5">
        <f t="shared" si="133"/>
        <v>3.2690421706440013E-4</v>
      </c>
      <c r="E736" s="4" t="str">
        <f t="shared" si="134"/>
        <v>~s-de~</v>
      </c>
      <c r="F736" s="4" t="str">
        <f t="shared" si="135"/>
        <v>[də]</v>
      </c>
      <c r="G736" s="6">
        <f t="shared" si="136"/>
        <v>4</v>
      </c>
      <c r="H736" s="6">
        <f t="shared" si="137"/>
        <v>2</v>
      </c>
      <c r="I736" s="6">
        <f t="shared" si="138"/>
        <v>4</v>
      </c>
      <c r="J736" s="5" cm="1">
        <f t="array" ref="J736">SUM(_xlfn._xlws.FILTER($D$2:$D$773,_xlfn.MAP($E$2:$E$773,_xlfn.LAMBDA(_xlpm.x,_xlpm.x=$E736))))</f>
        <v>3.2690421706440013E-4</v>
      </c>
      <c r="K736" s="5">
        <f t="shared" si="139"/>
        <v>1</v>
      </c>
      <c r="L736" s="5" cm="1">
        <f t="array" ref="L736">SUM(_xlfn._xlws.FILTER($D$2:$D$773,_xlfn.MAP($F$2:$F$773,_xlfn.LAMBDA(_xlpm.x,_xlpm.x=$F736))))</f>
        <v>8.1726054266100037E-3</v>
      </c>
      <c r="M736" s="5">
        <f t="shared" si="140"/>
        <v>0.04</v>
      </c>
      <c r="N736" s="5">
        <f t="shared" si="141"/>
        <v>1.3941393582993315E-2</v>
      </c>
      <c r="O736" s="5">
        <f t="shared" si="142"/>
        <v>7.6923076923076927E-2</v>
      </c>
      <c r="P736" s="5">
        <f t="shared" si="143"/>
        <v>1.3979400086720377</v>
      </c>
      <c r="Q736" s="5"/>
    </row>
    <row r="737" spans="1:17">
      <c r="A737" s="4" t="str">
        <f t="shared" si="132"/>
        <v>~rres~ : [ʁ]</v>
      </c>
      <c r="B737" s="2">
        <v>3</v>
      </c>
      <c r="C737" s="4" t="s">
        <v>473</v>
      </c>
      <c r="D737" s="5">
        <f t="shared" si="133"/>
        <v>9.8071265119320039E-4</v>
      </c>
      <c r="E737" s="5" t="str">
        <f t="shared" si="134"/>
        <v>~rres~</v>
      </c>
      <c r="F737" s="5" t="str">
        <f t="shared" si="135"/>
        <v>[ʁ]</v>
      </c>
      <c r="G737" s="6">
        <f t="shared" si="136"/>
        <v>4</v>
      </c>
      <c r="H737" s="6">
        <f t="shared" si="137"/>
        <v>1</v>
      </c>
      <c r="I737" s="6">
        <f t="shared" si="138"/>
        <v>4</v>
      </c>
      <c r="J737" s="5" cm="1">
        <f t="array" ref="J737">SUM(_xlfn._xlws.FILTER($D$2:$D$773,_xlfn.MAP($E$2:$E$773,_xlfn.LAMBDA(_xlpm.x,_xlpm.x=$E737))))</f>
        <v>9.8071265119320039E-4</v>
      </c>
      <c r="K737" s="5">
        <f t="shared" si="139"/>
        <v>1</v>
      </c>
      <c r="L737" s="5" cm="1">
        <f t="array" ref="L737">SUM(_xlfn._xlws.FILTER($D$2:$D$773,_xlfn.MAP($F$2:$F$773,_xlfn.LAMBDA(_xlpm.x,_xlpm.x=$F737))))</f>
        <v>6.0150375939849621E-2</v>
      </c>
      <c r="M737" s="5">
        <f t="shared" si="140"/>
        <v>1.6304347826086956E-2</v>
      </c>
      <c r="N737" s="5">
        <f t="shared" si="141"/>
        <v>9.2167578121574289E-3</v>
      </c>
      <c r="O737" s="5">
        <f t="shared" si="142"/>
        <v>3.2085561497326207E-2</v>
      </c>
      <c r="P737" s="5">
        <f t="shared" si="143"/>
        <v>1.787696568289874</v>
      </c>
      <c r="Q737" s="5"/>
    </row>
    <row r="738" spans="1:17">
      <c r="A738" s="4" t="str">
        <f t="shared" si="132"/>
        <v>~illeu~ : [jœ]</v>
      </c>
      <c r="B738" s="2">
        <v>1</v>
      </c>
      <c r="C738" s="4" t="s">
        <v>792</v>
      </c>
      <c r="D738" s="5">
        <f t="shared" si="133"/>
        <v>3.2690421706440013E-4</v>
      </c>
      <c r="E738" s="5" t="str">
        <f t="shared" si="134"/>
        <v>~illeu~</v>
      </c>
      <c r="F738" s="5" t="str">
        <f t="shared" si="135"/>
        <v>[jœ]</v>
      </c>
      <c r="G738" s="6">
        <f t="shared" si="136"/>
        <v>5</v>
      </c>
      <c r="H738" s="6">
        <f t="shared" si="137"/>
        <v>2</v>
      </c>
      <c r="I738" s="6">
        <f t="shared" si="138"/>
        <v>5</v>
      </c>
      <c r="J738" s="5" cm="1">
        <f t="array" ref="J738">SUM(_xlfn._xlws.FILTER($D$2:$D$773,_xlfn.MAP($E$2:$E$773,_xlfn.LAMBDA(_xlpm.x,_xlpm.x=$E738))))</f>
        <v>3.2690421706440013E-4</v>
      </c>
      <c r="K738" s="5">
        <f t="shared" si="139"/>
        <v>1</v>
      </c>
      <c r="L738" s="5" cm="1">
        <f t="array" ref="L738">SUM(_xlfn._xlws.FILTER($D$2:$D$773,_xlfn.MAP($F$2:$F$773,_xlfn.LAMBDA(_xlpm.x,_xlpm.x=$F738))))</f>
        <v>3.2690421706440013E-4</v>
      </c>
      <c r="M738" s="5">
        <f t="shared" si="140"/>
        <v>1</v>
      </c>
      <c r="N738" s="5">
        <f t="shared" si="141"/>
        <v>0.18123811657891309</v>
      </c>
      <c r="O738" s="5">
        <f t="shared" si="142"/>
        <v>1</v>
      </c>
      <c r="P738" s="5">
        <f t="shared" si="143"/>
        <v>0</v>
      </c>
      <c r="Q738" s="5"/>
    </row>
    <row r="739" spans="1:17">
      <c r="A739" s="4" t="str">
        <f t="shared" si="132"/>
        <v>~cheva~ : [ʃva]</v>
      </c>
      <c r="B739" s="2">
        <v>1</v>
      </c>
      <c r="C739" s="4" t="s">
        <v>290</v>
      </c>
      <c r="D739" s="5">
        <f t="shared" si="133"/>
        <v>3.2690421706440013E-4</v>
      </c>
      <c r="E739" s="4" t="str">
        <f t="shared" si="134"/>
        <v>~cheva~</v>
      </c>
      <c r="F739" s="4" t="str">
        <f t="shared" si="135"/>
        <v>[ʃva]</v>
      </c>
      <c r="G739" s="6">
        <f t="shared" si="136"/>
        <v>5</v>
      </c>
      <c r="H739" s="6">
        <f t="shared" si="137"/>
        <v>3</v>
      </c>
      <c r="I739" s="6">
        <f t="shared" si="138"/>
        <v>5</v>
      </c>
      <c r="J739" s="5" cm="1">
        <f t="array" ref="J739">SUM(_xlfn._xlws.FILTER($D$2:$D$773,_xlfn.MAP($E$2:$E$773,_xlfn.LAMBDA(_xlpm.x,_xlpm.x=$E739))))</f>
        <v>3.2690421706440013E-4</v>
      </c>
      <c r="K739" s="5">
        <f t="shared" si="139"/>
        <v>1</v>
      </c>
      <c r="L739" s="5" cm="1">
        <f t="array" ref="L739">SUM(_xlfn._xlws.FILTER($D$2:$D$773,_xlfn.MAP($F$2:$F$773,_xlfn.LAMBDA(_xlpm.x,_xlpm.x=$F739))))</f>
        <v>3.2690421706440013E-4</v>
      </c>
      <c r="M739" s="5">
        <f t="shared" si="140"/>
        <v>1</v>
      </c>
      <c r="N739" s="5">
        <f t="shared" si="141"/>
        <v>0.21041093737452468</v>
      </c>
      <c r="O739" s="5">
        <f t="shared" si="142"/>
        <v>1</v>
      </c>
      <c r="P739" s="5">
        <f t="shared" si="143"/>
        <v>0</v>
      </c>
      <c r="Q739" s="5"/>
    </row>
    <row r="740" spans="1:17">
      <c r="A740" s="4" t="str">
        <f t="shared" si="132"/>
        <v>~remen~ : [ʁmɑ̃]</v>
      </c>
      <c r="B740" s="2">
        <v>1</v>
      </c>
      <c r="C740" s="4" t="s">
        <v>483</v>
      </c>
      <c r="D740" s="5">
        <f t="shared" si="133"/>
        <v>3.2690421706440013E-4</v>
      </c>
      <c r="E740" s="5" t="str">
        <f t="shared" si="134"/>
        <v>~remen~</v>
      </c>
      <c r="F740" s="5" t="str">
        <f t="shared" si="135"/>
        <v>[ʁmɑ̃]</v>
      </c>
      <c r="G740" s="6">
        <f t="shared" si="136"/>
        <v>5</v>
      </c>
      <c r="H740" s="6">
        <f t="shared" si="137"/>
        <v>4</v>
      </c>
      <c r="I740" s="6">
        <f t="shared" si="138"/>
        <v>5</v>
      </c>
      <c r="J740" s="5" cm="1">
        <f t="array" ref="J740">SUM(_xlfn._xlws.FILTER($D$2:$D$773,_xlfn.MAP($E$2:$E$773,_xlfn.LAMBDA(_xlpm.x,_xlpm.x=$E740))))</f>
        <v>3.2690421706440013E-4</v>
      </c>
      <c r="K740" s="5">
        <f t="shared" si="139"/>
        <v>1</v>
      </c>
      <c r="L740" s="5" cm="1">
        <f t="array" ref="L740">SUM(_xlfn._xlws.FILTER($D$2:$D$773,_xlfn.MAP($F$2:$F$773,_xlfn.LAMBDA(_xlpm.x,_xlpm.x=$F740))))</f>
        <v>3.2690421706440013E-4</v>
      </c>
      <c r="M740" s="5">
        <f t="shared" si="140"/>
        <v>1</v>
      </c>
      <c r="N740" s="5">
        <f t="shared" si="141"/>
        <v>0.2342468675289098</v>
      </c>
      <c r="O740" s="5">
        <f t="shared" si="142"/>
        <v>1</v>
      </c>
      <c r="P740" s="5">
        <f t="shared" si="143"/>
        <v>0</v>
      </c>
      <c r="Q740" s="5"/>
    </row>
    <row r="741" spans="1:17">
      <c r="A741" s="4" t="str">
        <f t="shared" si="132"/>
        <v>~rquoi~ : [ʁkwa]</v>
      </c>
      <c r="B741" s="2">
        <v>1</v>
      </c>
      <c r="C741" s="4" t="s">
        <v>486</v>
      </c>
      <c r="D741" s="5">
        <f t="shared" si="133"/>
        <v>3.2690421706440013E-4</v>
      </c>
      <c r="E741" s="5" t="str">
        <f t="shared" si="134"/>
        <v>~rquoi~</v>
      </c>
      <c r="F741" s="5" t="str">
        <f t="shared" si="135"/>
        <v>[ʁkwa]</v>
      </c>
      <c r="G741" s="6">
        <f t="shared" si="136"/>
        <v>5</v>
      </c>
      <c r="H741" s="6">
        <f t="shared" si="137"/>
        <v>4</v>
      </c>
      <c r="I741" s="6">
        <f t="shared" si="138"/>
        <v>5</v>
      </c>
      <c r="J741" s="5" cm="1">
        <f t="array" ref="J741">SUM(_xlfn._xlws.FILTER($D$2:$D$773,_xlfn.MAP($E$2:$E$773,_xlfn.LAMBDA(_xlpm.x,_xlpm.x=$E741))))</f>
        <v>3.2690421706440013E-4</v>
      </c>
      <c r="K741" s="5">
        <f t="shared" si="139"/>
        <v>1</v>
      </c>
      <c r="L741" s="5" cm="1">
        <f t="array" ref="L741">SUM(_xlfn._xlws.FILTER($D$2:$D$773,_xlfn.MAP($F$2:$F$773,_xlfn.LAMBDA(_xlpm.x,_xlpm.x=$F741))))</f>
        <v>3.2690421706440013E-4</v>
      </c>
      <c r="M741" s="5">
        <f t="shared" si="140"/>
        <v>1</v>
      </c>
      <c r="N741" s="5">
        <f t="shared" si="141"/>
        <v>0.2342468675289098</v>
      </c>
      <c r="O741" s="5">
        <f t="shared" si="142"/>
        <v>1</v>
      </c>
      <c r="P741" s="5">
        <f t="shared" si="143"/>
        <v>0</v>
      </c>
      <c r="Q741" s="5"/>
    </row>
    <row r="742" spans="1:17">
      <c r="A742" s="4" t="str">
        <f t="shared" si="132"/>
        <v>~vemen~ : [vmɑ̃]</v>
      </c>
      <c r="B742" s="2">
        <v>1</v>
      </c>
      <c r="C742" s="4" t="s">
        <v>331</v>
      </c>
      <c r="D742" s="5">
        <f t="shared" si="133"/>
        <v>3.2690421706440013E-4</v>
      </c>
      <c r="E742" s="4" t="str">
        <f t="shared" si="134"/>
        <v>~vemen~</v>
      </c>
      <c r="F742" s="4" t="str">
        <f t="shared" si="135"/>
        <v>[vmɑ̃]</v>
      </c>
      <c r="G742" s="6">
        <f t="shared" si="136"/>
        <v>5</v>
      </c>
      <c r="H742" s="6">
        <f t="shared" si="137"/>
        <v>4</v>
      </c>
      <c r="I742" s="6">
        <f t="shared" si="138"/>
        <v>5</v>
      </c>
      <c r="J742" s="5" cm="1">
        <f t="array" ref="J742">SUM(_xlfn._xlws.FILTER($D$2:$D$773,_xlfn.MAP($E$2:$E$773,_xlfn.LAMBDA(_xlpm.x,_xlpm.x=$E742))))</f>
        <v>3.2690421706440013E-4</v>
      </c>
      <c r="K742" s="5">
        <f t="shared" si="139"/>
        <v>1</v>
      </c>
      <c r="L742" s="5" cm="1">
        <f t="array" ref="L742">SUM(_xlfn._xlws.FILTER($D$2:$D$773,_xlfn.MAP($F$2:$F$773,_xlfn.LAMBDA(_xlpm.x,_xlpm.x=$F742))))</f>
        <v>3.2690421706440013E-4</v>
      </c>
      <c r="M742" s="5">
        <f t="shared" si="140"/>
        <v>1</v>
      </c>
      <c r="N742" s="5">
        <f t="shared" si="141"/>
        <v>0.2342468675289098</v>
      </c>
      <c r="O742" s="5">
        <f t="shared" si="142"/>
        <v>1</v>
      </c>
      <c r="P742" s="5">
        <f t="shared" si="143"/>
        <v>0</v>
      </c>
      <c r="Q742" s="5"/>
    </row>
    <row r="743" spans="1:17">
      <c r="A743" s="4" t="str">
        <f t="shared" si="132"/>
        <v>~tenan~ : [tnɑ̃]</v>
      </c>
      <c r="B743" s="2">
        <v>1</v>
      </c>
      <c r="C743" s="4" t="s">
        <v>528</v>
      </c>
      <c r="D743" s="5">
        <f t="shared" si="133"/>
        <v>3.2690421706440013E-4</v>
      </c>
      <c r="E743" s="5" t="str">
        <f t="shared" si="134"/>
        <v>~tenan~</v>
      </c>
      <c r="F743" s="5" t="str">
        <f t="shared" si="135"/>
        <v>[tnɑ̃]</v>
      </c>
      <c r="G743" s="6">
        <f t="shared" si="136"/>
        <v>5</v>
      </c>
      <c r="H743" s="6">
        <f t="shared" si="137"/>
        <v>4</v>
      </c>
      <c r="I743" s="6">
        <f t="shared" si="138"/>
        <v>5</v>
      </c>
      <c r="J743" s="5" cm="1">
        <f t="array" ref="J743">SUM(_xlfn._xlws.FILTER($D$2:$D$773,_xlfn.MAP($E$2:$E$773,_xlfn.LAMBDA(_xlpm.x,_xlpm.x=$E743))))</f>
        <v>3.2690421706440013E-4</v>
      </c>
      <c r="K743" s="5">
        <f t="shared" si="139"/>
        <v>1</v>
      </c>
      <c r="L743" s="5" cm="1">
        <f t="array" ref="L743">SUM(_xlfn._xlws.FILTER($D$2:$D$773,_xlfn.MAP($F$2:$F$773,_xlfn.LAMBDA(_xlpm.x,_xlpm.x=$F743))))</f>
        <v>3.2690421706440013E-4</v>
      </c>
      <c r="M743" s="5">
        <f t="shared" si="140"/>
        <v>1</v>
      </c>
      <c r="N743" s="5">
        <f t="shared" si="141"/>
        <v>0.2342468675289098</v>
      </c>
      <c r="O743" s="5">
        <f t="shared" si="142"/>
        <v>1</v>
      </c>
      <c r="P743" s="5">
        <f t="shared" si="143"/>
        <v>0</v>
      </c>
      <c r="Q743" s="5"/>
    </row>
    <row r="744" spans="1:17">
      <c r="A744" s="4" t="str">
        <f t="shared" si="132"/>
        <v>~strai~ : [stʁɛ]</v>
      </c>
      <c r="B744" s="2">
        <v>1</v>
      </c>
      <c r="C744" s="4" t="s">
        <v>764</v>
      </c>
      <c r="D744" s="5">
        <f t="shared" si="133"/>
        <v>3.2690421706440013E-4</v>
      </c>
      <c r="E744" s="4" t="str">
        <f t="shared" si="134"/>
        <v>~strai~</v>
      </c>
      <c r="F744" s="4" t="str">
        <f t="shared" si="135"/>
        <v>[stʁɛ]</v>
      </c>
      <c r="G744" s="6">
        <f t="shared" si="136"/>
        <v>5</v>
      </c>
      <c r="H744" s="6">
        <f t="shared" si="137"/>
        <v>4</v>
      </c>
      <c r="I744" s="6">
        <f t="shared" si="138"/>
        <v>5</v>
      </c>
      <c r="J744" s="5" cm="1">
        <f t="array" ref="J744">SUM(_xlfn._xlws.FILTER($D$2:$D$773,_xlfn.MAP($E$2:$E$773,_xlfn.LAMBDA(_xlpm.x,_xlpm.x=$E744))))</f>
        <v>3.2690421706440013E-4</v>
      </c>
      <c r="K744" s="5">
        <f t="shared" si="139"/>
        <v>1</v>
      </c>
      <c r="L744" s="5" cm="1">
        <f t="array" ref="L744">SUM(_xlfn._xlws.FILTER($D$2:$D$773,_xlfn.MAP($F$2:$F$773,_xlfn.LAMBDA(_xlpm.x,_xlpm.x=$F744))))</f>
        <v>3.2690421706440013E-4</v>
      </c>
      <c r="M744" s="5">
        <f t="shared" si="140"/>
        <v>1</v>
      </c>
      <c r="N744" s="5">
        <f t="shared" si="141"/>
        <v>0.2342468675289098</v>
      </c>
      <c r="O744" s="5">
        <f t="shared" si="142"/>
        <v>1</v>
      </c>
      <c r="P744" s="5">
        <f t="shared" si="143"/>
        <v>0</v>
      </c>
      <c r="Q744" s="5"/>
    </row>
    <row r="745" spans="1:17">
      <c r="A745" s="4" t="str">
        <f t="shared" si="132"/>
        <v>~decin~ : [dsɛ̃]</v>
      </c>
      <c r="B745" s="2">
        <v>1</v>
      </c>
      <c r="C745" s="4" t="s">
        <v>657</v>
      </c>
      <c r="D745" s="5">
        <f t="shared" si="133"/>
        <v>3.2690421706440013E-4</v>
      </c>
      <c r="E745" s="5" t="str">
        <f t="shared" si="134"/>
        <v>~decin~</v>
      </c>
      <c r="F745" s="5" t="str">
        <f t="shared" si="135"/>
        <v>[dsɛ̃]</v>
      </c>
      <c r="G745" s="6">
        <f t="shared" si="136"/>
        <v>5</v>
      </c>
      <c r="H745" s="6">
        <f t="shared" si="137"/>
        <v>4</v>
      </c>
      <c r="I745" s="6">
        <f t="shared" si="138"/>
        <v>5</v>
      </c>
      <c r="J745" s="5" cm="1">
        <f t="array" ref="J745">SUM(_xlfn._xlws.FILTER($D$2:$D$773,_xlfn.MAP($E$2:$E$773,_xlfn.LAMBDA(_xlpm.x,_xlpm.x=$E745))))</f>
        <v>3.2690421706440013E-4</v>
      </c>
      <c r="K745" s="5">
        <f t="shared" si="139"/>
        <v>1</v>
      </c>
      <c r="L745" s="5" cm="1">
        <f t="array" ref="L745">SUM(_xlfn._xlws.FILTER($D$2:$D$773,_xlfn.MAP($F$2:$F$773,_xlfn.LAMBDA(_xlpm.x,_xlpm.x=$F745))))</f>
        <v>3.2690421706440013E-4</v>
      </c>
      <c r="M745" s="5">
        <f t="shared" si="140"/>
        <v>1</v>
      </c>
      <c r="N745" s="5">
        <f t="shared" si="141"/>
        <v>0.2342468675289098</v>
      </c>
      <c r="O745" s="5">
        <f t="shared" si="142"/>
        <v>1</v>
      </c>
      <c r="P745" s="5">
        <f t="shared" si="143"/>
        <v>0</v>
      </c>
      <c r="Q745" s="5"/>
    </row>
    <row r="746" spans="1:17">
      <c r="A746" s="4" t="str">
        <f t="shared" si="132"/>
        <v>~strui~ : [stʁɥi]</v>
      </c>
      <c r="B746" s="2">
        <v>1</v>
      </c>
      <c r="C746" s="4" t="s">
        <v>541</v>
      </c>
      <c r="D746" s="5">
        <f t="shared" si="133"/>
        <v>3.2690421706440013E-4</v>
      </c>
      <c r="E746" s="5" t="str">
        <f t="shared" si="134"/>
        <v>~strui~</v>
      </c>
      <c r="F746" s="5" t="str">
        <f t="shared" si="135"/>
        <v>[stʁɥi]</v>
      </c>
      <c r="G746" s="6">
        <f t="shared" si="136"/>
        <v>5</v>
      </c>
      <c r="H746" s="6">
        <f t="shared" si="137"/>
        <v>5</v>
      </c>
      <c r="I746" s="6">
        <f t="shared" si="138"/>
        <v>5</v>
      </c>
      <c r="J746" s="5" cm="1">
        <f t="array" ref="J746">SUM(_xlfn._xlws.FILTER($D$2:$D$773,_xlfn.MAP($E$2:$E$773,_xlfn.LAMBDA(_xlpm.x,_xlpm.x=$E746))))</f>
        <v>3.2690421706440013E-4</v>
      </c>
      <c r="K746" s="5">
        <f t="shared" si="139"/>
        <v>1</v>
      </c>
      <c r="L746" s="5" cm="1">
        <f t="array" ref="L746">SUM(_xlfn._xlws.FILTER($D$2:$D$773,_xlfn.MAP($F$2:$F$773,_xlfn.LAMBDA(_xlpm.x,_xlpm.x=$F746))))</f>
        <v>3.2690421706440013E-4</v>
      </c>
      <c r="M746" s="5">
        <f t="shared" si="140"/>
        <v>1</v>
      </c>
      <c r="N746" s="5">
        <f t="shared" si="141"/>
        <v>0.25439985932113074</v>
      </c>
      <c r="O746" s="5">
        <f t="shared" si="142"/>
        <v>1</v>
      </c>
      <c r="P746" s="5">
        <f t="shared" si="143"/>
        <v>0</v>
      </c>
      <c r="Q746" s="5"/>
    </row>
    <row r="747" spans="1:17">
      <c r="A747" s="4" t="str">
        <f t="shared" si="132"/>
        <v>~bstan~ : [pstɑ̃]</v>
      </c>
      <c r="B747" s="2">
        <v>1</v>
      </c>
      <c r="C747" s="4" t="s">
        <v>774</v>
      </c>
      <c r="D747" s="5">
        <f t="shared" si="133"/>
        <v>3.2690421706440013E-4</v>
      </c>
      <c r="E747" s="5" t="str">
        <f t="shared" si="134"/>
        <v>~bstan~</v>
      </c>
      <c r="F747" s="5" t="str">
        <f t="shared" si="135"/>
        <v>[pstɑ̃]</v>
      </c>
      <c r="G747" s="6">
        <f t="shared" si="136"/>
        <v>5</v>
      </c>
      <c r="H747" s="6">
        <f t="shared" si="137"/>
        <v>5</v>
      </c>
      <c r="I747" s="6">
        <f t="shared" si="138"/>
        <v>5</v>
      </c>
      <c r="J747" s="5" cm="1">
        <f t="array" ref="J747">SUM(_xlfn._xlws.FILTER($D$2:$D$773,_xlfn.MAP($E$2:$E$773,_xlfn.LAMBDA(_xlpm.x,_xlpm.x=$E747))))</f>
        <v>3.2690421706440013E-4</v>
      </c>
      <c r="K747" s="5">
        <f t="shared" si="139"/>
        <v>1</v>
      </c>
      <c r="L747" s="5" cm="1">
        <f t="array" ref="L747">SUM(_xlfn._xlws.FILTER($D$2:$D$773,_xlfn.MAP($F$2:$F$773,_xlfn.LAMBDA(_xlpm.x,_xlpm.x=$F747))))</f>
        <v>3.2690421706440013E-4</v>
      </c>
      <c r="M747" s="5">
        <f t="shared" si="140"/>
        <v>1</v>
      </c>
      <c r="N747" s="5">
        <f t="shared" si="141"/>
        <v>0.25439985932113074</v>
      </c>
      <c r="O747" s="5">
        <f t="shared" si="142"/>
        <v>1</v>
      </c>
      <c r="P747" s="5">
        <f t="shared" si="143"/>
        <v>0</v>
      </c>
      <c r="Q747" s="5"/>
    </row>
    <row r="748" spans="1:17">
      <c r="A748" s="4" t="str">
        <f t="shared" si="132"/>
        <v>~nneau~ : [no]</v>
      </c>
      <c r="B748" s="2">
        <v>2</v>
      </c>
      <c r="C748" s="4" t="s">
        <v>383</v>
      </c>
      <c r="D748" s="5">
        <f t="shared" si="133"/>
        <v>6.5380843412880026E-4</v>
      </c>
      <c r="E748" s="5" t="str">
        <f t="shared" si="134"/>
        <v>~nneau~</v>
      </c>
      <c r="F748" s="5" t="str">
        <f t="shared" si="135"/>
        <v>[no]</v>
      </c>
      <c r="G748" s="6">
        <f t="shared" si="136"/>
        <v>5</v>
      </c>
      <c r="H748" s="6">
        <f t="shared" si="137"/>
        <v>2</v>
      </c>
      <c r="I748" s="6">
        <f t="shared" si="138"/>
        <v>5</v>
      </c>
      <c r="J748" s="5" cm="1">
        <f t="array" ref="J748">SUM(_xlfn._xlws.FILTER($D$2:$D$773,_xlfn.MAP($E$2:$E$773,_xlfn.LAMBDA(_xlpm.x,_xlpm.x=$E748))))</f>
        <v>6.5380843412880026E-4</v>
      </c>
      <c r="K748" s="5">
        <f t="shared" si="139"/>
        <v>1</v>
      </c>
      <c r="L748" s="5" cm="1">
        <f t="array" ref="L748">SUM(_xlfn._xlws.FILTER($D$2:$D$773,_xlfn.MAP($F$2:$F$773,_xlfn.LAMBDA(_xlpm.x,_xlpm.x=$F748))))</f>
        <v>6.5380843412880026E-4</v>
      </c>
      <c r="M748" s="5">
        <f t="shared" si="140"/>
        <v>1</v>
      </c>
      <c r="N748" s="5">
        <f t="shared" si="141"/>
        <v>0.28725561847890652</v>
      </c>
      <c r="O748" s="5">
        <f t="shared" si="142"/>
        <v>1</v>
      </c>
      <c r="P748" s="5">
        <f t="shared" si="143"/>
        <v>0</v>
      </c>
      <c r="Q748" s="5"/>
    </row>
    <row r="749" spans="1:17">
      <c r="A749" s="4" t="str">
        <f t="shared" si="132"/>
        <v>~rtain~ : [ʁtɛ̃]</v>
      </c>
      <c r="B749" s="2">
        <v>2</v>
      </c>
      <c r="C749" s="4" t="s">
        <v>292</v>
      </c>
      <c r="D749" s="5">
        <f t="shared" si="133"/>
        <v>6.5380843412880026E-4</v>
      </c>
      <c r="E749" s="5" t="str">
        <f t="shared" si="134"/>
        <v>~rtain~</v>
      </c>
      <c r="F749" s="5" t="str">
        <f t="shared" si="135"/>
        <v>[ʁtɛ̃]</v>
      </c>
      <c r="G749" s="6">
        <f t="shared" si="136"/>
        <v>5</v>
      </c>
      <c r="H749" s="6">
        <f t="shared" si="137"/>
        <v>4</v>
      </c>
      <c r="I749" s="6">
        <f t="shared" si="138"/>
        <v>5</v>
      </c>
      <c r="J749" s="5" cm="1">
        <f t="array" ref="J749">SUM(_xlfn._xlws.FILTER($D$2:$D$773,_xlfn.MAP($E$2:$E$773,_xlfn.LAMBDA(_xlpm.x,_xlpm.x=$E749))))</f>
        <v>6.5380843412880026E-4</v>
      </c>
      <c r="K749" s="5">
        <f t="shared" si="139"/>
        <v>1</v>
      </c>
      <c r="L749" s="5" cm="1">
        <f t="array" ref="L749">SUM(_xlfn._xlws.FILTER($D$2:$D$773,_xlfn.MAP($F$2:$F$773,_xlfn.LAMBDA(_xlpm.x,_xlpm.x=$F749))))</f>
        <v>6.5380843412880026E-4</v>
      </c>
      <c r="M749" s="5">
        <f t="shared" si="140"/>
        <v>1</v>
      </c>
      <c r="N749" s="5">
        <f t="shared" si="141"/>
        <v>0.37127250094471825</v>
      </c>
      <c r="O749" s="5">
        <f t="shared" si="142"/>
        <v>1</v>
      </c>
      <c r="P749" s="5">
        <f t="shared" si="143"/>
        <v>0</v>
      </c>
      <c r="Q749" s="5"/>
    </row>
    <row r="750" spans="1:17">
      <c r="A750" s="4" t="str">
        <f t="shared" si="132"/>
        <v>~chien~ : [ʃjɛ̃]</v>
      </c>
      <c r="B750" s="2">
        <v>2</v>
      </c>
      <c r="C750" s="4" t="s">
        <v>306</v>
      </c>
      <c r="D750" s="5">
        <f t="shared" si="133"/>
        <v>6.5380843412880026E-4</v>
      </c>
      <c r="E750" s="4" t="str">
        <f t="shared" si="134"/>
        <v>~chien~</v>
      </c>
      <c r="F750" s="4" t="str">
        <f t="shared" si="135"/>
        <v>[ʃjɛ̃]</v>
      </c>
      <c r="G750" s="6">
        <f t="shared" si="136"/>
        <v>5</v>
      </c>
      <c r="H750" s="6">
        <f t="shared" si="137"/>
        <v>4</v>
      </c>
      <c r="I750" s="6">
        <f t="shared" si="138"/>
        <v>5</v>
      </c>
      <c r="J750" s="5" cm="1">
        <f t="array" ref="J750">SUM(_xlfn._xlws.FILTER($D$2:$D$773,_xlfn.MAP($E$2:$E$773,_xlfn.LAMBDA(_xlpm.x,_xlpm.x=$E750))))</f>
        <v>6.5380843412880026E-4</v>
      </c>
      <c r="K750" s="5">
        <f t="shared" si="139"/>
        <v>1</v>
      </c>
      <c r="L750" s="5" cm="1">
        <f t="array" ref="L750">SUM(_xlfn._xlws.FILTER($D$2:$D$773,_xlfn.MAP($F$2:$F$773,_xlfn.LAMBDA(_xlpm.x,_xlpm.x=$F750))))</f>
        <v>6.5380843412880026E-4</v>
      </c>
      <c r="M750" s="5">
        <f t="shared" si="140"/>
        <v>1</v>
      </c>
      <c r="N750" s="5">
        <f t="shared" si="141"/>
        <v>0.37127250094471825</v>
      </c>
      <c r="O750" s="5">
        <f t="shared" si="142"/>
        <v>1</v>
      </c>
      <c r="P750" s="5">
        <f t="shared" si="143"/>
        <v>0</v>
      </c>
      <c r="Q750" s="5"/>
    </row>
    <row r="751" spans="1:17">
      <c r="A751" s="4" t="str">
        <f t="shared" si="132"/>
        <v>~semen~ : [zmɑ̃]</v>
      </c>
      <c r="B751" s="2">
        <v>2</v>
      </c>
      <c r="C751" s="4" t="s">
        <v>320</v>
      </c>
      <c r="D751" s="5">
        <f t="shared" si="133"/>
        <v>6.5380843412880026E-4</v>
      </c>
      <c r="E751" s="5" t="str">
        <f t="shared" si="134"/>
        <v>~semen~</v>
      </c>
      <c r="F751" s="5" t="str">
        <f t="shared" si="135"/>
        <v>[zmɑ̃]</v>
      </c>
      <c r="G751" s="6">
        <f t="shared" si="136"/>
        <v>5</v>
      </c>
      <c r="H751" s="6">
        <f t="shared" si="137"/>
        <v>4</v>
      </c>
      <c r="I751" s="6">
        <f t="shared" si="138"/>
        <v>5</v>
      </c>
      <c r="J751" s="5" cm="1">
        <f t="array" ref="J751">SUM(_xlfn._xlws.FILTER($D$2:$D$773,_xlfn.MAP($E$2:$E$773,_xlfn.LAMBDA(_xlpm.x,_xlpm.x=$E751))))</f>
        <v>6.5380843412880026E-4</v>
      </c>
      <c r="K751" s="5">
        <f t="shared" si="139"/>
        <v>1</v>
      </c>
      <c r="L751" s="5" cm="1">
        <f t="array" ref="L751">SUM(_xlfn._xlws.FILTER($D$2:$D$773,_xlfn.MAP($F$2:$F$773,_xlfn.LAMBDA(_xlpm.x,_xlpm.x=$F751))))</f>
        <v>6.5380843412880026E-4</v>
      </c>
      <c r="M751" s="5">
        <f t="shared" si="140"/>
        <v>1</v>
      </c>
      <c r="N751" s="5">
        <f t="shared" si="141"/>
        <v>0.37127250094471825</v>
      </c>
      <c r="O751" s="5">
        <f t="shared" si="142"/>
        <v>1</v>
      </c>
      <c r="P751" s="5">
        <f t="shared" si="143"/>
        <v>0</v>
      </c>
      <c r="Q751" s="5"/>
    </row>
    <row r="752" spans="1:17">
      <c r="A752" s="4" t="str">
        <f t="shared" si="132"/>
        <v>~train~ : [tʁɛ̃]</v>
      </c>
      <c r="B752" s="2">
        <v>2</v>
      </c>
      <c r="C752" s="4" t="s">
        <v>516</v>
      </c>
      <c r="D752" s="5">
        <f t="shared" si="133"/>
        <v>6.5380843412880026E-4</v>
      </c>
      <c r="E752" s="4" t="str">
        <f t="shared" si="134"/>
        <v>~train~</v>
      </c>
      <c r="F752" s="4" t="str">
        <f t="shared" si="135"/>
        <v>[tʁɛ̃]</v>
      </c>
      <c r="G752" s="6">
        <f t="shared" si="136"/>
        <v>5</v>
      </c>
      <c r="H752" s="6">
        <f t="shared" si="137"/>
        <v>4</v>
      </c>
      <c r="I752" s="6">
        <f t="shared" si="138"/>
        <v>5</v>
      </c>
      <c r="J752" s="5" cm="1">
        <f t="array" ref="J752">SUM(_xlfn._xlws.FILTER($D$2:$D$773,_xlfn.MAP($E$2:$E$773,_xlfn.LAMBDA(_xlpm.x,_xlpm.x=$E752))))</f>
        <v>6.5380843412880026E-4</v>
      </c>
      <c r="K752" s="5">
        <f t="shared" si="139"/>
        <v>1</v>
      </c>
      <c r="L752" s="5" cm="1">
        <f t="array" ref="L752">SUM(_xlfn._xlws.FILTER($D$2:$D$773,_xlfn.MAP($F$2:$F$773,_xlfn.LAMBDA(_xlpm.x,_xlpm.x=$F752))))</f>
        <v>6.5380843412880026E-4</v>
      </c>
      <c r="M752" s="5">
        <f t="shared" si="140"/>
        <v>1</v>
      </c>
      <c r="N752" s="5">
        <f t="shared" si="141"/>
        <v>0.37127250094471825</v>
      </c>
      <c r="O752" s="5">
        <f t="shared" si="142"/>
        <v>1</v>
      </c>
      <c r="P752" s="5">
        <f t="shared" si="143"/>
        <v>0</v>
      </c>
      <c r="Q752" s="5"/>
    </row>
    <row r="753" spans="1:17">
      <c r="A753" s="4" t="str">
        <f t="shared" si="132"/>
        <v>~plein~ : [plɛ̃]</v>
      </c>
      <c r="B753" s="2">
        <v>2</v>
      </c>
      <c r="C753" s="4" t="s">
        <v>369</v>
      </c>
      <c r="D753" s="5">
        <f t="shared" si="133"/>
        <v>6.5380843412880026E-4</v>
      </c>
      <c r="E753" s="5" t="str">
        <f t="shared" si="134"/>
        <v>~plein~</v>
      </c>
      <c r="F753" s="5" t="str">
        <f t="shared" si="135"/>
        <v>[plɛ̃]</v>
      </c>
      <c r="G753" s="6">
        <f t="shared" si="136"/>
        <v>5</v>
      </c>
      <c r="H753" s="6">
        <f t="shared" si="137"/>
        <v>4</v>
      </c>
      <c r="I753" s="6">
        <f t="shared" si="138"/>
        <v>5</v>
      </c>
      <c r="J753" s="5" cm="1">
        <f t="array" ref="J753">SUM(_xlfn._xlws.FILTER($D$2:$D$773,_xlfn.MAP($E$2:$E$773,_xlfn.LAMBDA(_xlpm.x,_xlpm.x=$E753))))</f>
        <v>6.5380843412880026E-4</v>
      </c>
      <c r="K753" s="5">
        <f t="shared" si="139"/>
        <v>1</v>
      </c>
      <c r="L753" s="5" cm="1">
        <f t="array" ref="L753">SUM(_xlfn._xlws.FILTER($D$2:$D$773,_xlfn.MAP($F$2:$F$773,_xlfn.LAMBDA(_xlpm.x,_xlpm.x=$F753))))</f>
        <v>6.5380843412880026E-4</v>
      </c>
      <c r="M753" s="5">
        <f t="shared" si="140"/>
        <v>1</v>
      </c>
      <c r="N753" s="5">
        <f t="shared" si="141"/>
        <v>0.37127250094471825</v>
      </c>
      <c r="O753" s="5">
        <f t="shared" si="142"/>
        <v>1</v>
      </c>
      <c r="P753" s="5">
        <f t="shared" si="143"/>
        <v>0</v>
      </c>
      <c r="Q753" s="5"/>
    </row>
    <row r="754" spans="1:17">
      <c r="A754" s="4" t="str">
        <f t="shared" si="132"/>
        <v>~llion~ : [ljɔ̃]</v>
      </c>
      <c r="B754" s="2">
        <v>2</v>
      </c>
      <c r="C754" s="4" t="s">
        <v>394</v>
      </c>
      <c r="D754" s="5">
        <f t="shared" si="133"/>
        <v>6.5380843412880026E-4</v>
      </c>
      <c r="E754" s="5" t="str">
        <f t="shared" si="134"/>
        <v>~llion~</v>
      </c>
      <c r="F754" s="5" t="str">
        <f t="shared" si="135"/>
        <v>[ljɔ̃]</v>
      </c>
      <c r="G754" s="6">
        <f t="shared" si="136"/>
        <v>5</v>
      </c>
      <c r="H754" s="6">
        <f t="shared" si="137"/>
        <v>4</v>
      </c>
      <c r="I754" s="6">
        <f t="shared" si="138"/>
        <v>5</v>
      </c>
      <c r="J754" s="5" cm="1">
        <f t="array" ref="J754">SUM(_xlfn._xlws.FILTER($D$2:$D$773,_xlfn.MAP($E$2:$E$773,_xlfn.LAMBDA(_xlpm.x,_xlpm.x=$E754))))</f>
        <v>6.5380843412880026E-4</v>
      </c>
      <c r="K754" s="5">
        <f t="shared" si="139"/>
        <v>1</v>
      </c>
      <c r="L754" s="5" cm="1">
        <f t="array" ref="L754">SUM(_xlfn._xlws.FILTER($D$2:$D$773,_xlfn.MAP($F$2:$F$773,_xlfn.LAMBDA(_xlpm.x,_xlpm.x=$F754))))</f>
        <v>6.5380843412880026E-4</v>
      </c>
      <c r="M754" s="5">
        <f t="shared" si="140"/>
        <v>1</v>
      </c>
      <c r="N754" s="5">
        <f t="shared" si="141"/>
        <v>0.37127250094471825</v>
      </c>
      <c r="O754" s="5">
        <f t="shared" si="142"/>
        <v>1</v>
      </c>
      <c r="P754" s="5">
        <f t="shared" si="143"/>
        <v>0</v>
      </c>
      <c r="Q754" s="5"/>
    </row>
    <row r="755" spans="1:17">
      <c r="A755" s="4" t="str">
        <f t="shared" si="132"/>
        <v>~stion~ : [stjɔ̃]</v>
      </c>
      <c r="B755" s="2">
        <v>2</v>
      </c>
      <c r="C755" s="4" t="s">
        <v>709</v>
      </c>
      <c r="D755" s="5">
        <f t="shared" si="133"/>
        <v>6.5380843412880026E-4</v>
      </c>
      <c r="E755" s="4" t="str">
        <f t="shared" si="134"/>
        <v>~stion~</v>
      </c>
      <c r="F755" s="4" t="str">
        <f t="shared" si="135"/>
        <v>[stjɔ̃]</v>
      </c>
      <c r="G755" s="6">
        <f t="shared" si="136"/>
        <v>5</v>
      </c>
      <c r="H755" s="6">
        <f t="shared" si="137"/>
        <v>5</v>
      </c>
      <c r="I755" s="6">
        <f t="shared" si="138"/>
        <v>5</v>
      </c>
      <c r="J755" s="5" cm="1">
        <f t="array" ref="J755">SUM(_xlfn._xlws.FILTER($D$2:$D$773,_xlfn.MAP($E$2:$E$773,_xlfn.LAMBDA(_xlpm.x,_xlpm.x=$E755))))</f>
        <v>6.5380843412880026E-4</v>
      </c>
      <c r="K755" s="5">
        <f t="shared" si="139"/>
        <v>1</v>
      </c>
      <c r="L755" s="5" cm="1">
        <f t="array" ref="L755">SUM(_xlfn._xlws.FILTER($D$2:$D$773,_xlfn.MAP($F$2:$F$773,_xlfn.LAMBDA(_xlpm.x,_xlpm.x=$F755))))</f>
        <v>6.5380843412880026E-4</v>
      </c>
      <c r="M755" s="5">
        <f t="shared" si="140"/>
        <v>1</v>
      </c>
      <c r="N755" s="5">
        <f t="shared" si="141"/>
        <v>0.4032142372127297</v>
      </c>
      <c r="O755" s="5">
        <f t="shared" si="142"/>
        <v>1</v>
      </c>
      <c r="P755" s="5">
        <f t="shared" si="143"/>
        <v>0</v>
      </c>
      <c r="Q755" s="5"/>
    </row>
    <row r="756" spans="1:17">
      <c r="A756" s="4" t="str">
        <f t="shared" si="132"/>
        <v>~ption~ : [psjɔ̃]</v>
      </c>
      <c r="B756" s="2">
        <v>2</v>
      </c>
      <c r="C756" s="4" t="s">
        <v>366</v>
      </c>
      <c r="D756" s="5">
        <f t="shared" si="133"/>
        <v>6.5380843412880026E-4</v>
      </c>
      <c r="E756" s="5" t="str">
        <f t="shared" si="134"/>
        <v>~ption~</v>
      </c>
      <c r="F756" s="5" t="str">
        <f t="shared" si="135"/>
        <v>[psjɔ̃]</v>
      </c>
      <c r="G756" s="6">
        <f t="shared" si="136"/>
        <v>5</v>
      </c>
      <c r="H756" s="6">
        <f t="shared" si="137"/>
        <v>5</v>
      </c>
      <c r="I756" s="6">
        <f t="shared" si="138"/>
        <v>5</v>
      </c>
      <c r="J756" s="5" cm="1">
        <f t="array" ref="J756">SUM(_xlfn._xlws.FILTER($D$2:$D$773,_xlfn.MAP($E$2:$E$773,_xlfn.LAMBDA(_xlpm.x,_xlpm.x=$E756))))</f>
        <v>6.5380843412880026E-4</v>
      </c>
      <c r="K756" s="5">
        <f t="shared" si="139"/>
        <v>1</v>
      </c>
      <c r="L756" s="5" cm="1">
        <f t="array" ref="L756">SUM(_xlfn._xlws.FILTER($D$2:$D$773,_xlfn.MAP($F$2:$F$773,_xlfn.LAMBDA(_xlpm.x,_xlpm.x=$F756))))</f>
        <v>6.5380843412880026E-4</v>
      </c>
      <c r="M756" s="5">
        <f t="shared" si="140"/>
        <v>1</v>
      </c>
      <c r="N756" s="5">
        <f t="shared" si="141"/>
        <v>0.4032142372127297</v>
      </c>
      <c r="O756" s="5">
        <f t="shared" si="142"/>
        <v>1</v>
      </c>
      <c r="P756" s="5">
        <f t="shared" si="143"/>
        <v>0</v>
      </c>
      <c r="Q756" s="5"/>
    </row>
    <row r="757" spans="1:17">
      <c r="A757" s="4" t="str">
        <f t="shared" si="132"/>
        <v>~gemen~ : [ʒmɑ̃]</v>
      </c>
      <c r="B757" s="2">
        <v>4</v>
      </c>
      <c r="C757" s="4" t="s">
        <v>198</v>
      </c>
      <c r="D757" s="5">
        <f t="shared" si="133"/>
        <v>1.3076168682576005E-3</v>
      </c>
      <c r="E757" s="5" t="str">
        <f t="shared" si="134"/>
        <v>~gemen~</v>
      </c>
      <c r="F757" s="5" t="str">
        <f t="shared" si="135"/>
        <v>[ʒmɑ̃]</v>
      </c>
      <c r="G757" s="6">
        <f t="shared" si="136"/>
        <v>5</v>
      </c>
      <c r="H757" s="6">
        <f t="shared" si="137"/>
        <v>4</v>
      </c>
      <c r="I757" s="6">
        <f t="shared" si="138"/>
        <v>5</v>
      </c>
      <c r="J757" s="5" cm="1">
        <f t="array" ref="J757">SUM(_xlfn._xlws.FILTER($D$2:$D$773,_xlfn.MAP($E$2:$E$773,_xlfn.LAMBDA(_xlpm.x,_xlpm.x=$E757))))</f>
        <v>1.3076168682576005E-3</v>
      </c>
      <c r="K757" s="5">
        <f t="shared" si="139"/>
        <v>1</v>
      </c>
      <c r="L757" s="5" cm="1">
        <f t="array" ref="L757">SUM(_xlfn._xlws.FILTER($D$2:$D$773,_xlfn.MAP($F$2:$F$773,_xlfn.LAMBDA(_xlpm.x,_xlpm.x=$F757))))</f>
        <v>1.3076168682576005E-3</v>
      </c>
      <c r="M757" s="5">
        <f t="shared" si="140"/>
        <v>1</v>
      </c>
      <c r="N757" s="5">
        <f t="shared" si="141"/>
        <v>0.54390438285473386</v>
      </c>
      <c r="O757" s="5">
        <f t="shared" si="142"/>
        <v>1</v>
      </c>
      <c r="P757" s="5">
        <f t="shared" si="143"/>
        <v>0</v>
      </c>
      <c r="Q757" s="5"/>
    </row>
    <row r="758" spans="1:17">
      <c r="A758" s="4" t="str">
        <f t="shared" si="132"/>
        <v>~ction~ : [ksjɔ̃]</v>
      </c>
      <c r="B758" s="2">
        <v>4</v>
      </c>
      <c r="C758" s="4" t="s">
        <v>405</v>
      </c>
      <c r="D758" s="5">
        <f t="shared" si="133"/>
        <v>1.3076168682576005E-3</v>
      </c>
      <c r="E758" s="5" t="str">
        <f t="shared" si="134"/>
        <v>~ction~</v>
      </c>
      <c r="F758" s="5" t="str">
        <f t="shared" si="135"/>
        <v>[ksjɔ̃]</v>
      </c>
      <c r="G758" s="6">
        <f t="shared" si="136"/>
        <v>5</v>
      </c>
      <c r="H758" s="6">
        <f t="shared" si="137"/>
        <v>5</v>
      </c>
      <c r="I758" s="6">
        <f t="shared" si="138"/>
        <v>5</v>
      </c>
      <c r="J758" s="5" cm="1">
        <f t="array" ref="J758">SUM(_xlfn._xlws.FILTER($D$2:$D$773,_xlfn.MAP($E$2:$E$773,_xlfn.LAMBDA(_xlpm.x,_xlpm.x=$E758))))</f>
        <v>1.3076168682576005E-3</v>
      </c>
      <c r="K758" s="5">
        <f t="shared" si="139"/>
        <v>1</v>
      </c>
      <c r="L758" s="5" cm="1">
        <f t="array" ref="L758">SUM(_xlfn._xlws.FILTER($D$2:$D$773,_xlfn.MAP($F$2:$F$773,_xlfn.LAMBDA(_xlpm.x,_xlpm.x=$F758))))</f>
        <v>1.3076168682576005E-3</v>
      </c>
      <c r="M758" s="5">
        <f t="shared" si="140"/>
        <v>1</v>
      </c>
      <c r="N758" s="5">
        <f t="shared" si="141"/>
        <v>0.59069818069312607</v>
      </c>
      <c r="O758" s="5">
        <f t="shared" si="142"/>
        <v>1</v>
      </c>
      <c r="P758" s="5">
        <f t="shared" si="143"/>
        <v>0</v>
      </c>
      <c r="Q758" s="5"/>
    </row>
    <row r="759" spans="1:17">
      <c r="A759" s="4" t="str">
        <f t="shared" si="132"/>
        <v>~rches~ : [ʁʃ]</v>
      </c>
      <c r="B759" s="2">
        <v>1</v>
      </c>
      <c r="C759" s="4" t="s">
        <v>727</v>
      </c>
      <c r="D759" s="5">
        <f t="shared" si="133"/>
        <v>3.2690421706440013E-4</v>
      </c>
      <c r="E759" s="4" t="str">
        <f t="shared" si="134"/>
        <v>~rches~</v>
      </c>
      <c r="F759" s="4" t="str">
        <f t="shared" si="135"/>
        <v>[ʁʃ]</v>
      </c>
      <c r="G759" s="6">
        <f t="shared" si="136"/>
        <v>5</v>
      </c>
      <c r="H759" s="6">
        <f t="shared" si="137"/>
        <v>2</v>
      </c>
      <c r="I759" s="6">
        <f t="shared" si="138"/>
        <v>5</v>
      </c>
      <c r="J759" s="5" cm="1">
        <f t="array" ref="J759">SUM(_xlfn._xlws.FILTER($D$2:$D$773,_xlfn.MAP($E$2:$E$773,_xlfn.LAMBDA(_xlpm.x,_xlpm.x=$E759))))</f>
        <v>3.2690421706440013E-4</v>
      </c>
      <c r="K759" s="5">
        <f t="shared" si="139"/>
        <v>1</v>
      </c>
      <c r="L759" s="5" cm="1">
        <f t="array" ref="L759">SUM(_xlfn._xlws.FILTER($D$2:$D$773,_xlfn.MAP($F$2:$F$773,_xlfn.LAMBDA(_xlpm.x,_xlpm.x=$F759))))</f>
        <v>6.5380843412880026E-4</v>
      </c>
      <c r="M759" s="5">
        <f t="shared" si="140"/>
        <v>0.5</v>
      </c>
      <c r="N759" s="5">
        <f t="shared" si="141"/>
        <v>0.12082541105260872</v>
      </c>
      <c r="O759" s="5">
        <f t="shared" si="142"/>
        <v>0.66666666666666663</v>
      </c>
      <c r="P759" s="5">
        <f t="shared" si="143"/>
        <v>0.3010299956639812</v>
      </c>
      <c r="Q759" s="5"/>
    </row>
    <row r="760" spans="1:17">
      <c r="A760" s="4" t="str">
        <f t="shared" si="132"/>
        <v>~cheté~ : [ʃte]</v>
      </c>
      <c r="B760" s="2">
        <v>1</v>
      </c>
      <c r="C760" s="4" t="s">
        <v>469</v>
      </c>
      <c r="D760" s="5">
        <f t="shared" si="133"/>
        <v>3.2690421706440013E-4</v>
      </c>
      <c r="E760" s="5" t="str">
        <f t="shared" si="134"/>
        <v>~cheté~</v>
      </c>
      <c r="F760" s="5" t="str">
        <f t="shared" si="135"/>
        <v>[ʃte]</v>
      </c>
      <c r="G760" s="6">
        <f t="shared" si="136"/>
        <v>5</v>
      </c>
      <c r="H760" s="6">
        <f t="shared" si="137"/>
        <v>3</v>
      </c>
      <c r="I760" s="6">
        <f t="shared" si="138"/>
        <v>5</v>
      </c>
      <c r="J760" s="5" cm="1">
        <f t="array" ref="J760">SUM(_xlfn._xlws.FILTER($D$2:$D$773,_xlfn.MAP($E$2:$E$773,_xlfn.LAMBDA(_xlpm.x,_xlpm.x=$E760))))</f>
        <v>3.2690421706440013E-4</v>
      </c>
      <c r="K760" s="5">
        <f t="shared" si="139"/>
        <v>1</v>
      </c>
      <c r="L760" s="5" cm="1">
        <f t="array" ref="L760">SUM(_xlfn._xlws.FILTER($D$2:$D$773,_xlfn.MAP($F$2:$F$773,_xlfn.LAMBDA(_xlpm.x,_xlpm.x=$F760))))</f>
        <v>6.5380843412880026E-4</v>
      </c>
      <c r="M760" s="5">
        <f t="shared" si="140"/>
        <v>0.5</v>
      </c>
      <c r="N760" s="5">
        <f t="shared" si="141"/>
        <v>0.14027395824968311</v>
      </c>
      <c r="O760" s="5">
        <f t="shared" si="142"/>
        <v>0.66666666666666663</v>
      </c>
      <c r="P760" s="5">
        <f t="shared" si="143"/>
        <v>0.3010299956639812</v>
      </c>
      <c r="Q760" s="5"/>
    </row>
    <row r="761" spans="1:17">
      <c r="A761" s="4" t="str">
        <f t="shared" si="132"/>
        <v>~chete~ : [ʃte]</v>
      </c>
      <c r="B761" s="2">
        <v>1</v>
      </c>
      <c r="C761" s="4" t="s">
        <v>470</v>
      </c>
      <c r="D761" s="5">
        <f t="shared" si="133"/>
        <v>3.2690421706440013E-4</v>
      </c>
      <c r="E761" s="5" t="str">
        <f t="shared" si="134"/>
        <v>~chete~</v>
      </c>
      <c r="F761" s="5" t="str">
        <f t="shared" si="135"/>
        <v>[ʃte]</v>
      </c>
      <c r="G761" s="6">
        <f t="shared" si="136"/>
        <v>5</v>
      </c>
      <c r="H761" s="6">
        <f t="shared" si="137"/>
        <v>3</v>
      </c>
      <c r="I761" s="6">
        <f t="shared" si="138"/>
        <v>5</v>
      </c>
      <c r="J761" s="5" cm="1">
        <f t="array" ref="J761">SUM(_xlfn._xlws.FILTER($D$2:$D$773,_xlfn.MAP($E$2:$E$773,_xlfn.LAMBDA(_xlpm.x,_xlpm.x=$E761))))</f>
        <v>3.2690421706440013E-4</v>
      </c>
      <c r="K761" s="5">
        <f t="shared" si="139"/>
        <v>1</v>
      </c>
      <c r="L761" s="5" cm="1">
        <f t="array" ref="L761">SUM(_xlfn._xlws.FILTER($D$2:$D$773,_xlfn.MAP($F$2:$F$773,_xlfn.LAMBDA(_xlpm.x,_xlpm.x=$F761))))</f>
        <v>6.5380843412880026E-4</v>
      </c>
      <c r="M761" s="5">
        <f t="shared" si="140"/>
        <v>0.5</v>
      </c>
      <c r="N761" s="5">
        <f t="shared" si="141"/>
        <v>0.14027395824968311</v>
      </c>
      <c r="O761" s="5">
        <f t="shared" si="142"/>
        <v>0.66666666666666663</v>
      </c>
      <c r="P761" s="5">
        <f t="shared" si="143"/>
        <v>0.3010299956639812</v>
      </c>
      <c r="Q761" s="5"/>
    </row>
    <row r="762" spans="1:17">
      <c r="A762" s="4" t="str">
        <f t="shared" si="132"/>
        <v>~rbres~ : [ʁbʁ]</v>
      </c>
      <c r="B762" s="2">
        <v>1</v>
      </c>
      <c r="C762" s="4" t="s">
        <v>493</v>
      </c>
      <c r="D762" s="5">
        <f t="shared" si="133"/>
        <v>3.2690421706440013E-4</v>
      </c>
      <c r="E762" s="5" t="str">
        <f t="shared" si="134"/>
        <v>~rbres~</v>
      </c>
      <c r="F762" s="5" t="str">
        <f t="shared" si="135"/>
        <v>[ʁbʁ]</v>
      </c>
      <c r="G762" s="6">
        <f t="shared" si="136"/>
        <v>5</v>
      </c>
      <c r="H762" s="6">
        <f t="shared" si="137"/>
        <v>3</v>
      </c>
      <c r="I762" s="6">
        <f t="shared" si="138"/>
        <v>5</v>
      </c>
      <c r="J762" s="5" cm="1">
        <f t="array" ref="J762">SUM(_xlfn._xlws.FILTER($D$2:$D$773,_xlfn.MAP($E$2:$E$773,_xlfn.LAMBDA(_xlpm.x,_xlpm.x=$E762))))</f>
        <v>3.2690421706440013E-4</v>
      </c>
      <c r="K762" s="5">
        <f t="shared" si="139"/>
        <v>1</v>
      </c>
      <c r="L762" s="5" cm="1">
        <f t="array" ref="L762">SUM(_xlfn._xlws.FILTER($D$2:$D$773,_xlfn.MAP($F$2:$F$773,_xlfn.LAMBDA(_xlpm.x,_xlpm.x=$F762))))</f>
        <v>6.5380843412880026E-4</v>
      </c>
      <c r="M762" s="5">
        <f t="shared" si="140"/>
        <v>0.5</v>
      </c>
      <c r="N762" s="5">
        <f t="shared" si="141"/>
        <v>0.14027395824968311</v>
      </c>
      <c r="O762" s="5">
        <f t="shared" si="142"/>
        <v>0.66666666666666663</v>
      </c>
      <c r="P762" s="5">
        <f t="shared" si="143"/>
        <v>0.3010299956639812</v>
      </c>
      <c r="Q762" s="5"/>
    </row>
    <row r="763" spans="1:17">
      <c r="A763" s="4" t="str">
        <f t="shared" si="132"/>
        <v>~strie~ : [stʁi]</v>
      </c>
      <c r="B763" s="2">
        <v>1</v>
      </c>
      <c r="C763" s="4" t="s">
        <v>543</v>
      </c>
      <c r="D763" s="5">
        <f t="shared" si="133"/>
        <v>3.2690421706440013E-4</v>
      </c>
      <c r="E763" s="4" t="str">
        <f t="shared" si="134"/>
        <v>~strie~</v>
      </c>
      <c r="F763" s="4" t="str">
        <f t="shared" si="135"/>
        <v>[stʁi]</v>
      </c>
      <c r="G763" s="6">
        <f t="shared" si="136"/>
        <v>5</v>
      </c>
      <c r="H763" s="6">
        <f t="shared" si="137"/>
        <v>4</v>
      </c>
      <c r="I763" s="6">
        <f t="shared" si="138"/>
        <v>5</v>
      </c>
      <c r="J763" s="5" cm="1">
        <f t="array" ref="J763">SUM(_xlfn._xlws.FILTER($D$2:$D$773,_xlfn.MAP($E$2:$E$773,_xlfn.LAMBDA(_xlpm.x,_xlpm.x=$E763))))</f>
        <v>3.2690421706440013E-4</v>
      </c>
      <c r="K763" s="5">
        <f t="shared" si="139"/>
        <v>1</v>
      </c>
      <c r="L763" s="5" cm="1">
        <f t="array" ref="L763">SUM(_xlfn._xlws.FILTER($D$2:$D$773,_xlfn.MAP($F$2:$F$773,_xlfn.LAMBDA(_xlpm.x,_xlpm.x=$F763))))</f>
        <v>6.5380843412880026E-4</v>
      </c>
      <c r="M763" s="5">
        <f t="shared" si="140"/>
        <v>0.5</v>
      </c>
      <c r="N763" s="5">
        <f t="shared" si="141"/>
        <v>0.15616457835260653</v>
      </c>
      <c r="O763" s="5">
        <f t="shared" si="142"/>
        <v>0.66666666666666663</v>
      </c>
      <c r="P763" s="5">
        <f t="shared" si="143"/>
        <v>0.3010299956639812</v>
      </c>
      <c r="Q763" s="5"/>
    </row>
    <row r="764" spans="1:17">
      <c r="A764" s="4" t="str">
        <f t="shared" si="132"/>
        <v>~ppren~ : [pʁɑ̃]</v>
      </c>
      <c r="B764" s="2">
        <v>1</v>
      </c>
      <c r="C764" s="4" t="s">
        <v>558</v>
      </c>
      <c r="D764" s="5">
        <f t="shared" si="133"/>
        <v>3.2690421706440013E-4</v>
      </c>
      <c r="E764" s="5" t="str">
        <f t="shared" si="134"/>
        <v>~ppren~</v>
      </c>
      <c r="F764" s="5" t="str">
        <f t="shared" si="135"/>
        <v>[pʁɑ̃]</v>
      </c>
      <c r="G764" s="6">
        <f t="shared" si="136"/>
        <v>5</v>
      </c>
      <c r="H764" s="6">
        <f t="shared" si="137"/>
        <v>4</v>
      </c>
      <c r="I764" s="6">
        <f t="shared" si="138"/>
        <v>5</v>
      </c>
      <c r="J764" s="5" cm="1">
        <f t="array" ref="J764">SUM(_xlfn._xlws.FILTER($D$2:$D$773,_xlfn.MAP($E$2:$E$773,_xlfn.LAMBDA(_xlpm.x,_xlpm.x=$E764))))</f>
        <v>3.2690421706440013E-4</v>
      </c>
      <c r="K764" s="5">
        <f t="shared" si="139"/>
        <v>1</v>
      </c>
      <c r="L764" s="5" cm="1">
        <f t="array" ref="L764">SUM(_xlfn._xlws.FILTER($D$2:$D$773,_xlfn.MAP($F$2:$F$773,_xlfn.LAMBDA(_xlpm.x,_xlpm.x=$F764))))</f>
        <v>6.5380843412880026E-4</v>
      </c>
      <c r="M764" s="5">
        <f t="shared" si="140"/>
        <v>0.5</v>
      </c>
      <c r="N764" s="5">
        <f t="shared" si="141"/>
        <v>0.15616457835260653</v>
      </c>
      <c r="O764" s="5">
        <f t="shared" si="142"/>
        <v>0.66666666666666663</v>
      </c>
      <c r="P764" s="5">
        <f t="shared" si="143"/>
        <v>0.3010299956639812</v>
      </c>
      <c r="Q764" s="5"/>
    </row>
    <row r="765" spans="1:17">
      <c r="A765" s="4" t="str">
        <f t="shared" si="132"/>
        <v>~plans~ : [plɑ̃]</v>
      </c>
      <c r="B765" s="2">
        <v>1</v>
      </c>
      <c r="C765" s="4" t="s">
        <v>566</v>
      </c>
      <c r="D765" s="5">
        <f t="shared" si="133"/>
        <v>3.2690421706440013E-4</v>
      </c>
      <c r="E765" s="5" t="str">
        <f t="shared" si="134"/>
        <v>~plans~</v>
      </c>
      <c r="F765" s="5" t="str">
        <f t="shared" si="135"/>
        <v>[plɑ̃]</v>
      </c>
      <c r="G765" s="6">
        <f t="shared" si="136"/>
        <v>5</v>
      </c>
      <c r="H765" s="6">
        <f t="shared" si="137"/>
        <v>4</v>
      </c>
      <c r="I765" s="6">
        <f t="shared" si="138"/>
        <v>5</v>
      </c>
      <c r="J765" s="5" cm="1">
        <f t="array" ref="J765">SUM(_xlfn._xlws.FILTER($D$2:$D$773,_xlfn.MAP($E$2:$E$773,_xlfn.LAMBDA(_xlpm.x,_xlpm.x=$E765))))</f>
        <v>3.2690421706440013E-4</v>
      </c>
      <c r="K765" s="5">
        <f t="shared" si="139"/>
        <v>1</v>
      </c>
      <c r="L765" s="5" cm="1">
        <f t="array" ref="L765">SUM(_xlfn._xlws.FILTER($D$2:$D$773,_xlfn.MAP($F$2:$F$773,_xlfn.LAMBDA(_xlpm.x,_xlpm.x=$F765))))</f>
        <v>6.5380843412880026E-4</v>
      </c>
      <c r="M765" s="5">
        <f t="shared" si="140"/>
        <v>0.5</v>
      </c>
      <c r="N765" s="5">
        <f t="shared" si="141"/>
        <v>0.15616457835260653</v>
      </c>
      <c r="O765" s="5">
        <f t="shared" si="142"/>
        <v>0.66666666666666663</v>
      </c>
      <c r="P765" s="5">
        <f t="shared" si="143"/>
        <v>0.3010299956639812</v>
      </c>
      <c r="Q765" s="5"/>
    </row>
    <row r="766" spans="1:17">
      <c r="A766" s="4" t="str">
        <f t="shared" si="132"/>
        <v>~ttein~ : [tɛ̃]</v>
      </c>
      <c r="B766" s="2">
        <v>1</v>
      </c>
      <c r="C766" s="4" t="s">
        <v>519</v>
      </c>
      <c r="D766" s="5">
        <f t="shared" si="133"/>
        <v>3.2690421706440013E-4</v>
      </c>
      <c r="E766" s="4" t="str">
        <f t="shared" si="134"/>
        <v>~ttein~</v>
      </c>
      <c r="F766" s="4" t="str">
        <f t="shared" si="135"/>
        <v>[tɛ̃]</v>
      </c>
      <c r="G766" s="6">
        <f t="shared" si="136"/>
        <v>5</v>
      </c>
      <c r="H766" s="6">
        <f t="shared" si="137"/>
        <v>3</v>
      </c>
      <c r="I766" s="6">
        <f t="shared" si="138"/>
        <v>5</v>
      </c>
      <c r="J766" s="5" cm="1">
        <f t="array" ref="J766">SUM(_xlfn._xlws.FILTER($D$2:$D$773,_xlfn.MAP($E$2:$E$773,_xlfn.LAMBDA(_xlpm.x,_xlpm.x=$E766))))</f>
        <v>3.2690421706440013E-4</v>
      </c>
      <c r="K766" s="5">
        <f t="shared" si="139"/>
        <v>1</v>
      </c>
      <c r="L766" s="5" cm="1">
        <f t="array" ref="L766">SUM(_xlfn._xlws.FILTER($D$2:$D$773,_xlfn.MAP($F$2:$F$773,_xlfn.LAMBDA(_xlpm.x,_xlpm.x=$F766))))</f>
        <v>9.8071265119320039E-4</v>
      </c>
      <c r="M766" s="5">
        <f t="shared" si="140"/>
        <v>0.33333333333333331</v>
      </c>
      <c r="N766" s="5">
        <f t="shared" si="141"/>
        <v>0.10520546868726234</v>
      </c>
      <c r="O766" s="5">
        <f t="shared" si="142"/>
        <v>0.5</v>
      </c>
      <c r="P766" s="5">
        <f t="shared" si="143"/>
        <v>0.47712125471966244</v>
      </c>
      <c r="Q766" s="5"/>
    </row>
    <row r="767" spans="1:17">
      <c r="A767" s="4" t="str">
        <f t="shared" si="132"/>
        <v>~ppele~ : [ple]</v>
      </c>
      <c r="B767" s="2">
        <v>1</v>
      </c>
      <c r="C767" s="4" t="s">
        <v>776</v>
      </c>
      <c r="D767" s="5">
        <f t="shared" si="133"/>
        <v>3.2690421706440013E-4</v>
      </c>
      <c r="E767" s="4" t="str">
        <f t="shared" si="134"/>
        <v>~ppele~</v>
      </c>
      <c r="F767" s="4" t="str">
        <f t="shared" si="135"/>
        <v>[ple]</v>
      </c>
      <c r="G767" s="6">
        <f t="shared" si="136"/>
        <v>5</v>
      </c>
      <c r="H767" s="6">
        <f t="shared" si="137"/>
        <v>3</v>
      </c>
      <c r="I767" s="6">
        <f t="shared" si="138"/>
        <v>5</v>
      </c>
      <c r="J767" s="5" cm="1">
        <f t="array" ref="J767">SUM(_xlfn._xlws.FILTER($D$2:$D$773,_xlfn.MAP($E$2:$E$773,_xlfn.LAMBDA(_xlpm.x,_xlpm.x=$E767))))</f>
        <v>3.2690421706440013E-4</v>
      </c>
      <c r="K767" s="5">
        <f t="shared" si="139"/>
        <v>1</v>
      </c>
      <c r="L767" s="5" cm="1">
        <f t="array" ref="L767">SUM(_xlfn._xlws.FILTER($D$2:$D$773,_xlfn.MAP($F$2:$F$773,_xlfn.LAMBDA(_xlpm.x,_xlpm.x=$F767))))</f>
        <v>9.8071265119320039E-4</v>
      </c>
      <c r="M767" s="5">
        <f t="shared" si="140"/>
        <v>0.33333333333333331</v>
      </c>
      <c r="N767" s="5">
        <f t="shared" si="141"/>
        <v>0.10520546868726234</v>
      </c>
      <c r="O767" s="5">
        <f t="shared" si="142"/>
        <v>0.5</v>
      </c>
      <c r="P767" s="5">
        <f t="shared" si="143"/>
        <v>0.47712125471966244</v>
      </c>
      <c r="Q767" s="5"/>
    </row>
    <row r="768" spans="1:17">
      <c r="A768" s="4" t="str">
        <f t="shared" si="132"/>
        <v>~scien~ : [sjɑ̃]</v>
      </c>
      <c r="B768" s="2">
        <v>1</v>
      </c>
      <c r="C768" s="4" t="s">
        <v>769</v>
      </c>
      <c r="D768" s="5">
        <f t="shared" si="133"/>
        <v>3.2690421706440013E-4</v>
      </c>
      <c r="E768" s="5" t="str">
        <f t="shared" si="134"/>
        <v>~scien~</v>
      </c>
      <c r="F768" s="5" t="str">
        <f t="shared" si="135"/>
        <v>[sjɑ̃]</v>
      </c>
      <c r="G768" s="6">
        <f t="shared" si="136"/>
        <v>5</v>
      </c>
      <c r="H768" s="6">
        <f t="shared" si="137"/>
        <v>4</v>
      </c>
      <c r="I768" s="6">
        <f t="shared" si="138"/>
        <v>5</v>
      </c>
      <c r="J768" s="5" cm="1">
        <f t="array" ref="J768">SUM(_xlfn._xlws.FILTER($D$2:$D$773,_xlfn.MAP($E$2:$E$773,_xlfn.LAMBDA(_xlpm.x,_xlpm.x=$E768))))</f>
        <v>3.2690421706440013E-4</v>
      </c>
      <c r="K768" s="5">
        <f t="shared" si="139"/>
        <v>1</v>
      </c>
      <c r="L768" s="5" cm="1">
        <f t="array" ref="L768">SUM(_xlfn._xlws.FILTER($D$2:$D$773,_xlfn.MAP($F$2:$F$773,_xlfn.LAMBDA(_xlpm.x,_xlpm.x=$F768))))</f>
        <v>1.3076168682576005E-3</v>
      </c>
      <c r="M768" s="5">
        <f t="shared" si="140"/>
        <v>0.25</v>
      </c>
      <c r="N768" s="5">
        <f t="shared" si="141"/>
        <v>9.3698747011563929E-2</v>
      </c>
      <c r="O768" s="5">
        <f t="shared" si="142"/>
        <v>0.4</v>
      </c>
      <c r="P768" s="5">
        <f t="shared" si="143"/>
        <v>0.6020599913279624</v>
      </c>
      <c r="Q768" s="5"/>
    </row>
    <row r="769" spans="1:17">
      <c r="A769" s="4" t="str">
        <f t="shared" si="132"/>
        <v>~ssion~ : [sjɔ̃]</v>
      </c>
      <c r="B769" s="2">
        <v>2</v>
      </c>
      <c r="C769" s="4" t="s">
        <v>351</v>
      </c>
      <c r="D769" s="5">
        <f t="shared" si="133"/>
        <v>6.5380843412880026E-4</v>
      </c>
      <c r="E769" s="4" t="str">
        <f t="shared" si="134"/>
        <v>~ssion~</v>
      </c>
      <c r="F769" s="4" t="str">
        <f t="shared" si="135"/>
        <v>[sjɔ̃]</v>
      </c>
      <c r="G769" s="6">
        <f t="shared" si="136"/>
        <v>5</v>
      </c>
      <c r="H769" s="6">
        <f t="shared" si="137"/>
        <v>4</v>
      </c>
      <c r="I769" s="6">
        <f t="shared" si="138"/>
        <v>5</v>
      </c>
      <c r="J769" s="5" cm="1">
        <f t="array" ref="J769">SUM(_xlfn._xlws.FILTER($D$2:$D$773,_xlfn.MAP($E$2:$E$773,_xlfn.LAMBDA(_xlpm.x,_xlpm.x=$E769))))</f>
        <v>6.5380843412880026E-4</v>
      </c>
      <c r="K769" s="5">
        <f t="shared" si="139"/>
        <v>1</v>
      </c>
      <c r="L769" s="5" cm="1">
        <f t="array" ref="L769">SUM(_xlfn._xlws.FILTER($D$2:$D$773,_xlfn.MAP($F$2:$F$773,_xlfn.LAMBDA(_xlpm.x,_xlpm.x=$F769))))</f>
        <v>7.8457012095456032E-3</v>
      </c>
      <c r="M769" s="5">
        <f t="shared" si="140"/>
        <v>8.3333333333333329E-2</v>
      </c>
      <c r="N769" s="5">
        <f t="shared" si="141"/>
        <v>5.7118846299187426E-2</v>
      </c>
      <c r="O769" s="5">
        <f t="shared" si="142"/>
        <v>0.15384615384615385</v>
      </c>
      <c r="P769" s="5">
        <f t="shared" si="143"/>
        <v>1.0791812460476249</v>
      </c>
      <c r="Q769" s="5"/>
    </row>
    <row r="770" spans="1:17">
      <c r="A770" s="4" t="str">
        <f t="shared" si="132"/>
        <v>~s-que~ : [kə]</v>
      </c>
      <c r="B770" s="2">
        <v>1</v>
      </c>
      <c r="C770" s="4" t="s">
        <v>783</v>
      </c>
      <c r="D770" s="5">
        <f t="shared" si="133"/>
        <v>3.2690421706440013E-4</v>
      </c>
      <c r="E770" s="4" t="str">
        <f t="shared" si="134"/>
        <v>~s-que~</v>
      </c>
      <c r="F770" s="4" t="str">
        <f t="shared" si="135"/>
        <v>[kə]</v>
      </c>
      <c r="G770" s="6">
        <f t="shared" si="136"/>
        <v>5</v>
      </c>
      <c r="H770" s="6">
        <f t="shared" si="137"/>
        <v>2</v>
      </c>
      <c r="I770" s="6">
        <f t="shared" ref="I770:I833" si="144">_xlfn.LET(_xlpm.a,H770,_xlpm.b,G770,MAX(_xlpm.a,_xlpm.b))</f>
        <v>5</v>
      </c>
      <c r="J770" s="5" cm="1">
        <f t="array" ref="J770">SUM(_xlfn._xlws.FILTER($D$2:$D$773,_xlfn.MAP($E$2:$E$773,_xlfn.LAMBDA(_xlpm.x,_xlpm.x=$E770))))</f>
        <v>3.2690421706440013E-4</v>
      </c>
      <c r="K770" s="5">
        <f t="shared" ref="K770:K833" si="145">$D770/J770</f>
        <v>1</v>
      </c>
      <c r="L770" s="5" cm="1">
        <f t="array" ref="L770">SUM(_xlfn._xlws.FILTER($D$2:$D$773,_xlfn.MAP($F$2:$F$773,_xlfn.LAMBDA(_xlpm.x,_xlpm.x=$F770))))</f>
        <v>6.2111801242236021E-3</v>
      </c>
      <c r="M770" s="5">
        <f t="shared" ref="M770:M833" si="146">$D770/L770</f>
        <v>5.2631578947368425E-2</v>
      </c>
      <c r="N770" s="5">
        <f t="shared" ref="N770:N833" si="147">_xlfn.LET(_xlpm.freq,B770,_xlpm.size,H770+1,_xlpm.F,O770,LOG(1+_xlpm.freq)*LOG(1+_xlpm.size)*_xlpm.F)</f>
        <v>1.8123811657891311E-2</v>
      </c>
      <c r="O770" s="5">
        <f t="shared" si="142"/>
        <v>0.10000000000000002</v>
      </c>
      <c r="P770" s="5">
        <f t="shared" si="143"/>
        <v>1.2787536009528289</v>
      </c>
      <c r="Q770" s="5"/>
    </row>
    <row r="771" spans="1:17">
      <c r="A771" s="4" t="str">
        <f t="shared" si="132"/>
        <v>~cheveu~ : [ʃfø]</v>
      </c>
      <c r="B771" s="2">
        <v>1</v>
      </c>
      <c r="C771" s="4" t="s">
        <v>734</v>
      </c>
      <c r="D771" s="5">
        <f t="shared" si="133"/>
        <v>3.2690421706440013E-4</v>
      </c>
      <c r="E771" s="4" t="str">
        <f t="shared" si="134"/>
        <v>~cheveu~</v>
      </c>
      <c r="F771" s="4" t="str">
        <f t="shared" si="135"/>
        <v>[ʃfø]</v>
      </c>
      <c r="G771" s="6">
        <f t="shared" si="136"/>
        <v>6</v>
      </c>
      <c r="H771" s="6">
        <f t="shared" si="137"/>
        <v>3</v>
      </c>
      <c r="I771" s="6">
        <f t="shared" si="144"/>
        <v>6</v>
      </c>
      <c r="J771" s="5" cm="1">
        <f t="array" ref="J771">SUM(_xlfn._xlws.FILTER($D$2:$D$773,_xlfn.MAP($E$2:$E$773,_xlfn.LAMBDA(_xlpm.x,_xlpm.x=$E771))))</f>
        <v>3.2690421706440013E-4</v>
      </c>
      <c r="K771" s="5">
        <f t="shared" si="145"/>
        <v>1</v>
      </c>
      <c r="L771" s="5" cm="1">
        <f t="array" ref="L771">SUM(_xlfn._xlws.FILTER($D$2:$D$773,_xlfn.MAP($F$2:$F$773,_xlfn.LAMBDA(_xlpm.x,_xlpm.x=$F771))))</f>
        <v>3.2690421706440013E-4</v>
      </c>
      <c r="M771" s="5">
        <f t="shared" si="146"/>
        <v>1</v>
      </c>
      <c r="N771" s="5">
        <f t="shared" si="147"/>
        <v>0.21041093737452468</v>
      </c>
      <c r="O771" s="5">
        <f t="shared" si="142"/>
        <v>1</v>
      </c>
      <c r="P771" s="5">
        <f t="shared" si="143"/>
        <v>0</v>
      </c>
      <c r="Q771" s="5"/>
    </row>
    <row r="772" spans="1:17">
      <c r="A772" s="4" t="str">
        <f t="shared" si="132"/>
        <v>~souhai~ : [swe]</v>
      </c>
      <c r="B772" s="2">
        <v>1</v>
      </c>
      <c r="C772" s="4" t="s">
        <v>763</v>
      </c>
      <c r="D772" s="5">
        <f t="shared" si="133"/>
        <v>3.2690421706440013E-4</v>
      </c>
      <c r="E772" s="5" t="str">
        <f t="shared" si="134"/>
        <v>~souhai~</v>
      </c>
      <c r="F772" s="5" t="str">
        <f t="shared" si="135"/>
        <v>[swe]</v>
      </c>
      <c r="G772" s="6">
        <f t="shared" si="136"/>
        <v>6</v>
      </c>
      <c r="H772" s="6">
        <f t="shared" si="137"/>
        <v>3</v>
      </c>
      <c r="I772" s="6">
        <f t="shared" si="144"/>
        <v>6</v>
      </c>
      <c r="J772" s="5" cm="1">
        <f t="array" ref="J772">SUM(_xlfn._xlws.FILTER($D$2:$D$773,_xlfn.MAP($E$2:$E$773,_xlfn.LAMBDA(_xlpm.x,_xlpm.x=$E772))))</f>
        <v>3.2690421706440013E-4</v>
      </c>
      <c r="K772" s="5">
        <f t="shared" si="145"/>
        <v>1</v>
      </c>
      <c r="L772" s="5" cm="1">
        <f t="array" ref="L772">SUM(_xlfn._xlws.FILTER($D$2:$D$773,_xlfn.MAP($F$2:$F$773,_xlfn.LAMBDA(_xlpm.x,_xlpm.x=$F772))))</f>
        <v>3.2690421706440013E-4</v>
      </c>
      <c r="M772" s="5">
        <f t="shared" si="146"/>
        <v>1</v>
      </c>
      <c r="N772" s="5">
        <f t="shared" si="147"/>
        <v>0.21041093737452468</v>
      </c>
      <c r="O772" s="5">
        <f t="shared" si="142"/>
        <v>1</v>
      </c>
      <c r="P772" s="5">
        <f t="shared" si="143"/>
        <v>0</v>
      </c>
      <c r="Q772" s="5"/>
    </row>
    <row r="773" spans="1:17">
      <c r="A773" s="4" t="str">
        <f t="shared" si="132"/>
        <v>~chemin~ : [ʃmɛ̃]</v>
      </c>
      <c r="B773" s="2">
        <v>2</v>
      </c>
      <c r="C773" s="4" t="s">
        <v>696</v>
      </c>
      <c r="D773" s="5">
        <f t="shared" si="133"/>
        <v>6.5380843412880026E-4</v>
      </c>
      <c r="E773" s="5" t="str">
        <f t="shared" si="134"/>
        <v>~chemin~</v>
      </c>
      <c r="F773" s="5" t="str">
        <f t="shared" si="135"/>
        <v>[ʃmɛ̃]</v>
      </c>
      <c r="G773" s="6">
        <f t="shared" si="136"/>
        <v>6</v>
      </c>
      <c r="H773" s="6">
        <f t="shared" si="137"/>
        <v>4</v>
      </c>
      <c r="I773" s="6">
        <f t="shared" si="144"/>
        <v>6</v>
      </c>
      <c r="J773" s="5" cm="1">
        <f t="array" ref="J773">SUM(_xlfn._xlws.FILTER($D$2:$D$773,_xlfn.MAP($E$2:$E$773,_xlfn.LAMBDA(_xlpm.x,_xlpm.x=$E773))))</f>
        <v>6.5380843412880026E-4</v>
      </c>
      <c r="K773" s="5">
        <f t="shared" si="145"/>
        <v>1</v>
      </c>
      <c r="L773" s="5" cm="1">
        <f t="array" ref="L773">SUM(_xlfn._xlws.FILTER($D$2:$D$773,_xlfn.MAP($F$2:$F$773,_xlfn.LAMBDA(_xlpm.x,_xlpm.x=$F773))))</f>
        <v>6.5380843412880026E-4</v>
      </c>
      <c r="M773" s="5">
        <f t="shared" si="146"/>
        <v>1</v>
      </c>
      <c r="N773" s="5">
        <f t="shared" si="147"/>
        <v>0.37127250094471825</v>
      </c>
      <c r="O773" s="5">
        <f t="shared" si="142"/>
        <v>1</v>
      </c>
      <c r="P773" s="5">
        <f t="shared" si="143"/>
        <v>0</v>
      </c>
      <c r="Q773" s="5"/>
    </row>
    <row r="774" spans="1:17">
      <c r="A774" s="4"/>
      <c r="C774" s="4"/>
      <c r="D774" s="5"/>
      <c r="E774" s="5"/>
      <c r="F774" s="5"/>
      <c r="G774" s="6"/>
      <c r="H774" s="6"/>
      <c r="I774" s="6"/>
      <c r="L774" s="8"/>
      <c r="M774" s="5"/>
      <c r="N774" s="9"/>
      <c r="O774" s="5"/>
      <c r="P774" s="5"/>
      <c r="Q774" s="5"/>
    </row>
    <row r="775" spans="1:17">
      <c r="A775" s="4"/>
      <c r="C775" s="4"/>
      <c r="D775" s="5"/>
      <c r="E775" s="5"/>
      <c r="F775" s="5"/>
      <c r="G775" s="6"/>
      <c r="H775" s="6"/>
      <c r="I775" s="6"/>
      <c r="L775" s="8"/>
      <c r="M775" s="5"/>
      <c r="N775" s="9"/>
      <c r="O775" s="5"/>
      <c r="P775" s="5"/>
      <c r="Q775" s="5"/>
    </row>
    <row r="776" spans="1:17">
      <c r="B776" s="1">
        <f>_xlfn.LET(_xlpm.d,B2:B773,SUM(_xlpm.d))</f>
        <v>3059</v>
      </c>
      <c r="G776" s="2"/>
      <c r="H776" s="2"/>
      <c r="I776" s="2"/>
    </row>
    <row r="777" spans="1:17">
      <c r="P777" s="2" t="s">
        <v>98</v>
      </c>
      <c r="Q777" s="2" t="s">
        <v>99</v>
      </c>
    </row>
    <row r="778" spans="1:17">
      <c r="O778" s="2" t="s">
        <v>95</v>
      </c>
      <c r="P778">
        <f>_xlfn.LET(_xlpm.d,P$2:P$773,COUNTIF(_xlpm.d,"&lt;0"))</f>
        <v>148</v>
      </c>
      <c r="Q778" s="10">
        <f>P778/P$781</f>
        <v>0.19170984455958548</v>
      </c>
    </row>
    <row r="779" spans="1:17">
      <c r="O779" s="2" t="s">
        <v>96</v>
      </c>
      <c r="P779">
        <f>_xlfn.LET(_xlpm.d,P$2:P$773,COUNTIF(_xlpm.d,"=0"))</f>
        <v>279</v>
      </c>
      <c r="Q779" s="10">
        <f>P779/P$781</f>
        <v>0.36139896373056996</v>
      </c>
    </row>
    <row r="780" spans="1:17">
      <c r="O780" s="2" t="s">
        <v>97</v>
      </c>
      <c r="P780">
        <f>_xlfn.LET(_xlpm.d,P$2:P$773,COUNTIF(_xlpm.d,"&gt;0"))</f>
        <v>345</v>
      </c>
      <c r="Q780" s="10">
        <f>P780/P$781</f>
        <v>0.44689119170984454</v>
      </c>
    </row>
    <row r="781" spans="1:17">
      <c r="O781" s="2" t="s">
        <v>672</v>
      </c>
      <c r="P781" s="2">
        <f>SUM(P778:P780)</f>
        <v>772</v>
      </c>
      <c r="Q781" s="10">
        <f>SUM(Q778:Q780)</f>
        <v>1</v>
      </c>
    </row>
    <row r="783" spans="1:17">
      <c r="O783" s="3"/>
      <c r="P783" s="3" t="str">
        <f>P1</f>
        <v>log(spell.rel/sound.rel)</v>
      </c>
    </row>
    <row r="784" spans="1:17">
      <c r="O784" s="3" t="s">
        <v>101</v>
      </c>
      <c r="P784">
        <f>_xlfn.LET(_xlpm.d,P$2:P$773,AVERAGE(_xlpm.d))</f>
        <v>0.20693631846382382</v>
      </c>
    </row>
    <row r="785" spans="15:16">
      <c r="O785" s="3" t="s">
        <v>102</v>
      </c>
      <c r="P785">
        <f>_xlfn.LET(_xlpm.d,P$2:P$773,MEDIAN(_xlpm.d))</f>
        <v>0</v>
      </c>
    </row>
    <row r="786" spans="15:16">
      <c r="O786" s="3" t="s">
        <v>103</v>
      </c>
      <c r="P786">
        <f>_xlfn.LET(_xlpm.d,P$2:P$773,MAX(_xlpm.d))</f>
        <v>2.6424645202421213</v>
      </c>
    </row>
    <row r="787" spans="15:16">
      <c r="O787" s="3" t="s">
        <v>104</v>
      </c>
      <c r="P787">
        <f>_xlfn.LET(_xlpm.d,P$2:P$773,MIN(_xlpm.d))</f>
        <v>-1.8450980400142569</v>
      </c>
    </row>
    <row r="788" spans="15:16">
      <c r="O788" s="3" t="s">
        <v>105</v>
      </c>
      <c r="P788">
        <f>_xlfn.LET(_xlpm.d,P$2:P$773,STDEV(_xlpm.d))</f>
        <v>0.59074701442444244</v>
      </c>
    </row>
  </sheetData>
  <conditionalFormatting sqref="D2:D775">
    <cfRule type="colorScale" priority="10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J2:J773">
    <cfRule type="colorScale" priority="111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L2:L773">
    <cfRule type="colorScale" priority="112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M2:M773">
    <cfRule type="colorScale" priority="113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M774:M775 N2:N773 K2:K773">
    <cfRule type="colorScale" priority="5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2:O773">
    <cfRule type="colorScale" priority="11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O774:O775">
    <cfRule type="colorScale" priority="3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P2:P773">
    <cfRule type="colorScale" priority="117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R694:R695">
    <cfRule type="colorScale" priority="41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1gram.r1a</vt:lpstr>
      <vt:lpstr>'1gram.r1a'!freq.sum.r1a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Kow Kuroda</dc:creator>
  <cp:keywords/>
  <dc:description/>
  <cp:lastModifiedBy>Kow Kuroda</cp:lastModifiedBy>
  <dcterms:created xsi:type="dcterms:W3CDTF">2023-07-13T05:43:26Z</dcterms:created>
  <dcterms:modified xsi:type="dcterms:W3CDTF">2023-09-15T09:45:59Z</dcterms:modified>
  <cp:category/>
</cp:coreProperties>
</file>