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Research/Spelling-of-English/Other-Swahili/"/>
    </mc:Choice>
  </mc:AlternateContent>
  <xr:revisionPtr revIDLastSave="0" documentId="13_ncr:1_{D8B72C83-C703-1B40-9C18-7F394FA56299}" xr6:coauthVersionLast="47" xr6:coauthVersionMax="47" xr10:uidLastSave="{00000000-0000-0000-0000-000000000000}"/>
  <bookViews>
    <workbookView xWindow="4440" yWindow="500" windowWidth="33660" windowHeight="19080" xr2:uid="{835A4A22-7A8C-D249-A284-9196D3EF2CFC}"/>
  </bookViews>
  <sheets>
    <sheet name="1gram.r1a" sheetId="2" r:id="rId1"/>
  </sheets>
  <definedNames>
    <definedName name="freq.sum.r1a" localSheetId="0">'1gram.r1a'!$B$208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/>
  <c r="F16" i="2"/>
  <c r="B208" i="2"/>
  <c r="D16" i="2" s="1"/>
  <c r="E14" i="2"/>
  <c r="G14" i="2" s="1"/>
  <c r="E48" i="2"/>
  <c r="G48" i="2" s="1"/>
  <c r="E44" i="2"/>
  <c r="G44" i="2" s="1"/>
  <c r="E177" i="2"/>
  <c r="G177" i="2" s="1"/>
  <c r="E69" i="2"/>
  <c r="G69" i="2" s="1"/>
  <c r="E168" i="2"/>
  <c r="G168" i="2" s="1"/>
  <c r="E199" i="2"/>
  <c r="G199" i="2" s="1"/>
  <c r="E84" i="2"/>
  <c r="G84" i="2" s="1"/>
  <c r="E160" i="2"/>
  <c r="G160" i="2" s="1"/>
  <c r="E148" i="2"/>
  <c r="G148" i="2" s="1"/>
  <c r="E9" i="2"/>
  <c r="G9" i="2" s="1"/>
  <c r="E33" i="2"/>
  <c r="G33" i="2" s="1"/>
  <c r="E53" i="2"/>
  <c r="G53" i="2" s="1"/>
  <c r="E129" i="2"/>
  <c r="G129" i="2" s="1"/>
  <c r="E99" i="2"/>
  <c r="G99" i="2" s="1"/>
  <c r="E172" i="2"/>
  <c r="G172" i="2" s="1"/>
  <c r="E202" i="2"/>
  <c r="G202" i="2" s="1"/>
  <c r="E78" i="2"/>
  <c r="G78" i="2" s="1"/>
  <c r="E190" i="2"/>
  <c r="G190" i="2" s="1"/>
  <c r="E204" i="2"/>
  <c r="G204" i="2" s="1"/>
  <c r="E113" i="2"/>
  <c r="G113" i="2" s="1"/>
  <c r="E188" i="2"/>
  <c r="G188" i="2" s="1"/>
  <c r="E203" i="2"/>
  <c r="E117" i="2"/>
  <c r="G117" i="2" s="1"/>
  <c r="E149" i="2"/>
  <c r="G149" i="2" s="1"/>
  <c r="E26" i="2"/>
  <c r="G26" i="2" s="1"/>
  <c r="E46" i="2"/>
  <c r="G46" i="2" s="1"/>
  <c r="E142" i="2"/>
  <c r="G142" i="2" s="1"/>
  <c r="E205" i="2"/>
  <c r="G205" i="2" s="1"/>
  <c r="E175" i="2"/>
  <c r="G175" i="2" s="1"/>
  <c r="E52" i="2"/>
  <c r="E127" i="2"/>
  <c r="G127" i="2" s="1"/>
  <c r="E112" i="2"/>
  <c r="G112" i="2" s="1"/>
  <c r="E173" i="2"/>
  <c r="G173" i="2" s="1"/>
  <c r="E62" i="2"/>
  <c r="G62" i="2" s="1"/>
  <c r="E155" i="2"/>
  <c r="E88" i="2"/>
  <c r="G88" i="2" s="1"/>
  <c r="E15" i="2"/>
  <c r="G15" i="2" s="1"/>
  <c r="E158" i="2"/>
  <c r="G158" i="2" s="1"/>
  <c r="E132" i="2"/>
  <c r="G132" i="2" s="1"/>
  <c r="F14" i="2"/>
  <c r="H14" i="2" s="1"/>
  <c r="F48" i="2"/>
  <c r="H48" i="2" s="1"/>
  <c r="F44" i="2"/>
  <c r="H44" i="2" s="1"/>
  <c r="F177" i="2"/>
  <c r="F69" i="2"/>
  <c r="H69" i="2" s="1"/>
  <c r="F168" i="2"/>
  <c r="F199" i="2"/>
  <c r="H199" i="2" s="1"/>
  <c r="F84" i="2"/>
  <c r="F160" i="2"/>
  <c r="H160" i="2" s="1"/>
  <c r="F148" i="2"/>
  <c r="H148" i="2" s="1"/>
  <c r="F9" i="2"/>
  <c r="H9" i="2" s="1"/>
  <c r="F33" i="2"/>
  <c r="H33" i="2" s="1"/>
  <c r="F53" i="2"/>
  <c r="H53" i="2" s="1"/>
  <c r="F129" i="2"/>
  <c r="H129" i="2" s="1"/>
  <c r="F99" i="2"/>
  <c r="H99" i="2" s="1"/>
  <c r="F172" i="2"/>
  <c r="H172" i="2" s="1"/>
  <c r="F202" i="2"/>
  <c r="H202" i="2" s="1"/>
  <c r="F78" i="2"/>
  <c r="H78" i="2" s="1"/>
  <c r="F190" i="2"/>
  <c r="H190" i="2" s="1"/>
  <c r="F204" i="2"/>
  <c r="H204" i="2" s="1"/>
  <c r="F113" i="2"/>
  <c r="H113" i="2" s="1"/>
  <c r="F188" i="2"/>
  <c r="H188" i="2" s="1"/>
  <c r="F203" i="2"/>
  <c r="H203" i="2" s="1"/>
  <c r="F117" i="2"/>
  <c r="H117" i="2" s="1"/>
  <c r="F149" i="2"/>
  <c r="H149" i="2" s="1"/>
  <c r="F26" i="2"/>
  <c r="H26" i="2" s="1"/>
  <c r="F46" i="2"/>
  <c r="H46" i="2" s="1"/>
  <c r="F142" i="2"/>
  <c r="H142" i="2" s="1"/>
  <c r="F205" i="2"/>
  <c r="H205" i="2" s="1"/>
  <c r="F175" i="2"/>
  <c r="H175" i="2" s="1"/>
  <c r="F52" i="2"/>
  <c r="H52" i="2" s="1"/>
  <c r="F127" i="2"/>
  <c r="H127" i="2" s="1"/>
  <c r="F112" i="2"/>
  <c r="H112" i="2" s="1"/>
  <c r="F173" i="2"/>
  <c r="H173" i="2" s="1"/>
  <c r="F62" i="2"/>
  <c r="H62" i="2" s="1"/>
  <c r="F155" i="2"/>
  <c r="H155" i="2" s="1"/>
  <c r="F88" i="2"/>
  <c r="H88" i="2" s="1"/>
  <c r="F15" i="2"/>
  <c r="H15" i="2" s="1"/>
  <c r="F158" i="2"/>
  <c r="F132" i="2"/>
  <c r="H132" i="2" s="1"/>
  <c r="P215" i="2"/>
  <c r="A16" i="2" l="1"/>
  <c r="H16" i="2"/>
  <c r="G16" i="2"/>
  <c r="I205" i="2"/>
  <c r="I132" i="2"/>
  <c r="I149" i="2"/>
  <c r="I99" i="2"/>
  <c r="A84" i="2"/>
  <c r="A168" i="2"/>
  <c r="A177" i="2"/>
  <c r="I173" i="2"/>
  <c r="H84" i="2"/>
  <c r="I84" i="2" s="1"/>
  <c r="I160" i="2"/>
  <c r="I14" i="2"/>
  <c r="H177" i="2"/>
  <c r="I177" i="2" s="1"/>
  <c r="I202" i="2"/>
  <c r="I117" i="2"/>
  <c r="I48" i="2"/>
  <c r="I46" i="2"/>
  <c r="I113" i="2"/>
  <c r="I44" i="2"/>
  <c r="I172" i="2"/>
  <c r="I175" i="2"/>
  <c r="A52" i="2"/>
  <c r="A46" i="2"/>
  <c r="A203" i="2"/>
  <c r="A113" i="2"/>
  <c r="A44" i="2"/>
  <c r="I190" i="2"/>
  <c r="I9" i="2"/>
  <c r="I127" i="2"/>
  <c r="A15" i="2"/>
  <c r="A117" i="2"/>
  <c r="A78" i="2"/>
  <c r="A202" i="2"/>
  <c r="A129" i="2"/>
  <c r="A199" i="2"/>
  <c r="A69" i="2"/>
  <c r="I53" i="2"/>
  <c r="I188" i="2"/>
  <c r="H168" i="2"/>
  <c r="I168" i="2" s="1"/>
  <c r="I15" i="2"/>
  <c r="I26" i="2"/>
  <c r="G203" i="2"/>
  <c r="I203" i="2" s="1"/>
  <c r="I199" i="2"/>
  <c r="I88" i="2"/>
  <c r="A190" i="2"/>
  <c r="A9" i="2"/>
  <c r="A160" i="2"/>
  <c r="D14" i="2"/>
  <c r="D53" i="2"/>
  <c r="D26" i="2"/>
  <c r="D175" i="2"/>
  <c r="D173" i="2"/>
  <c r="D69" i="2"/>
  <c r="D199" i="2"/>
  <c r="D129" i="2"/>
  <c r="D202" i="2"/>
  <c r="D78" i="2"/>
  <c r="D117" i="2"/>
  <c r="D15" i="2"/>
  <c r="D44" i="2"/>
  <c r="D160" i="2"/>
  <c r="D9" i="2"/>
  <c r="D190" i="2"/>
  <c r="D177" i="2"/>
  <c r="D168" i="2"/>
  <c r="D84" i="2"/>
  <c r="D99" i="2"/>
  <c r="D142" i="2"/>
  <c r="D112" i="2"/>
  <c r="D62" i="2"/>
  <c r="D158" i="2"/>
  <c r="D48" i="2"/>
  <c r="D188" i="2"/>
  <c r="D149" i="2"/>
  <c r="D127" i="2"/>
  <c r="D155" i="2"/>
  <c r="D148" i="2"/>
  <c r="D33" i="2"/>
  <c r="D172" i="2"/>
  <c r="D204" i="2"/>
  <c r="D205" i="2"/>
  <c r="D132" i="2"/>
  <c r="D88" i="2"/>
  <c r="D113" i="2"/>
  <c r="D46" i="2"/>
  <c r="D203" i="2"/>
  <c r="D52" i="2"/>
  <c r="I204" i="2"/>
  <c r="I129" i="2"/>
  <c r="I148" i="2"/>
  <c r="I78" i="2"/>
  <c r="I33" i="2"/>
  <c r="H158" i="2"/>
  <c r="A158" i="2"/>
  <c r="I62" i="2"/>
  <c r="I112" i="2"/>
  <c r="I142" i="2"/>
  <c r="I69" i="2"/>
  <c r="A88" i="2"/>
  <c r="A132" i="2"/>
  <c r="A205" i="2"/>
  <c r="A204" i="2"/>
  <c r="A172" i="2"/>
  <c r="A33" i="2"/>
  <c r="A148" i="2"/>
  <c r="A155" i="2"/>
  <c r="G155" i="2"/>
  <c r="I155" i="2" s="1"/>
  <c r="A127" i="2"/>
  <c r="A149" i="2"/>
  <c r="A188" i="2"/>
  <c r="G52" i="2"/>
  <c r="I52" i="2" s="1"/>
  <c r="A173" i="2"/>
  <c r="A175" i="2"/>
  <c r="A26" i="2"/>
  <c r="A53" i="2"/>
  <c r="A14" i="2"/>
  <c r="A99" i="2"/>
  <c r="A48" i="2"/>
  <c r="A62" i="2"/>
  <c r="A112" i="2"/>
  <c r="A142" i="2"/>
  <c r="I16" i="2" l="1"/>
  <c r="I158" i="2"/>
  <c r="E47" i="2" l="1"/>
  <c r="G47" i="2" s="1"/>
  <c r="E131" i="2"/>
  <c r="G131" i="2" s="1"/>
  <c r="E139" i="2"/>
  <c r="G139" i="2" s="1"/>
  <c r="E136" i="2"/>
  <c r="G136" i="2" s="1"/>
  <c r="E116" i="2"/>
  <c r="E61" i="2"/>
  <c r="G61" i="2" s="1"/>
  <c r="E45" i="2"/>
  <c r="E11" i="2"/>
  <c r="G11" i="2" s="1"/>
  <c r="E22" i="2"/>
  <c r="G22" i="2" s="1"/>
  <c r="E198" i="2"/>
  <c r="G198" i="2" s="1"/>
  <c r="E8" i="2"/>
  <c r="E166" i="2"/>
  <c r="G166" i="2" s="1"/>
  <c r="E68" i="2"/>
  <c r="G68" i="2" s="1"/>
  <c r="E151" i="2"/>
  <c r="E191" i="2"/>
  <c r="E66" i="2"/>
  <c r="G66" i="2" s="1"/>
  <c r="E74" i="2"/>
  <c r="E75" i="2"/>
  <c r="E93" i="2"/>
  <c r="G93" i="2" s="1"/>
  <c r="E54" i="2"/>
  <c r="G54" i="2" s="1"/>
  <c r="E108" i="2"/>
  <c r="G108" i="2" s="1"/>
  <c r="E43" i="2"/>
  <c r="E141" i="2"/>
  <c r="G141" i="2" s="1"/>
  <c r="E38" i="2"/>
  <c r="G38" i="2" s="1"/>
  <c r="E79" i="2"/>
  <c r="E179" i="2"/>
  <c r="G179" i="2" s="1"/>
  <c r="E181" i="2"/>
  <c r="G181" i="2" s="1"/>
  <c r="E96" i="2"/>
  <c r="E12" i="2"/>
  <c r="E110" i="2"/>
  <c r="E91" i="2"/>
  <c r="G91" i="2" s="1"/>
  <c r="E128" i="2"/>
  <c r="G128" i="2" s="1"/>
  <c r="E30" i="2"/>
  <c r="E71" i="2"/>
  <c r="G71" i="2" s="1"/>
  <c r="E64" i="2"/>
  <c r="G64" i="2" s="1"/>
  <c r="E58" i="2"/>
  <c r="G58" i="2" s="1"/>
  <c r="E121" i="2"/>
  <c r="G121" i="2" s="1"/>
  <c r="E196" i="2"/>
  <c r="F47" i="2"/>
  <c r="H47" i="2" s="1"/>
  <c r="F131" i="2"/>
  <c r="H131" i="2" s="1"/>
  <c r="F139" i="2"/>
  <c r="F136" i="2"/>
  <c r="H136" i="2" s="1"/>
  <c r="F116" i="2"/>
  <c r="H116" i="2" s="1"/>
  <c r="F61" i="2"/>
  <c r="F45" i="2"/>
  <c r="H45" i="2" s="1"/>
  <c r="F11" i="2"/>
  <c r="H11" i="2" s="1"/>
  <c r="F22" i="2"/>
  <c r="F198" i="2"/>
  <c r="F8" i="2"/>
  <c r="H8" i="2" s="1"/>
  <c r="F166" i="2"/>
  <c r="H166" i="2" s="1"/>
  <c r="F68" i="2"/>
  <c r="F151" i="2"/>
  <c r="H151" i="2" s="1"/>
  <c r="F191" i="2"/>
  <c r="H191" i="2" s="1"/>
  <c r="F66" i="2"/>
  <c r="F74" i="2"/>
  <c r="H74" i="2" s="1"/>
  <c r="F75" i="2"/>
  <c r="H75" i="2" s="1"/>
  <c r="F93" i="2"/>
  <c r="F54" i="2"/>
  <c r="H54" i="2" s="1"/>
  <c r="F108" i="2"/>
  <c r="H108" i="2" s="1"/>
  <c r="F43" i="2"/>
  <c r="H43" i="2" s="1"/>
  <c r="F141" i="2"/>
  <c r="H141" i="2" s="1"/>
  <c r="F38" i="2"/>
  <c r="H38" i="2" s="1"/>
  <c r="F79" i="2"/>
  <c r="H79" i="2" s="1"/>
  <c r="F179" i="2"/>
  <c r="H179" i="2" s="1"/>
  <c r="F181" i="2"/>
  <c r="F96" i="2"/>
  <c r="H96" i="2" s="1"/>
  <c r="F12" i="2"/>
  <c r="H12" i="2" s="1"/>
  <c r="F110" i="2"/>
  <c r="H110" i="2" s="1"/>
  <c r="F91" i="2"/>
  <c r="H91" i="2" s="1"/>
  <c r="F128" i="2"/>
  <c r="F30" i="2"/>
  <c r="H30" i="2" s="1"/>
  <c r="F71" i="2"/>
  <c r="H71" i="2" s="1"/>
  <c r="F64" i="2"/>
  <c r="H64" i="2" s="1"/>
  <c r="F58" i="2"/>
  <c r="H58" i="2" s="1"/>
  <c r="F121" i="2"/>
  <c r="H121" i="2" s="1"/>
  <c r="F196" i="2"/>
  <c r="H196" i="2" s="1"/>
  <c r="E18" i="2"/>
  <c r="E171" i="2"/>
  <c r="G171" i="2" s="1"/>
  <c r="E104" i="2"/>
  <c r="G104" i="2" s="1"/>
  <c r="E13" i="2"/>
  <c r="G13" i="2" s="1"/>
  <c r="E125" i="2"/>
  <c r="G125" i="2" s="1"/>
  <c r="E40" i="2"/>
  <c r="E176" i="2"/>
  <c r="G176" i="2" s="1"/>
  <c r="E184" i="2"/>
  <c r="G184" i="2" s="1"/>
  <c r="E194" i="2"/>
  <c r="G194" i="2" s="1"/>
  <c r="E185" i="2"/>
  <c r="E28" i="2"/>
  <c r="G28" i="2" s="1"/>
  <c r="F18" i="2"/>
  <c r="H18" i="2" s="1"/>
  <c r="F171" i="2"/>
  <c r="H171" i="2" s="1"/>
  <c r="F104" i="2"/>
  <c r="H104" i="2" s="1"/>
  <c r="F13" i="2"/>
  <c r="F125" i="2"/>
  <c r="H125" i="2" s="1"/>
  <c r="F40" i="2"/>
  <c r="H40" i="2" s="1"/>
  <c r="F176" i="2"/>
  <c r="H176" i="2" s="1"/>
  <c r="F184" i="2"/>
  <c r="H184" i="2" s="1"/>
  <c r="F194" i="2"/>
  <c r="F185" i="2"/>
  <c r="H185" i="2" s="1"/>
  <c r="F28" i="2"/>
  <c r="H28" i="2" s="1"/>
  <c r="F20" i="2"/>
  <c r="H20" i="2" s="1"/>
  <c r="E20" i="2"/>
  <c r="F92" i="2"/>
  <c r="H92" i="2" s="1"/>
  <c r="E92" i="2"/>
  <c r="F180" i="2"/>
  <c r="H180" i="2" s="1"/>
  <c r="E180" i="2"/>
  <c r="F154" i="2"/>
  <c r="H154" i="2" s="1"/>
  <c r="E154" i="2"/>
  <c r="F73" i="2"/>
  <c r="H73" i="2" s="1"/>
  <c r="E73" i="2"/>
  <c r="F39" i="2"/>
  <c r="H39" i="2" s="1"/>
  <c r="E39" i="2"/>
  <c r="F41" i="2"/>
  <c r="H41" i="2" s="1"/>
  <c r="E41" i="2"/>
  <c r="F103" i="2"/>
  <c r="H103" i="2" s="1"/>
  <c r="E103" i="2"/>
  <c r="F42" i="2"/>
  <c r="H42" i="2" s="1"/>
  <c r="E42" i="2"/>
  <c r="F90" i="2"/>
  <c r="H90" i="2" s="1"/>
  <c r="E90" i="2"/>
  <c r="F147" i="2"/>
  <c r="H147" i="2" s="1"/>
  <c r="E147" i="2"/>
  <c r="G147" i="2" s="1"/>
  <c r="F57" i="2"/>
  <c r="H57" i="2" s="1"/>
  <c r="E57" i="2"/>
  <c r="G57" i="2" s="1"/>
  <c r="F144" i="2"/>
  <c r="H144" i="2" s="1"/>
  <c r="E144" i="2"/>
  <c r="F193" i="2"/>
  <c r="H193" i="2" s="1"/>
  <c r="E193" i="2"/>
  <c r="F56" i="2"/>
  <c r="H56" i="2" s="1"/>
  <c r="E56" i="2"/>
  <c r="G56" i="2" s="1"/>
  <c r="F100" i="2"/>
  <c r="H100" i="2" s="1"/>
  <c r="E100" i="2"/>
  <c r="G100" i="2" s="1"/>
  <c r="F80" i="2"/>
  <c r="H80" i="2" s="1"/>
  <c r="E80" i="2"/>
  <c r="G80" i="2" s="1"/>
  <c r="F153" i="2"/>
  <c r="H153" i="2" s="1"/>
  <c r="E153" i="2"/>
  <c r="G153" i="2" s="1"/>
  <c r="F169" i="2"/>
  <c r="H169" i="2" s="1"/>
  <c r="E169" i="2"/>
  <c r="G169" i="2" s="1"/>
  <c r="F102" i="2"/>
  <c r="H102" i="2" s="1"/>
  <c r="E102" i="2"/>
  <c r="F23" i="2"/>
  <c r="H23" i="2" s="1"/>
  <c r="E23" i="2"/>
  <c r="F109" i="2"/>
  <c r="H109" i="2" s="1"/>
  <c r="E109" i="2"/>
  <c r="F135" i="2"/>
  <c r="H135" i="2" s="1"/>
  <c r="E135" i="2"/>
  <c r="F97" i="2"/>
  <c r="H97" i="2" s="1"/>
  <c r="E97" i="2"/>
  <c r="G97" i="2" s="1"/>
  <c r="F82" i="2"/>
  <c r="H82" i="2" s="1"/>
  <c r="E82" i="2"/>
  <c r="F72" i="2"/>
  <c r="H72" i="2" s="1"/>
  <c r="E72" i="2"/>
  <c r="F178" i="2"/>
  <c r="H178" i="2" s="1"/>
  <c r="E178" i="2"/>
  <c r="G178" i="2" s="1"/>
  <c r="F2" i="2"/>
  <c r="H2" i="2" s="1"/>
  <c r="E2" i="2"/>
  <c r="G2" i="2" s="1"/>
  <c r="F32" i="2"/>
  <c r="E32" i="2"/>
  <c r="G32" i="2" s="1"/>
  <c r="F174" i="2"/>
  <c r="H174" i="2" s="1"/>
  <c r="E174" i="2"/>
  <c r="F55" i="2"/>
  <c r="H55" i="2" s="1"/>
  <c r="E55" i="2"/>
  <c r="G55" i="2" s="1"/>
  <c r="F95" i="2"/>
  <c r="H95" i="2" s="1"/>
  <c r="E95" i="2"/>
  <c r="G95" i="2" s="1"/>
  <c r="F170" i="2"/>
  <c r="H170" i="2" s="1"/>
  <c r="E170" i="2"/>
  <c r="G170" i="2" s="1"/>
  <c r="F145" i="2"/>
  <c r="H145" i="2" s="1"/>
  <c r="E145" i="2"/>
  <c r="F7" i="2"/>
  <c r="H7" i="2" s="1"/>
  <c r="E7" i="2"/>
  <c r="G7" i="2" s="1"/>
  <c r="F94" i="2"/>
  <c r="H94" i="2" s="1"/>
  <c r="E94" i="2"/>
  <c r="F111" i="2"/>
  <c r="H111" i="2" s="1"/>
  <c r="E111" i="2"/>
  <c r="F10" i="2"/>
  <c r="H10" i="2" s="1"/>
  <c r="E10" i="2"/>
  <c r="G10" i="2" s="1"/>
  <c r="F29" i="2"/>
  <c r="H29" i="2" s="1"/>
  <c r="E29" i="2"/>
  <c r="F17" i="2"/>
  <c r="H17" i="2" s="1"/>
  <c r="E17" i="2"/>
  <c r="G17" i="2" s="1"/>
  <c r="F156" i="2"/>
  <c r="H156" i="2" s="1"/>
  <c r="E156" i="2"/>
  <c r="F59" i="2"/>
  <c r="H59" i="2" s="1"/>
  <c r="E59" i="2"/>
  <c r="G59" i="2" s="1"/>
  <c r="F163" i="2"/>
  <c r="H163" i="2" s="1"/>
  <c r="E163" i="2"/>
  <c r="F161" i="2"/>
  <c r="H161" i="2" s="1"/>
  <c r="E161" i="2"/>
  <c r="G161" i="2" s="1"/>
  <c r="F60" i="2"/>
  <c r="H60" i="2" s="1"/>
  <c r="E60" i="2"/>
  <c r="G60" i="2" s="1"/>
  <c r="F124" i="2"/>
  <c r="H124" i="2" s="1"/>
  <c r="E124" i="2"/>
  <c r="F65" i="2"/>
  <c r="H65" i="2" s="1"/>
  <c r="E65" i="2"/>
  <c r="F76" i="2"/>
  <c r="H76" i="2" s="1"/>
  <c r="E76" i="2"/>
  <c r="G76" i="2" s="1"/>
  <c r="F6" i="2"/>
  <c r="H6" i="2" s="1"/>
  <c r="E6" i="2"/>
  <c r="F36" i="2"/>
  <c r="H36" i="2" s="1"/>
  <c r="E36" i="2"/>
  <c r="F123" i="2"/>
  <c r="H123" i="2" s="1"/>
  <c r="E123" i="2"/>
  <c r="F50" i="2"/>
  <c r="H50" i="2" s="1"/>
  <c r="E50" i="2"/>
  <c r="G50" i="2" s="1"/>
  <c r="F87" i="2"/>
  <c r="H87" i="2" s="1"/>
  <c r="E87" i="2"/>
  <c r="F165" i="2"/>
  <c r="H165" i="2" s="1"/>
  <c r="E165" i="2"/>
  <c r="G165" i="2" s="1"/>
  <c r="F4" i="2"/>
  <c r="H4" i="2" s="1"/>
  <c r="E4" i="2"/>
  <c r="F146" i="2"/>
  <c r="H146" i="2" s="1"/>
  <c r="E146" i="2"/>
  <c r="G146" i="2" s="1"/>
  <c r="F37" i="2"/>
  <c r="H37" i="2" s="1"/>
  <c r="E37" i="2"/>
  <c r="F130" i="2"/>
  <c r="H130" i="2" s="1"/>
  <c r="E130" i="2"/>
  <c r="G130" i="2" s="1"/>
  <c r="F89" i="2"/>
  <c r="H89" i="2" s="1"/>
  <c r="E89" i="2"/>
  <c r="G89" i="2" s="1"/>
  <c r="F77" i="2"/>
  <c r="H77" i="2" s="1"/>
  <c r="E77" i="2"/>
  <c r="G77" i="2" s="1"/>
  <c r="F134" i="2"/>
  <c r="H134" i="2" s="1"/>
  <c r="E134" i="2"/>
  <c r="G134" i="2" s="1"/>
  <c r="F200" i="2"/>
  <c r="H200" i="2" s="1"/>
  <c r="E200" i="2"/>
  <c r="F107" i="2"/>
  <c r="H107" i="2" s="1"/>
  <c r="E107" i="2"/>
  <c r="F119" i="2"/>
  <c r="E119" i="2"/>
  <c r="G119" i="2" s="1"/>
  <c r="F150" i="2"/>
  <c r="H150" i="2" s="1"/>
  <c r="E150" i="2"/>
  <c r="G150" i="2" s="1"/>
  <c r="F35" i="2"/>
  <c r="H35" i="2" s="1"/>
  <c r="E35" i="2"/>
  <c r="F31" i="2"/>
  <c r="H31" i="2" s="1"/>
  <c r="E31" i="2"/>
  <c r="G31" i="2" s="1"/>
  <c r="F101" i="2"/>
  <c r="H101" i="2" s="1"/>
  <c r="E101" i="2"/>
  <c r="G101" i="2" s="1"/>
  <c r="F19" i="2"/>
  <c r="H19" i="2" s="1"/>
  <c r="E19" i="2"/>
  <c r="F122" i="2"/>
  <c r="H122" i="2" s="1"/>
  <c r="E122" i="2"/>
  <c r="G122" i="2" s="1"/>
  <c r="F118" i="2"/>
  <c r="H118" i="2" s="1"/>
  <c r="E118" i="2"/>
  <c r="G118" i="2" s="1"/>
  <c r="F195" i="2"/>
  <c r="H195" i="2" s="1"/>
  <c r="E195" i="2"/>
  <c r="F106" i="2"/>
  <c r="H106" i="2" s="1"/>
  <c r="E106" i="2"/>
  <c r="F143" i="2"/>
  <c r="H143" i="2" s="1"/>
  <c r="E143" i="2"/>
  <c r="F34" i="2"/>
  <c r="H34" i="2" s="1"/>
  <c r="E34" i="2"/>
  <c r="F140" i="2"/>
  <c r="H140" i="2" s="1"/>
  <c r="E140" i="2"/>
  <c r="F186" i="2"/>
  <c r="H186" i="2" s="1"/>
  <c r="E186" i="2"/>
  <c r="G186" i="2" s="1"/>
  <c r="F63" i="2"/>
  <c r="H63" i="2" s="1"/>
  <c r="E63" i="2"/>
  <c r="F187" i="2"/>
  <c r="H187" i="2" s="1"/>
  <c r="E187" i="2"/>
  <c r="F27" i="2"/>
  <c r="H27" i="2" s="1"/>
  <c r="E27" i="2"/>
  <c r="G27" i="2" s="1"/>
  <c r="F49" i="2"/>
  <c r="H49" i="2" s="1"/>
  <c r="E49" i="2"/>
  <c r="G49" i="2" s="1"/>
  <c r="F189" i="2"/>
  <c r="H189" i="2" s="1"/>
  <c r="E189" i="2"/>
  <c r="F81" i="2"/>
  <c r="H81" i="2" s="1"/>
  <c r="E81" i="2"/>
  <c r="G81" i="2" s="1"/>
  <c r="F98" i="2"/>
  <c r="H98" i="2" s="1"/>
  <c r="E98" i="2"/>
  <c r="F67" i="2"/>
  <c r="H67" i="2" s="1"/>
  <c r="E67" i="2"/>
  <c r="G67" i="2" s="1"/>
  <c r="F159" i="2"/>
  <c r="H159" i="2" s="1"/>
  <c r="E159" i="2"/>
  <c r="F70" i="2"/>
  <c r="H70" i="2" s="1"/>
  <c r="E70" i="2"/>
  <c r="F157" i="2"/>
  <c r="H157" i="2" s="1"/>
  <c r="E157" i="2"/>
  <c r="F24" i="2"/>
  <c r="H24" i="2" s="1"/>
  <c r="E24" i="2"/>
  <c r="G24" i="2" s="1"/>
  <c r="F3" i="2"/>
  <c r="H3" i="2" s="1"/>
  <c r="E3" i="2"/>
  <c r="F167" i="2"/>
  <c r="H167" i="2" s="1"/>
  <c r="E167" i="2"/>
  <c r="F152" i="2"/>
  <c r="H152" i="2" s="1"/>
  <c r="E152" i="2"/>
  <c r="G152" i="2" s="1"/>
  <c r="F115" i="2"/>
  <c r="H115" i="2" s="1"/>
  <c r="E115" i="2"/>
  <c r="G115" i="2" s="1"/>
  <c r="F120" i="2"/>
  <c r="H120" i="2" s="1"/>
  <c r="E120" i="2"/>
  <c r="G120" i="2" s="1"/>
  <c r="F114" i="2"/>
  <c r="H114" i="2" s="1"/>
  <c r="E114" i="2"/>
  <c r="G114" i="2" s="1"/>
  <c r="F182" i="2"/>
  <c r="H182" i="2" s="1"/>
  <c r="E182" i="2"/>
  <c r="F164" i="2"/>
  <c r="H164" i="2" s="1"/>
  <c r="E164" i="2"/>
  <c r="F85" i="2"/>
  <c r="H85" i="2" s="1"/>
  <c r="E85" i="2"/>
  <c r="G85" i="2" s="1"/>
  <c r="F21" i="2"/>
  <c r="H21" i="2" s="1"/>
  <c r="E21" i="2"/>
  <c r="G21" i="2" s="1"/>
  <c r="F126" i="2"/>
  <c r="H126" i="2" s="1"/>
  <c r="E126" i="2"/>
  <c r="G126" i="2" s="1"/>
  <c r="F105" i="2"/>
  <c r="H105" i="2" s="1"/>
  <c r="E105" i="2"/>
  <c r="F183" i="2"/>
  <c r="H183" i="2" s="1"/>
  <c r="E183" i="2"/>
  <c r="F197" i="2"/>
  <c r="H197" i="2" s="1"/>
  <c r="E197" i="2"/>
  <c r="G197" i="2" s="1"/>
  <c r="F162" i="2"/>
  <c r="H162" i="2" s="1"/>
  <c r="E162" i="2"/>
  <c r="F5" i="2"/>
  <c r="H5" i="2" s="1"/>
  <c r="E5" i="2"/>
  <c r="F137" i="2"/>
  <c r="H137" i="2" s="1"/>
  <c r="E137" i="2"/>
  <c r="G137" i="2" s="1"/>
  <c r="F192" i="2"/>
  <c r="E192" i="2"/>
  <c r="G192" i="2" s="1"/>
  <c r="F86" i="2"/>
  <c r="E86" i="2"/>
  <c r="F83" i="2"/>
  <c r="E83" i="2"/>
  <c r="G83" i="2" s="1"/>
  <c r="F138" i="2"/>
  <c r="E138" i="2"/>
  <c r="G138" i="2" s="1"/>
  <c r="F51" i="2"/>
  <c r="E51" i="2"/>
  <c r="G51" i="2" s="1"/>
  <c r="F201" i="2"/>
  <c r="E201" i="2"/>
  <c r="G201" i="2" s="1"/>
  <c r="F133" i="2"/>
  <c r="H133" i="2" s="1"/>
  <c r="E133" i="2"/>
  <c r="G133" i="2" s="1"/>
  <c r="F25" i="2"/>
  <c r="E25" i="2"/>
  <c r="G25" i="2" s="1"/>
  <c r="L52" i="2" l="1" a="1"/>
  <c r="L52" i="2" s="1"/>
  <c r="L44" i="2" a="1"/>
  <c r="L44" i="2" s="1"/>
  <c r="L149" i="2" a="1"/>
  <c r="L149" i="2" s="1"/>
  <c r="L69" i="2" a="1"/>
  <c r="L69" i="2" s="1"/>
  <c r="L177" i="2" a="1"/>
  <c r="L177" i="2" s="1"/>
  <c r="L129" i="2" a="1"/>
  <c r="L129" i="2" s="1"/>
  <c r="L26" i="2" a="1"/>
  <c r="L26" i="2" s="1"/>
  <c r="L117" i="2" a="1"/>
  <c r="L117" i="2" s="1"/>
  <c r="L173" i="2" a="1"/>
  <c r="L173" i="2" s="1"/>
  <c r="L142" i="2" a="1"/>
  <c r="L142" i="2" s="1"/>
  <c r="L202" i="2" a="1"/>
  <c r="L202" i="2" s="1"/>
  <c r="L199" i="2" a="1"/>
  <c r="L199" i="2" s="1"/>
  <c r="L9" i="2" a="1"/>
  <c r="L9" i="2" s="1"/>
  <c r="L172" i="2" a="1"/>
  <c r="L172" i="2" s="1"/>
  <c r="L99" i="2" a="1"/>
  <c r="L99" i="2" s="1"/>
  <c r="L48" i="2" a="1"/>
  <c r="L48" i="2" s="1"/>
  <c r="L78" i="2" a="1"/>
  <c r="L78" i="2" s="1"/>
  <c r="L62" i="2" a="1"/>
  <c r="L62" i="2" s="1"/>
  <c r="L112" i="2" a="1"/>
  <c r="L112" i="2" s="1"/>
  <c r="L33" i="2" a="1"/>
  <c r="L33" i="2" s="1"/>
  <c r="L15" i="2" a="1"/>
  <c r="L15" i="2" s="1"/>
  <c r="L46" i="2" a="1"/>
  <c r="L46" i="2" s="1"/>
  <c r="L190" i="2" a="1"/>
  <c r="L190" i="2" s="1"/>
  <c r="L84" i="2" a="1"/>
  <c r="L84" i="2" s="1"/>
  <c r="L127" i="2" a="1"/>
  <c r="L127" i="2" s="1"/>
  <c r="L155" i="2" a="1"/>
  <c r="L155" i="2" s="1"/>
  <c r="L168" i="2" a="1"/>
  <c r="L168" i="2" s="1"/>
  <c r="L158" i="2" a="1"/>
  <c r="L158" i="2" s="1"/>
  <c r="L205" i="2" a="1"/>
  <c r="L205" i="2" s="1"/>
  <c r="L132" i="2" a="1"/>
  <c r="L132" i="2" s="1"/>
  <c r="L175" i="2" a="1"/>
  <c r="L175" i="2" s="1"/>
  <c r="L203" i="2" a="1"/>
  <c r="L203" i="2" s="1"/>
  <c r="L88" i="2" a="1"/>
  <c r="L88" i="2" s="1"/>
  <c r="L204" i="2" a="1"/>
  <c r="L204" i="2" s="1"/>
  <c r="L188" i="2" a="1"/>
  <c r="L188" i="2" s="1"/>
  <c r="L53" i="2" a="1"/>
  <c r="L53" i="2" s="1"/>
  <c r="L14" i="2" a="1"/>
  <c r="L14" i="2" s="1"/>
  <c r="L113" i="2" a="1"/>
  <c r="L113" i="2" s="1"/>
  <c r="L16" i="2" a="1"/>
  <c r="L16" i="2" s="1"/>
  <c r="M16" i="2" s="1"/>
  <c r="J52" i="2" a="1"/>
  <c r="J52" i="2" s="1"/>
  <c r="J129" i="2" a="1"/>
  <c r="J129" i="2" s="1"/>
  <c r="J88" i="2" a="1"/>
  <c r="J88" i="2" s="1"/>
  <c r="J172" i="2" a="1"/>
  <c r="J172" i="2" s="1"/>
  <c r="J132" i="2" a="1"/>
  <c r="J132" i="2" s="1"/>
  <c r="J16" i="2" a="1"/>
  <c r="J16" i="2" s="1"/>
  <c r="K16" i="2" s="1"/>
  <c r="P16" i="2" s="1"/>
  <c r="J14" i="2" a="1"/>
  <c r="J14" i="2" s="1"/>
  <c r="J99" i="2" a="1"/>
  <c r="J99" i="2" s="1"/>
  <c r="J62" i="2" a="1"/>
  <c r="J62" i="2" s="1"/>
  <c r="J142" i="2" a="1"/>
  <c r="J142" i="2" s="1"/>
  <c r="J15" i="2" a="1"/>
  <c r="J15" i="2" s="1"/>
  <c r="J48" i="2" a="1"/>
  <c r="J48" i="2" s="1"/>
  <c r="J160" i="2" a="1"/>
  <c r="J160" i="2" s="1"/>
  <c r="J46" i="2" a="1"/>
  <c r="J46" i="2" s="1"/>
  <c r="J33" i="2" a="1"/>
  <c r="J33" i="2" s="1"/>
  <c r="J9" i="2" a="1"/>
  <c r="J9" i="2" s="1"/>
  <c r="J155" i="2" a="1"/>
  <c r="J155" i="2" s="1"/>
  <c r="J78" i="2" a="1"/>
  <c r="J78" i="2" s="1"/>
  <c r="J175" i="2" a="1"/>
  <c r="J175" i="2" s="1"/>
  <c r="J168" i="2" a="1"/>
  <c r="J168" i="2" s="1"/>
  <c r="J173" i="2" a="1"/>
  <c r="J173" i="2" s="1"/>
  <c r="J203" i="2" a="1"/>
  <c r="J203" i="2" s="1"/>
  <c r="J44" i="2" a="1"/>
  <c r="J44" i="2" s="1"/>
  <c r="J112" i="2" a="1"/>
  <c r="J112" i="2" s="1"/>
  <c r="J69" i="2" a="1"/>
  <c r="J69" i="2" s="1"/>
  <c r="J127" i="2" a="1"/>
  <c r="J127" i="2" s="1"/>
  <c r="J204" i="2" a="1"/>
  <c r="J204" i="2" s="1"/>
  <c r="J202" i="2" a="1"/>
  <c r="J202" i="2" s="1"/>
  <c r="J158" i="2" a="1"/>
  <c r="J158" i="2" s="1"/>
  <c r="J53" i="2" a="1"/>
  <c r="J53" i="2" s="1"/>
  <c r="J205" i="2" a="1"/>
  <c r="J205" i="2" s="1"/>
  <c r="J113" i="2" a="1"/>
  <c r="J113" i="2" s="1"/>
  <c r="K113" i="2" s="1"/>
  <c r="J84" i="2" a="1"/>
  <c r="J84" i="2" s="1"/>
  <c r="J199" i="2" a="1"/>
  <c r="J199" i="2" s="1"/>
  <c r="K199" i="2" s="1"/>
  <c r="J190" i="2" a="1"/>
  <c r="J190" i="2" s="1"/>
  <c r="J149" i="2" a="1"/>
  <c r="J149" i="2" s="1"/>
  <c r="J188" i="2" a="1"/>
  <c r="J188" i="2" s="1"/>
  <c r="K188" i="2" s="1"/>
  <c r="J117" i="2" a="1"/>
  <c r="J117" i="2" s="1"/>
  <c r="K117" i="2" s="1"/>
  <c r="J177" i="2" a="1"/>
  <c r="J177" i="2" s="1"/>
  <c r="K177" i="2" s="1"/>
  <c r="J26" i="2" a="1"/>
  <c r="J26" i="2" s="1"/>
  <c r="A194" i="2"/>
  <c r="A13" i="2"/>
  <c r="K44" i="2"/>
  <c r="K84" i="2"/>
  <c r="K160" i="2"/>
  <c r="K88" i="2"/>
  <c r="K52" i="2"/>
  <c r="K129" i="2"/>
  <c r="K142" i="2"/>
  <c r="K15" i="2"/>
  <c r="M44" i="2"/>
  <c r="M117" i="2"/>
  <c r="M53" i="2"/>
  <c r="M48" i="2"/>
  <c r="M199" i="2"/>
  <c r="M188" i="2"/>
  <c r="M78" i="2"/>
  <c r="M173" i="2"/>
  <c r="M142" i="2"/>
  <c r="M84" i="2"/>
  <c r="M155" i="2"/>
  <c r="D73" i="2"/>
  <c r="L73" i="2" s="1" a="1"/>
  <c r="L73" i="2" s="1"/>
  <c r="D86" i="2"/>
  <c r="L86" i="2" s="1" a="1"/>
  <c r="L86" i="2" s="1"/>
  <c r="I64" i="2"/>
  <c r="I141" i="2"/>
  <c r="I54" i="2"/>
  <c r="D120" i="2"/>
  <c r="J120" i="2" s="1" a="1"/>
  <c r="J120" i="2" s="1"/>
  <c r="D167" i="2"/>
  <c r="L167" i="2" s="1" a="1"/>
  <c r="L167" i="2" s="1"/>
  <c r="D164" i="2"/>
  <c r="L164" i="2" s="1" a="1"/>
  <c r="L164" i="2" s="1"/>
  <c r="D126" i="2"/>
  <c r="L126" i="2" s="1" a="1"/>
  <c r="L126" i="2" s="1"/>
  <c r="A181" i="2"/>
  <c r="A66" i="2"/>
  <c r="A68" i="2"/>
  <c r="D25" i="2"/>
  <c r="L25" i="2" s="1" a="1"/>
  <c r="L25" i="2" s="1"/>
  <c r="D192" i="2"/>
  <c r="J192" i="2" s="1" a="1"/>
  <c r="J192" i="2" s="1"/>
  <c r="D133" i="2"/>
  <c r="L133" i="2" s="1" a="1"/>
  <c r="L133" i="2" s="1"/>
  <c r="D183" i="2"/>
  <c r="J183" i="2" s="1" a="1"/>
  <c r="J183" i="2" s="1"/>
  <c r="D98" i="2"/>
  <c r="L98" i="2" s="1" a="1"/>
  <c r="L98" i="2" s="1"/>
  <c r="D106" i="2"/>
  <c r="J106" i="2" s="1" a="1"/>
  <c r="J106" i="2" s="1"/>
  <c r="D19" i="2"/>
  <c r="J19" i="2" s="1" a="1"/>
  <c r="J19" i="2" s="1"/>
  <c r="D200" i="2"/>
  <c r="L200" i="2" s="1" a="1"/>
  <c r="L200" i="2" s="1"/>
  <c r="D95" i="2"/>
  <c r="L95" i="2" s="1" a="1"/>
  <c r="L95" i="2" s="1"/>
  <c r="D21" i="2"/>
  <c r="J21" i="2" s="1" a="1"/>
  <c r="J21" i="2" s="1"/>
  <c r="D27" i="2"/>
  <c r="L27" i="2" s="1" a="1"/>
  <c r="L27" i="2" s="1"/>
  <c r="D186" i="2"/>
  <c r="L186" i="2" s="1" a="1"/>
  <c r="L186" i="2" s="1"/>
  <c r="D153" i="2"/>
  <c r="L153" i="2" s="1" a="1"/>
  <c r="L153" i="2" s="1"/>
  <c r="D114" i="2"/>
  <c r="L114" i="2" s="1" a="1"/>
  <c r="L114" i="2" s="1"/>
  <c r="D159" i="2"/>
  <c r="J159" i="2" s="1" a="1"/>
  <c r="J159" i="2" s="1"/>
  <c r="D189" i="2"/>
  <c r="L189" i="2" s="1" a="1"/>
  <c r="L189" i="2" s="1"/>
  <c r="D187" i="2"/>
  <c r="L187" i="2" s="1" a="1"/>
  <c r="L187" i="2" s="1"/>
  <c r="D195" i="2"/>
  <c r="L195" i="2" s="1" a="1"/>
  <c r="L195" i="2" s="1"/>
  <c r="I166" i="2"/>
  <c r="I179" i="2"/>
  <c r="I131" i="2"/>
  <c r="G86" i="2"/>
  <c r="G106" i="2"/>
  <c r="D83" i="2"/>
  <c r="J83" i="2" s="1" a="1"/>
  <c r="J83" i="2" s="1"/>
  <c r="D162" i="2"/>
  <c r="J162" i="2" s="1" a="1"/>
  <c r="J162" i="2" s="1"/>
  <c r="D105" i="2"/>
  <c r="J105" i="2" s="1" a="1"/>
  <c r="J105" i="2" s="1"/>
  <c r="D182" i="2"/>
  <c r="J182" i="2" s="1" a="1"/>
  <c r="J182" i="2" s="1"/>
  <c r="D152" i="2"/>
  <c r="L152" i="2" s="1" a="1"/>
  <c r="L152" i="2" s="1"/>
  <c r="D157" i="2"/>
  <c r="L157" i="2" s="1" a="1"/>
  <c r="L157" i="2" s="1"/>
  <c r="D67" i="2"/>
  <c r="J67" i="2" s="1" a="1"/>
  <c r="J67" i="2" s="1"/>
  <c r="D37" i="2"/>
  <c r="J37" i="2" s="1" a="1"/>
  <c r="J37" i="2" s="1"/>
  <c r="D156" i="2"/>
  <c r="L156" i="2" s="1" a="1"/>
  <c r="L156" i="2" s="1"/>
  <c r="A30" i="2"/>
  <c r="A12" i="2"/>
  <c r="A11" i="2"/>
  <c r="I91" i="2"/>
  <c r="D138" i="2"/>
  <c r="J138" i="2" s="1" a="1"/>
  <c r="J138" i="2" s="1"/>
  <c r="D5" i="2"/>
  <c r="L5" i="2" s="1" a="1"/>
  <c r="L5" i="2" s="1"/>
  <c r="D115" i="2"/>
  <c r="L115" i="2" s="1" a="1"/>
  <c r="L115" i="2" s="1"/>
  <c r="D24" i="2"/>
  <c r="L24" i="2" s="1" a="1"/>
  <c r="L24" i="2" s="1"/>
  <c r="D70" i="2"/>
  <c r="J70" i="2" s="1" a="1"/>
  <c r="J70" i="2" s="1"/>
  <c r="D81" i="2"/>
  <c r="L81" i="2" s="1" a="1"/>
  <c r="L81" i="2" s="1"/>
  <c r="D49" i="2"/>
  <c r="L49" i="2" s="1" a="1"/>
  <c r="L49" i="2" s="1"/>
  <c r="D2" i="2"/>
  <c r="L2" i="2" s="1" a="1"/>
  <c r="L2" i="2" s="1"/>
  <c r="I136" i="2"/>
  <c r="D137" i="2"/>
  <c r="L137" i="2" s="1" a="1"/>
  <c r="L137" i="2" s="1"/>
  <c r="D197" i="2"/>
  <c r="L197" i="2" s="1" a="1"/>
  <c r="L197" i="2" s="1"/>
  <c r="D85" i="2"/>
  <c r="L85" i="2" s="1" a="1"/>
  <c r="L85" i="2" s="1"/>
  <c r="D3" i="2"/>
  <c r="L3" i="2" s="1" a="1"/>
  <c r="L3" i="2" s="1"/>
  <c r="D63" i="2"/>
  <c r="J63" i="2" s="1" a="1"/>
  <c r="J63" i="2" s="1"/>
  <c r="D35" i="2"/>
  <c r="L35" i="2" s="1" a="1"/>
  <c r="L35" i="2" s="1"/>
  <c r="D174" i="2"/>
  <c r="L174" i="2" s="1" a="1"/>
  <c r="L174" i="2" s="1"/>
  <c r="A58" i="2"/>
  <c r="A71" i="2"/>
  <c r="A91" i="2"/>
  <c r="A136" i="2"/>
  <c r="A131" i="2"/>
  <c r="D201" i="2"/>
  <c r="L201" i="2" s="1" a="1"/>
  <c r="L201" i="2" s="1"/>
  <c r="D51" i="2"/>
  <c r="D119" i="2"/>
  <c r="D65" i="2"/>
  <c r="L65" i="2" s="1" a="1"/>
  <c r="L65" i="2" s="1"/>
  <c r="H68" i="2"/>
  <c r="I68" i="2" s="1"/>
  <c r="A47" i="2"/>
  <c r="D45" i="2"/>
  <c r="L45" i="2" s="1" a="1"/>
  <c r="L45" i="2" s="1"/>
  <c r="D151" i="2"/>
  <c r="L151" i="2" s="1" a="1"/>
  <c r="L151" i="2" s="1"/>
  <c r="D74" i="2"/>
  <c r="L74" i="2" s="1" a="1"/>
  <c r="L74" i="2" s="1"/>
  <c r="D43" i="2"/>
  <c r="L43" i="2" s="1" a="1"/>
  <c r="L43" i="2" s="1"/>
  <c r="D96" i="2"/>
  <c r="J96" i="2" s="1" a="1"/>
  <c r="J96" i="2" s="1"/>
  <c r="K62" i="2"/>
  <c r="D54" i="2"/>
  <c r="J54" i="2" s="1" a="1"/>
  <c r="J54" i="2" s="1"/>
  <c r="D141" i="2"/>
  <c r="L141" i="2" s="1" a="1"/>
  <c r="L141" i="2" s="1"/>
  <c r="D64" i="2"/>
  <c r="J64" i="2" s="1" a="1"/>
  <c r="J64" i="2" s="1"/>
  <c r="D196" i="2"/>
  <c r="L196" i="2" s="1" a="1"/>
  <c r="L196" i="2" s="1"/>
  <c r="D11" i="2"/>
  <c r="L11" i="2" s="1" a="1"/>
  <c r="L11" i="2" s="1"/>
  <c r="D191" i="2"/>
  <c r="J191" i="2" s="1" a="1"/>
  <c r="J191" i="2" s="1"/>
  <c r="D79" i="2"/>
  <c r="L79" i="2" s="1" a="1"/>
  <c r="L79" i="2" s="1"/>
  <c r="D12" i="2"/>
  <c r="J12" i="2" s="1" a="1"/>
  <c r="J12" i="2" s="1"/>
  <c r="D30" i="2"/>
  <c r="J30" i="2" s="1" a="1"/>
  <c r="J30" i="2" s="1"/>
  <c r="D68" i="2"/>
  <c r="J68" i="2" s="1" a="1"/>
  <c r="J68" i="2" s="1"/>
  <c r="D66" i="2"/>
  <c r="J66" i="2" s="1" a="1"/>
  <c r="J66" i="2" s="1"/>
  <c r="D181" i="2"/>
  <c r="L181" i="2" s="1" a="1"/>
  <c r="L181" i="2" s="1"/>
  <c r="D128" i="2"/>
  <c r="J128" i="2" s="1" a="1"/>
  <c r="J128" i="2" s="1"/>
  <c r="D22" i="2"/>
  <c r="L22" i="2" s="1" a="1"/>
  <c r="L22" i="2" s="1"/>
  <c r="D166" i="2"/>
  <c r="J166" i="2" s="1" a="1"/>
  <c r="J166" i="2" s="1"/>
  <c r="D38" i="2"/>
  <c r="L38" i="2" s="1" a="1"/>
  <c r="L38" i="2" s="1"/>
  <c r="D179" i="2"/>
  <c r="D131" i="2"/>
  <c r="L131" i="2" s="1" a="1"/>
  <c r="L131" i="2" s="1"/>
  <c r="D116" i="2"/>
  <c r="J116" i="2" s="1" a="1"/>
  <c r="J116" i="2" s="1"/>
  <c r="D91" i="2"/>
  <c r="L91" i="2" s="1" a="1"/>
  <c r="L91" i="2" s="1"/>
  <c r="D58" i="2"/>
  <c r="L58" i="2" s="1" a="1"/>
  <c r="L58" i="2" s="1"/>
  <c r="D139" i="2"/>
  <c r="L139" i="2" s="1" a="1"/>
  <c r="L139" i="2" s="1"/>
  <c r="D198" i="2"/>
  <c r="J198" i="2" s="1" a="1"/>
  <c r="J198" i="2" s="1"/>
  <c r="D108" i="2"/>
  <c r="J108" i="2" s="1" a="1"/>
  <c r="J108" i="2" s="1"/>
  <c r="D136" i="2"/>
  <c r="J136" i="2" s="1" a="1"/>
  <c r="J136" i="2" s="1"/>
  <c r="D93" i="2"/>
  <c r="J93" i="2" s="1" a="1"/>
  <c r="J93" i="2" s="1"/>
  <c r="D8" i="2"/>
  <c r="L8" i="2" s="1" a="1"/>
  <c r="L8" i="2" s="1"/>
  <c r="D47" i="2"/>
  <c r="J47" i="2" s="1" a="1"/>
  <c r="J47" i="2" s="1"/>
  <c r="D61" i="2"/>
  <c r="L61" i="2" s="1" a="1"/>
  <c r="L61" i="2" s="1"/>
  <c r="D110" i="2"/>
  <c r="J110" i="2" s="1" a="1"/>
  <c r="J110" i="2" s="1"/>
  <c r="D121" i="2"/>
  <c r="L121" i="2" s="1" a="1"/>
  <c r="L121" i="2" s="1"/>
  <c r="L148" i="2" a="1"/>
  <c r="L148" i="2" s="1"/>
  <c r="D75" i="2"/>
  <c r="J75" i="2" s="1" a="1"/>
  <c r="J75" i="2" s="1"/>
  <c r="D71" i="2"/>
  <c r="J71" i="2" s="1" a="1"/>
  <c r="J71" i="2" s="1"/>
  <c r="I121" i="2"/>
  <c r="A93" i="2"/>
  <c r="H93" i="2"/>
  <c r="A61" i="2"/>
  <c r="H61" i="2"/>
  <c r="A79" i="2"/>
  <c r="G79" i="2"/>
  <c r="I79" i="2" s="1"/>
  <c r="A191" i="2"/>
  <c r="G191" i="2"/>
  <c r="I191" i="2" s="1"/>
  <c r="H128" i="2"/>
  <c r="A128" i="2"/>
  <c r="I108" i="2"/>
  <c r="H198" i="2"/>
  <c r="A198" i="2"/>
  <c r="H22" i="2"/>
  <c r="A22" i="2"/>
  <c r="H139" i="2"/>
  <c r="A139" i="2"/>
  <c r="G96" i="2"/>
  <c r="I96" i="2" s="1"/>
  <c r="A96" i="2"/>
  <c r="G43" i="2"/>
  <c r="I43" i="2" s="1"/>
  <c r="A43" i="2"/>
  <c r="G74" i="2"/>
  <c r="I74" i="2" s="1"/>
  <c r="A74" i="2"/>
  <c r="I47" i="2"/>
  <c r="H66" i="2"/>
  <c r="G12" i="2"/>
  <c r="I12" i="2" s="1"/>
  <c r="I11" i="2"/>
  <c r="G30" i="2"/>
  <c r="I30" i="2" s="1"/>
  <c r="I38" i="2"/>
  <c r="H181" i="2"/>
  <c r="A110" i="2"/>
  <c r="G110" i="2"/>
  <c r="I110" i="2" s="1"/>
  <c r="A75" i="2"/>
  <c r="G75" i="2"/>
  <c r="I75" i="2" s="1"/>
  <c r="A8" i="2"/>
  <c r="G8" i="2"/>
  <c r="I8" i="2" s="1"/>
  <c r="A196" i="2"/>
  <c r="A64" i="2"/>
  <c r="A141" i="2"/>
  <c r="A54" i="2"/>
  <c r="G151" i="2"/>
  <c r="I151" i="2" s="1"/>
  <c r="A151" i="2"/>
  <c r="G45" i="2"/>
  <c r="I45" i="2" s="1"/>
  <c r="A45" i="2"/>
  <c r="I58" i="2"/>
  <c r="I71" i="2"/>
  <c r="G196" i="2"/>
  <c r="I196" i="2" s="1"/>
  <c r="A179" i="2"/>
  <c r="A38" i="2"/>
  <c r="A108" i="2"/>
  <c r="A166" i="2"/>
  <c r="A121" i="2"/>
  <c r="A116" i="2"/>
  <c r="G116" i="2"/>
  <c r="I116" i="2" s="1"/>
  <c r="A87" i="2"/>
  <c r="A5" i="2"/>
  <c r="A70" i="2"/>
  <c r="A123" i="2"/>
  <c r="A157" i="2"/>
  <c r="I134" i="2"/>
  <c r="A187" i="2"/>
  <c r="I56" i="2"/>
  <c r="I27" i="2"/>
  <c r="D34" i="2"/>
  <c r="L34" i="2" s="1" a="1"/>
  <c r="L34" i="2" s="1"/>
  <c r="D122" i="2"/>
  <c r="L122" i="2" s="1" a="1"/>
  <c r="L122" i="2" s="1"/>
  <c r="D31" i="2"/>
  <c r="L31" i="2" s="1" a="1"/>
  <c r="L31" i="2" s="1"/>
  <c r="I89" i="2"/>
  <c r="I130" i="2"/>
  <c r="D165" i="2"/>
  <c r="J165" i="2" s="1" a="1"/>
  <c r="J165" i="2" s="1"/>
  <c r="D50" i="2"/>
  <c r="J50" i="2" s="1" a="1"/>
  <c r="J50" i="2" s="1"/>
  <c r="D123" i="2"/>
  <c r="L123" i="2" s="1" a="1"/>
  <c r="L123" i="2" s="1"/>
  <c r="D10" i="2"/>
  <c r="J10" i="2" s="1" a="1"/>
  <c r="J10" i="2" s="1"/>
  <c r="D7" i="2"/>
  <c r="L7" i="2" s="1" a="1"/>
  <c r="L7" i="2" s="1"/>
  <c r="D82" i="2"/>
  <c r="D109" i="2"/>
  <c r="J109" i="2" s="1" a="1"/>
  <c r="J109" i="2" s="1"/>
  <c r="I176" i="2"/>
  <c r="K205" i="2"/>
  <c r="D169" i="2"/>
  <c r="L169" i="2" s="1" a="1"/>
  <c r="L169" i="2" s="1"/>
  <c r="D144" i="2"/>
  <c r="J144" i="2" s="1" a="1"/>
  <c r="J144" i="2" s="1"/>
  <c r="H13" i="2"/>
  <c r="I13" i="2" s="1"/>
  <c r="I152" i="2"/>
  <c r="D140" i="2"/>
  <c r="L140" i="2" s="1" a="1"/>
  <c r="L140" i="2" s="1"/>
  <c r="D150" i="2"/>
  <c r="D107" i="2"/>
  <c r="J107" i="2" s="1" a="1"/>
  <c r="J107" i="2" s="1"/>
  <c r="D193" i="2"/>
  <c r="J193" i="2" s="1" a="1"/>
  <c r="J193" i="2" s="1"/>
  <c r="D57" i="2"/>
  <c r="D42" i="2"/>
  <c r="L42" i="2" s="1" a="1"/>
  <c r="L42" i="2" s="1"/>
  <c r="D143" i="2"/>
  <c r="J143" i="2" s="1" a="1"/>
  <c r="J143" i="2" s="1"/>
  <c r="D118" i="2"/>
  <c r="J118" i="2" s="1" a="1"/>
  <c r="J118" i="2" s="1"/>
  <c r="D101" i="2"/>
  <c r="L101" i="2" s="1" a="1"/>
  <c r="L101" i="2" s="1"/>
  <c r="D134" i="2"/>
  <c r="L134" i="2" s="1" a="1"/>
  <c r="L134" i="2" s="1"/>
  <c r="D77" i="2"/>
  <c r="L77" i="2" s="1" a="1"/>
  <c r="L77" i="2" s="1"/>
  <c r="D89" i="2"/>
  <c r="L89" i="2" s="1" a="1"/>
  <c r="L89" i="2" s="1"/>
  <c r="D130" i="2"/>
  <c r="J130" i="2" s="1" a="1"/>
  <c r="J130" i="2" s="1"/>
  <c r="D87" i="2"/>
  <c r="L87" i="2" s="1" a="1"/>
  <c r="L87" i="2" s="1"/>
  <c r="D161" i="2"/>
  <c r="L161" i="2" s="1" a="1"/>
  <c r="L161" i="2" s="1"/>
  <c r="D102" i="2"/>
  <c r="L102" i="2" s="1" a="1"/>
  <c r="L102" i="2" s="1"/>
  <c r="A195" i="2"/>
  <c r="I114" i="2"/>
  <c r="I120" i="2"/>
  <c r="A6" i="2"/>
  <c r="I100" i="2"/>
  <c r="A144" i="2"/>
  <c r="D20" i="2"/>
  <c r="L20" i="2" s="1" a="1"/>
  <c r="L20" i="2" s="1"/>
  <c r="I171" i="2"/>
  <c r="A152" i="2"/>
  <c r="A133" i="2"/>
  <c r="A124" i="2"/>
  <c r="D147" i="2"/>
  <c r="I133" i="2"/>
  <c r="G174" i="2"/>
  <c r="I174" i="2" s="1"/>
  <c r="A174" i="2"/>
  <c r="I85" i="2"/>
  <c r="G195" i="2"/>
  <c r="I195" i="2" s="1"/>
  <c r="G200" i="2"/>
  <c r="I200" i="2" s="1"/>
  <c r="A200" i="2"/>
  <c r="I161" i="2"/>
  <c r="A83" i="2"/>
  <c r="I146" i="2"/>
  <c r="G157" i="2"/>
  <c r="I157" i="2" s="1"/>
  <c r="A98" i="2"/>
  <c r="G98" i="2"/>
  <c r="I98" i="2" s="1"/>
  <c r="A189" i="2"/>
  <c r="A118" i="2"/>
  <c r="D146" i="2"/>
  <c r="L146" i="2" s="1" a="1"/>
  <c r="L146" i="2" s="1"/>
  <c r="M177" i="2"/>
  <c r="K190" i="2"/>
  <c r="D124" i="2"/>
  <c r="L124" i="2" s="1" a="1"/>
  <c r="L124" i="2" s="1"/>
  <c r="D163" i="2"/>
  <c r="L163" i="2" s="1" a="1"/>
  <c r="L163" i="2" s="1"/>
  <c r="I59" i="2"/>
  <c r="D29" i="2"/>
  <c r="L29" i="2" s="1" a="1"/>
  <c r="L29" i="2" s="1"/>
  <c r="D32" i="2"/>
  <c r="J32" i="2" s="1" a="1"/>
  <c r="J32" i="2" s="1"/>
  <c r="D97" i="2"/>
  <c r="L97" i="2" s="1" a="1"/>
  <c r="L97" i="2" s="1"/>
  <c r="D100" i="2"/>
  <c r="L100" i="2" s="1" a="1"/>
  <c r="L100" i="2" s="1"/>
  <c r="D39" i="2"/>
  <c r="J39" i="2" s="1" a="1"/>
  <c r="J39" i="2" s="1"/>
  <c r="D92" i="2"/>
  <c r="J92" i="2" s="1" a="1"/>
  <c r="J92" i="2" s="1"/>
  <c r="I104" i="2"/>
  <c r="A109" i="2"/>
  <c r="D90" i="2"/>
  <c r="J90" i="2" s="1" a="1"/>
  <c r="J90" i="2" s="1"/>
  <c r="D41" i="2"/>
  <c r="L41" i="2" s="1" a="1"/>
  <c r="L41" i="2" s="1"/>
  <c r="I122" i="2"/>
  <c r="D17" i="2"/>
  <c r="L17" i="2" s="1" a="1"/>
  <c r="L17" i="2" s="1"/>
  <c r="D94" i="2"/>
  <c r="M202" i="2" s="1"/>
  <c r="D135" i="2"/>
  <c r="J135" i="2" s="1" a="1"/>
  <c r="J135" i="2" s="1"/>
  <c r="D23" i="2"/>
  <c r="J23" i="2" s="1" a="1"/>
  <c r="J23" i="2" s="1"/>
  <c r="D80" i="2"/>
  <c r="J80" i="2" s="1" a="1"/>
  <c r="J80" i="2" s="1"/>
  <c r="D56" i="2"/>
  <c r="L56" i="2" s="1" a="1"/>
  <c r="L56" i="2" s="1"/>
  <c r="D103" i="2"/>
  <c r="J103" i="2" s="1" a="1"/>
  <c r="J103" i="2" s="1"/>
  <c r="A185" i="2"/>
  <c r="D4" i="2"/>
  <c r="J4" i="2" s="1" a="1"/>
  <c r="J4" i="2" s="1"/>
  <c r="D36" i="2"/>
  <c r="M88" i="2" s="1"/>
  <c r="D76" i="2"/>
  <c r="L76" i="2" s="1" a="1"/>
  <c r="L76" i="2" s="1"/>
  <c r="D111" i="2"/>
  <c r="J111" i="2" s="1" a="1"/>
  <c r="J111" i="2" s="1"/>
  <c r="D170" i="2"/>
  <c r="L170" i="2" s="1" a="1"/>
  <c r="L170" i="2" s="1"/>
  <c r="D178" i="2"/>
  <c r="L178" i="2" s="1" a="1"/>
  <c r="L178" i="2" s="1"/>
  <c r="D180" i="2"/>
  <c r="J180" i="2" s="1" a="1"/>
  <c r="J180" i="2" s="1"/>
  <c r="A171" i="2"/>
  <c r="A130" i="2"/>
  <c r="D6" i="2"/>
  <c r="L6" i="2" s="1" a="1"/>
  <c r="L6" i="2" s="1"/>
  <c r="D60" i="2"/>
  <c r="L60" i="2" s="1" a="1"/>
  <c r="L60" i="2" s="1"/>
  <c r="D59" i="2"/>
  <c r="J59" i="2" s="1" a="1"/>
  <c r="J59" i="2" s="1"/>
  <c r="D145" i="2"/>
  <c r="L145" i="2" s="1" a="1"/>
  <c r="L145" i="2" s="1"/>
  <c r="D55" i="2"/>
  <c r="J55" i="2" s="1" a="1"/>
  <c r="J55" i="2" s="1"/>
  <c r="D72" i="2"/>
  <c r="J72" i="2" s="1" a="1"/>
  <c r="J72" i="2" s="1"/>
  <c r="A147" i="2"/>
  <c r="D154" i="2"/>
  <c r="L154" i="2" s="1" a="1"/>
  <c r="L154" i="2" s="1"/>
  <c r="A28" i="2"/>
  <c r="A176" i="2"/>
  <c r="A125" i="2"/>
  <c r="I28" i="2"/>
  <c r="H194" i="2"/>
  <c r="I184" i="2"/>
  <c r="I125" i="2"/>
  <c r="D184" i="2"/>
  <c r="J184" i="2" s="1" a="1"/>
  <c r="J184" i="2" s="1"/>
  <c r="D171" i="2"/>
  <c r="J171" i="2" s="1" a="1"/>
  <c r="J171" i="2" s="1"/>
  <c r="D104" i="2"/>
  <c r="J104" i="2" s="1" a="1"/>
  <c r="J104" i="2" s="1"/>
  <c r="D18" i="2"/>
  <c r="L18" i="2" s="1" a="1"/>
  <c r="L18" i="2" s="1"/>
  <c r="D176" i="2"/>
  <c r="J176" i="2" s="1" a="1"/>
  <c r="J176" i="2" s="1"/>
  <c r="D185" i="2"/>
  <c r="L185" i="2" s="1" a="1"/>
  <c r="L185" i="2" s="1"/>
  <c r="D13" i="2"/>
  <c r="L13" i="2" s="1" a="1"/>
  <c r="L13" i="2" s="1"/>
  <c r="D125" i="2"/>
  <c r="L125" i="2" s="1" a="1"/>
  <c r="L125" i="2" s="1"/>
  <c r="D28" i="2"/>
  <c r="J28" i="2" s="1" a="1"/>
  <c r="J28" i="2" s="1"/>
  <c r="D40" i="2"/>
  <c r="L40" i="2" s="1" a="1"/>
  <c r="L40" i="2" s="1"/>
  <c r="D194" i="2"/>
  <c r="J194" i="2" s="1" a="1"/>
  <c r="J194" i="2" s="1"/>
  <c r="A184" i="2"/>
  <c r="G40" i="2"/>
  <c r="I40" i="2" s="1"/>
  <c r="A40" i="2"/>
  <c r="G18" i="2"/>
  <c r="I18" i="2" s="1"/>
  <c r="A18" i="2"/>
  <c r="A104" i="2"/>
  <c r="G185" i="2"/>
  <c r="I185" i="2" s="1"/>
  <c r="A114" i="2"/>
  <c r="A67" i="2"/>
  <c r="A34" i="2"/>
  <c r="G34" i="2"/>
  <c r="I34" i="2" s="1"/>
  <c r="H83" i="2"/>
  <c r="I83" i="2" s="1"/>
  <c r="A192" i="2"/>
  <c r="A120" i="2"/>
  <c r="A51" i="2"/>
  <c r="A138" i="2"/>
  <c r="H138" i="2"/>
  <c r="I138" i="2" s="1"/>
  <c r="A100" i="2"/>
  <c r="A90" i="2"/>
  <c r="G109" i="2"/>
  <c r="I109" i="2" s="1"/>
  <c r="A153" i="2"/>
  <c r="A20" i="2"/>
  <c r="I170" i="2"/>
  <c r="A82" i="2"/>
  <c r="G20" i="2"/>
  <c r="I20" i="2" s="1"/>
  <c r="A156" i="2"/>
  <c r="A29" i="2"/>
  <c r="A32" i="2"/>
  <c r="A169" i="2"/>
  <c r="G189" i="2"/>
  <c r="I189" i="2" s="1"/>
  <c r="G187" i="2"/>
  <c r="I187" i="2" s="1"/>
  <c r="A25" i="2"/>
  <c r="A201" i="2"/>
  <c r="A86" i="2"/>
  <c r="A27" i="2"/>
  <c r="A31" i="2"/>
  <c r="A111" i="2"/>
  <c r="A2" i="2"/>
  <c r="I169" i="2"/>
  <c r="I115" i="2"/>
  <c r="I197" i="2"/>
  <c r="I137" i="2"/>
  <c r="A105" i="2"/>
  <c r="G105" i="2"/>
  <c r="I105" i="2" s="1"/>
  <c r="G182" i="2"/>
  <c r="I182" i="2" s="1"/>
  <c r="A182" i="2"/>
  <c r="H86" i="2"/>
  <c r="H201" i="2"/>
  <c r="H51" i="2"/>
  <c r="A162" i="2"/>
  <c r="G162" i="2"/>
  <c r="I162" i="2" s="1"/>
  <c r="H25" i="2"/>
  <c r="H192" i="2"/>
  <c r="I126" i="2"/>
  <c r="I21" i="2"/>
  <c r="A19" i="2"/>
  <c r="G19" i="2"/>
  <c r="I19" i="2" s="1"/>
  <c r="A126" i="2"/>
  <c r="A21" i="2"/>
  <c r="I24" i="2"/>
  <c r="I50" i="2"/>
  <c r="A159" i="2"/>
  <c r="G159" i="2"/>
  <c r="I159" i="2" s="1"/>
  <c r="A119" i="2"/>
  <c r="H119" i="2"/>
  <c r="I165" i="2"/>
  <c r="A37" i="2"/>
  <c r="G37" i="2"/>
  <c r="I37" i="2" s="1"/>
  <c r="I76" i="2"/>
  <c r="I49" i="2"/>
  <c r="A183" i="2"/>
  <c r="A164" i="2"/>
  <c r="A3" i="2"/>
  <c r="G3" i="2"/>
  <c r="I3" i="2" s="1"/>
  <c r="G35" i="2"/>
  <c r="I35" i="2" s="1"/>
  <c r="A35" i="2"/>
  <c r="A167" i="2"/>
  <c r="G167" i="2"/>
  <c r="I167" i="2" s="1"/>
  <c r="G70" i="2"/>
  <c r="I70" i="2" s="1"/>
  <c r="I81" i="2"/>
  <c r="I186" i="2"/>
  <c r="I101" i="2"/>
  <c r="A137" i="2"/>
  <c r="G5" i="2"/>
  <c r="I5" i="2" s="1"/>
  <c r="A197" i="2"/>
  <c r="G183" i="2"/>
  <c r="I183" i="2" s="1"/>
  <c r="A85" i="2"/>
  <c r="G164" i="2"/>
  <c r="I164" i="2" s="1"/>
  <c r="A115" i="2"/>
  <c r="G107" i="2"/>
  <c r="I107" i="2" s="1"/>
  <c r="A107" i="2"/>
  <c r="I60" i="2"/>
  <c r="A81" i="2"/>
  <c r="A49" i="2"/>
  <c r="A186" i="2"/>
  <c r="I77" i="2"/>
  <c r="A72" i="2"/>
  <c r="G72" i="2"/>
  <c r="I72" i="2" s="1"/>
  <c r="I67" i="2"/>
  <c r="A63" i="2"/>
  <c r="G63" i="2"/>
  <c r="I63" i="2" s="1"/>
  <c r="A140" i="2"/>
  <c r="G140" i="2"/>
  <c r="I140" i="2" s="1"/>
  <c r="A143" i="2"/>
  <c r="G143" i="2"/>
  <c r="I143" i="2" s="1"/>
  <c r="A106" i="2"/>
  <c r="I118" i="2"/>
  <c r="A24" i="2"/>
  <c r="I106" i="2"/>
  <c r="I150" i="2"/>
  <c r="I17" i="2"/>
  <c r="A101" i="2"/>
  <c r="A94" i="2"/>
  <c r="G94" i="2"/>
  <c r="I94" i="2" s="1"/>
  <c r="I7" i="2"/>
  <c r="I10" i="2"/>
  <c r="I31" i="2"/>
  <c r="I55" i="2"/>
  <c r="A65" i="2"/>
  <c r="G65" i="2"/>
  <c r="I65" i="2" s="1"/>
  <c r="A122" i="2"/>
  <c r="I95" i="2"/>
  <c r="I97" i="2"/>
  <c r="A150" i="2"/>
  <c r="A134" i="2"/>
  <c r="A77" i="2"/>
  <c r="A89" i="2"/>
  <c r="A4" i="2"/>
  <c r="G4" i="2"/>
  <c r="I4" i="2" s="1"/>
  <c r="A36" i="2"/>
  <c r="G36" i="2"/>
  <c r="I36" i="2" s="1"/>
  <c r="A163" i="2"/>
  <c r="G163" i="2"/>
  <c r="I163" i="2" s="1"/>
  <c r="I178" i="2"/>
  <c r="A76" i="2"/>
  <c r="A60" i="2"/>
  <c r="I80" i="2"/>
  <c r="A23" i="2"/>
  <c r="G23" i="2"/>
  <c r="I23" i="2" s="1"/>
  <c r="A102" i="2"/>
  <c r="G102" i="2"/>
  <c r="I102" i="2" s="1"/>
  <c r="A146" i="2"/>
  <c r="A165" i="2"/>
  <c r="G87" i="2"/>
  <c r="I87" i="2" s="1"/>
  <c r="A50" i="2"/>
  <c r="G123" i="2"/>
  <c r="I123" i="2" s="1"/>
  <c r="G6" i="2"/>
  <c r="I6" i="2" s="1"/>
  <c r="G124" i="2"/>
  <c r="I124" i="2" s="1"/>
  <c r="A161" i="2"/>
  <c r="A59" i="2"/>
  <c r="G156" i="2"/>
  <c r="I156" i="2" s="1"/>
  <c r="A17" i="2"/>
  <c r="G29" i="2"/>
  <c r="I29" i="2" s="1"/>
  <c r="A10" i="2"/>
  <c r="G111" i="2"/>
  <c r="I111" i="2" s="1"/>
  <c r="A145" i="2"/>
  <c r="G145" i="2"/>
  <c r="I145" i="2" s="1"/>
  <c r="A170" i="2"/>
  <c r="H32" i="2"/>
  <c r="I2" i="2"/>
  <c r="A97" i="2"/>
  <c r="I153" i="2"/>
  <c r="G90" i="2"/>
  <c r="I90" i="2" s="1"/>
  <c r="A135" i="2"/>
  <c r="G135" i="2"/>
  <c r="I135" i="2" s="1"/>
  <c r="A7" i="2"/>
  <c r="A95" i="2"/>
  <c r="A55" i="2"/>
  <c r="A178" i="2"/>
  <c r="G82" i="2"/>
  <c r="I82" i="2" s="1"/>
  <c r="A180" i="2"/>
  <c r="G180" i="2"/>
  <c r="I180" i="2" s="1"/>
  <c r="G42" i="2"/>
  <c r="I42" i="2" s="1"/>
  <c r="A42" i="2"/>
  <c r="A154" i="2"/>
  <c r="G154" i="2"/>
  <c r="I154" i="2" s="1"/>
  <c r="A57" i="2"/>
  <c r="A80" i="2"/>
  <c r="A92" i="2"/>
  <c r="G92" i="2"/>
  <c r="I92" i="2" s="1"/>
  <c r="A193" i="2"/>
  <c r="I57" i="2"/>
  <c r="I147" i="2"/>
  <c r="A41" i="2"/>
  <c r="G41" i="2"/>
  <c r="I41" i="2" s="1"/>
  <c r="G193" i="2"/>
  <c r="I193" i="2" s="1"/>
  <c r="A73" i="2"/>
  <c r="G73" i="2"/>
  <c r="I73" i="2" s="1"/>
  <c r="A39" i="2"/>
  <c r="G39" i="2"/>
  <c r="I39" i="2" s="1"/>
  <c r="A56" i="2"/>
  <c r="G144" i="2"/>
  <c r="I144" i="2" s="1"/>
  <c r="A103" i="2"/>
  <c r="G103" i="2"/>
  <c r="I103" i="2" s="1"/>
  <c r="J161" i="2" l="1" a="1"/>
  <c r="J161" i="2" s="1"/>
  <c r="O142" i="2"/>
  <c r="N142" i="2" s="1"/>
  <c r="O188" i="2"/>
  <c r="N188" i="2" s="1"/>
  <c r="J137" i="2" a="1"/>
  <c r="J137" i="2" s="1"/>
  <c r="J13" i="2" a="1"/>
  <c r="J13" i="2" s="1"/>
  <c r="J22" i="2" a="1"/>
  <c r="J22" i="2" s="1"/>
  <c r="J179" i="2" a="1"/>
  <c r="J179" i="2" s="1"/>
  <c r="J2" i="2" a="1"/>
  <c r="J2" i="2" s="1"/>
  <c r="J200" i="2" a="1"/>
  <c r="J200" i="2" s="1"/>
  <c r="J25" i="2" a="1"/>
  <c r="J25" i="2" s="1"/>
  <c r="J169" i="2" a="1"/>
  <c r="J169" i="2" s="1"/>
  <c r="J42" i="2" a="1"/>
  <c r="J42" i="2" s="1"/>
  <c r="J102" i="2" a="1"/>
  <c r="J102" i="2" s="1"/>
  <c r="J6" i="2" a="1"/>
  <c r="J6" i="2" s="1"/>
  <c r="J148" i="2" a="1"/>
  <c r="J148" i="2" s="1"/>
  <c r="J125" i="2" a="1"/>
  <c r="J125" i="2" s="1"/>
  <c r="J154" i="2" a="1"/>
  <c r="J154" i="2" s="1"/>
  <c r="J85" i="2" a="1"/>
  <c r="J85" i="2" s="1"/>
  <c r="J152" i="2" a="1"/>
  <c r="J152" i="2" s="1"/>
  <c r="J20" i="2" a="1"/>
  <c r="J20" i="2" s="1"/>
  <c r="J58" i="2" a="1"/>
  <c r="J58" i="2" s="1"/>
  <c r="J65" i="2" a="1"/>
  <c r="J65" i="2" s="1"/>
  <c r="J97" i="2" a="1"/>
  <c r="J97" i="2" s="1"/>
  <c r="J196" i="2" a="1"/>
  <c r="J196" i="2" s="1"/>
  <c r="J181" i="2" a="1"/>
  <c r="J181" i="2" s="1"/>
  <c r="J167" i="2" a="1"/>
  <c r="J167" i="2" s="1"/>
  <c r="J141" i="2" a="1"/>
  <c r="J141" i="2" s="1"/>
  <c r="J122" i="2" a="1"/>
  <c r="J122" i="2" s="1"/>
  <c r="L36" i="2" a="1"/>
  <c r="L36" i="2" s="1"/>
  <c r="L37" i="2" a="1"/>
  <c r="L37" i="2" s="1"/>
  <c r="L192" i="2" a="1"/>
  <c r="L192" i="2" s="1"/>
  <c r="L71" i="2" a="1"/>
  <c r="L71" i="2" s="1"/>
  <c r="L130" i="2" a="1"/>
  <c r="L130" i="2" s="1"/>
  <c r="L166" i="2" a="1"/>
  <c r="L166" i="2" s="1"/>
  <c r="L59" i="2" a="1"/>
  <c r="L59" i="2" s="1"/>
  <c r="L109" i="2" a="1"/>
  <c r="L109" i="2" s="1"/>
  <c r="L75" i="2" a="1"/>
  <c r="L75" i="2" s="1"/>
  <c r="L83" i="2" a="1"/>
  <c r="L83" i="2" s="1"/>
  <c r="L30" i="2" a="1"/>
  <c r="L30" i="2" s="1"/>
  <c r="L159" i="2" a="1"/>
  <c r="L159" i="2" s="1"/>
  <c r="L4" i="2" a="1"/>
  <c r="L4" i="2" s="1"/>
  <c r="L138" i="2" a="1"/>
  <c r="L138" i="2" s="1"/>
  <c r="L23" i="2" a="1"/>
  <c r="L23" i="2" s="1"/>
  <c r="L64" i="2" a="1"/>
  <c r="L64" i="2" s="1"/>
  <c r="L47" i="2" a="1"/>
  <c r="L47" i="2" s="1"/>
  <c r="L66" i="2" a="1"/>
  <c r="L66" i="2" s="1"/>
  <c r="L19" i="2" a="1"/>
  <c r="L19" i="2" s="1"/>
  <c r="J119" i="2" a="1"/>
  <c r="J119" i="2" s="1"/>
  <c r="J86" i="2" a="1"/>
  <c r="J86" i="2" s="1"/>
  <c r="J61" i="2" a="1"/>
  <c r="J61" i="2" s="1"/>
  <c r="J56" i="2" a="1"/>
  <c r="J56" i="2" s="1"/>
  <c r="J178" i="2" a="1"/>
  <c r="J178" i="2" s="1"/>
  <c r="J41" i="2" a="1"/>
  <c r="J41" i="2" s="1"/>
  <c r="J35" i="2" a="1"/>
  <c r="J35" i="2" s="1"/>
  <c r="J11" i="2" a="1"/>
  <c r="J11" i="2" s="1"/>
  <c r="J43" i="2" a="1"/>
  <c r="J43" i="2" s="1"/>
  <c r="J74" i="2" a="1"/>
  <c r="J74" i="2" s="1"/>
  <c r="J140" i="2" a="1"/>
  <c r="J140" i="2" s="1"/>
  <c r="L103" i="2" a="1"/>
  <c r="L103" i="2" s="1"/>
  <c r="L68" i="2" a="1"/>
  <c r="L68" i="2" s="1"/>
  <c r="L10" i="2" a="1"/>
  <c r="L10" i="2" s="1"/>
  <c r="L12" i="2" a="1"/>
  <c r="L12" i="2" s="1"/>
  <c r="L128" i="2" a="1"/>
  <c r="L128" i="2" s="1"/>
  <c r="L147" i="2" a="1"/>
  <c r="L147" i="2" s="1"/>
  <c r="L50" i="2" a="1"/>
  <c r="L50" i="2" s="1"/>
  <c r="L90" i="2" a="1"/>
  <c r="L90" i="2" s="1"/>
  <c r="L57" i="2" a="1"/>
  <c r="L57" i="2" s="1"/>
  <c r="L171" i="2" a="1"/>
  <c r="L171" i="2" s="1"/>
  <c r="L198" i="2" a="1"/>
  <c r="L198" i="2" s="1"/>
  <c r="L194" i="2" a="1"/>
  <c r="L194" i="2" s="1"/>
  <c r="L162" i="2" a="1"/>
  <c r="L162" i="2" s="1"/>
  <c r="J146" i="2" a="1"/>
  <c r="J146" i="2" s="1"/>
  <c r="J60" i="2" a="1"/>
  <c r="J60" i="2" s="1"/>
  <c r="J91" i="2" a="1"/>
  <c r="J91" i="2" s="1"/>
  <c r="J134" i="2" a="1"/>
  <c r="J134" i="2" s="1"/>
  <c r="J34" i="2" a="1"/>
  <c r="J34" i="2" s="1"/>
  <c r="J124" i="2" a="1"/>
  <c r="J124" i="2" s="1"/>
  <c r="J163" i="2" a="1"/>
  <c r="J163" i="2" s="1"/>
  <c r="J187" i="2" a="1"/>
  <c r="J187" i="2" s="1"/>
  <c r="J201" i="2" a="1"/>
  <c r="J201" i="2" s="1"/>
  <c r="J89" i="2" a="1"/>
  <c r="J89" i="2" s="1"/>
  <c r="J5" i="2" a="1"/>
  <c r="J5" i="2" s="1"/>
  <c r="J77" i="2" a="1"/>
  <c r="J77" i="2" s="1"/>
  <c r="J98" i="2" a="1"/>
  <c r="J98" i="2" s="1"/>
  <c r="J156" i="2" a="1"/>
  <c r="J156" i="2" s="1"/>
  <c r="J133" i="2" a="1"/>
  <c r="J133" i="2" s="1"/>
  <c r="J174" i="2" a="1"/>
  <c r="J174" i="2" s="1"/>
  <c r="J38" i="2" a="1"/>
  <c r="J38" i="2" s="1"/>
  <c r="J123" i="2" a="1"/>
  <c r="J123" i="2" s="1"/>
  <c r="J49" i="2" a="1"/>
  <c r="J49" i="2" s="1"/>
  <c r="L183" i="2" a="1"/>
  <c r="L183" i="2" s="1"/>
  <c r="L107" i="2" a="1"/>
  <c r="L107" i="2" s="1"/>
  <c r="L150" i="2" a="1"/>
  <c r="L150" i="2" s="1"/>
  <c r="L160" i="2" a="1"/>
  <c r="L160" i="2" s="1"/>
  <c r="L182" i="2" a="1"/>
  <c r="L182" i="2" s="1"/>
  <c r="L144" i="2" a="1"/>
  <c r="L144" i="2" s="1"/>
  <c r="L120" i="2" a="1"/>
  <c r="L120" i="2" s="1"/>
  <c r="L39" i="2" a="1"/>
  <c r="L39" i="2" s="1"/>
  <c r="L110" i="2" a="1"/>
  <c r="L110" i="2" s="1"/>
  <c r="L93" i="2" a="1"/>
  <c r="L93" i="2" s="1"/>
  <c r="L136" i="2" a="1"/>
  <c r="L136" i="2" s="1"/>
  <c r="L28" i="2" a="1"/>
  <c r="L28" i="2" s="1"/>
  <c r="L67" i="2" a="1"/>
  <c r="L67" i="2" s="1"/>
  <c r="L143" i="2" a="1"/>
  <c r="L143" i="2" s="1"/>
  <c r="L32" i="2" a="1"/>
  <c r="L32" i="2" s="1"/>
  <c r="L191" i="2" a="1"/>
  <c r="L191" i="2" s="1"/>
  <c r="L72" i="2" a="1"/>
  <c r="L72" i="2" s="1"/>
  <c r="L54" i="2" a="1"/>
  <c r="L54" i="2" s="1"/>
  <c r="L180" i="2" a="1"/>
  <c r="L180" i="2" s="1"/>
  <c r="J3" i="2" a="1"/>
  <c r="J3" i="2" s="1"/>
  <c r="J73" i="2" a="1"/>
  <c r="J73" i="2" s="1"/>
  <c r="J24" i="2" a="1"/>
  <c r="J24" i="2" s="1"/>
  <c r="J195" i="2" a="1"/>
  <c r="J195" i="2" s="1"/>
  <c r="J101" i="2" a="1"/>
  <c r="J101" i="2" s="1"/>
  <c r="J95" i="2" a="1"/>
  <c r="J95" i="2" s="1"/>
  <c r="J170" i="2" a="1"/>
  <c r="J170" i="2" s="1"/>
  <c r="J114" i="2" a="1"/>
  <c r="J114" i="2" s="1"/>
  <c r="J29" i="2" a="1"/>
  <c r="J29" i="2" s="1"/>
  <c r="J145" i="2" a="1"/>
  <c r="J145" i="2" s="1"/>
  <c r="K145" i="2" s="1"/>
  <c r="J151" i="2" a="1"/>
  <c r="J151" i="2" s="1"/>
  <c r="J185" i="2" a="1"/>
  <c r="J185" i="2" s="1"/>
  <c r="L104" i="2" a="1"/>
  <c r="L104" i="2" s="1"/>
  <c r="L116" i="2" a="1"/>
  <c r="L116" i="2" s="1"/>
  <c r="M116" i="2" s="1"/>
  <c r="L92" i="2" a="1"/>
  <c r="L92" i="2" s="1"/>
  <c r="L106" i="2" a="1"/>
  <c r="L106" i="2" s="1"/>
  <c r="L176" i="2" a="1"/>
  <c r="L176" i="2" s="1"/>
  <c r="L165" i="2" a="1"/>
  <c r="L165" i="2" s="1"/>
  <c r="L70" i="2" a="1"/>
  <c r="L70" i="2" s="1"/>
  <c r="L119" i="2" a="1"/>
  <c r="L119" i="2" s="1"/>
  <c r="L21" i="2" a="1"/>
  <c r="L21" i="2" s="1"/>
  <c r="J40" i="2" a="1"/>
  <c r="J40" i="2" s="1"/>
  <c r="J186" i="2" a="1"/>
  <c r="J186" i="2" s="1"/>
  <c r="J121" i="2" a="1"/>
  <c r="J121" i="2" s="1"/>
  <c r="J76" i="2" a="1"/>
  <c r="J76" i="2" s="1"/>
  <c r="J8" i="2" a="1"/>
  <c r="J8" i="2" s="1"/>
  <c r="J126" i="2" a="1"/>
  <c r="J126" i="2" s="1"/>
  <c r="J189" i="2" a="1"/>
  <c r="J189" i="2" s="1"/>
  <c r="J7" i="2" a="1"/>
  <c r="J7" i="2" s="1"/>
  <c r="J27" i="2" a="1"/>
  <c r="J27" i="2" s="1"/>
  <c r="J164" i="2" a="1"/>
  <c r="J164" i="2" s="1"/>
  <c r="J17" i="2" a="1"/>
  <c r="J17" i="2" s="1"/>
  <c r="J115" i="2" a="1"/>
  <c r="J115" i="2" s="1"/>
  <c r="J139" i="2" a="1"/>
  <c r="J139" i="2" s="1"/>
  <c r="L179" i="2" a="1"/>
  <c r="L179" i="2" s="1"/>
  <c r="L55" i="2" a="1"/>
  <c r="L55" i="2" s="1"/>
  <c r="L94" i="2" a="1"/>
  <c r="L94" i="2" s="1"/>
  <c r="L135" i="2" a="1"/>
  <c r="L135" i="2" s="1"/>
  <c r="L111" i="2" a="1"/>
  <c r="L111" i="2" s="1"/>
  <c r="L96" i="2" a="1"/>
  <c r="L96" i="2" s="1"/>
  <c r="M96" i="2" s="1"/>
  <c r="J31" i="2" a="1"/>
  <c r="J31" i="2" s="1"/>
  <c r="J100" i="2" a="1"/>
  <c r="J100" i="2" s="1"/>
  <c r="J36" i="2" a="1"/>
  <c r="J36" i="2" s="1"/>
  <c r="K36" i="2" s="1"/>
  <c r="J197" i="2" a="1"/>
  <c r="J197" i="2" s="1"/>
  <c r="J147" i="2" a="1"/>
  <c r="J147" i="2" s="1"/>
  <c r="J153" i="2" a="1"/>
  <c r="J153" i="2" s="1"/>
  <c r="J51" i="2" a="1"/>
  <c r="J51" i="2" s="1"/>
  <c r="K51" i="2" s="1"/>
  <c r="J87" i="2" a="1"/>
  <c r="J87" i="2" s="1"/>
  <c r="K87" i="2" s="1"/>
  <c r="L80" i="2" a="1"/>
  <c r="L80" i="2" s="1"/>
  <c r="M80" i="2" s="1"/>
  <c r="L108" i="2" a="1"/>
  <c r="L108" i="2" s="1"/>
  <c r="L118" i="2" a="1"/>
  <c r="L118" i="2" s="1"/>
  <c r="M118" i="2" s="1"/>
  <c r="L82" i="2" a="1"/>
  <c r="L82" i="2" s="1"/>
  <c r="M82" i="2" s="1"/>
  <c r="L184" i="2" a="1"/>
  <c r="L184" i="2" s="1"/>
  <c r="M184" i="2" s="1"/>
  <c r="L193" i="2" a="1"/>
  <c r="L193" i="2" s="1"/>
  <c r="M193" i="2" s="1"/>
  <c r="L105" i="2" a="1"/>
  <c r="L105" i="2" s="1"/>
  <c r="M105" i="2" s="1"/>
  <c r="J18" i="2" a="1"/>
  <c r="J18" i="2" s="1"/>
  <c r="K18" i="2" s="1"/>
  <c r="K83" i="2"/>
  <c r="J94" i="2" a="1"/>
  <c r="J94" i="2" s="1"/>
  <c r="K94" i="2" s="1"/>
  <c r="J131" i="2" a="1"/>
  <c r="J131" i="2" s="1"/>
  <c r="K131" i="2" s="1"/>
  <c r="J150" i="2" a="1"/>
  <c r="J150" i="2" s="1"/>
  <c r="K150" i="2" s="1"/>
  <c r="J57" i="2" a="1"/>
  <c r="J57" i="2" s="1"/>
  <c r="K57" i="2" s="1"/>
  <c r="L51" i="2" a="1"/>
  <c r="L51" i="2" s="1"/>
  <c r="M51" i="2" s="1"/>
  <c r="L63" i="2" a="1"/>
  <c r="L63" i="2" s="1"/>
  <c r="M63" i="2" s="1"/>
  <c r="J82" i="2" a="1"/>
  <c r="J82" i="2" s="1"/>
  <c r="K82" i="2" s="1"/>
  <c r="J45" i="2" a="1"/>
  <c r="J45" i="2" s="1"/>
  <c r="K45" i="2" s="1"/>
  <c r="J81" i="2" a="1"/>
  <c r="J81" i="2" s="1"/>
  <c r="K81" i="2" s="1"/>
  <c r="J157" i="2" a="1"/>
  <c r="J157" i="2" s="1"/>
  <c r="K157" i="2" s="1"/>
  <c r="J79" i="2" a="1"/>
  <c r="J79" i="2" s="1"/>
  <c r="K79" i="2" s="1"/>
  <c r="O16" i="2"/>
  <c r="N16" i="2" s="1"/>
  <c r="O44" i="2"/>
  <c r="N44" i="2" s="1"/>
  <c r="O117" i="2"/>
  <c r="N117" i="2" s="1"/>
  <c r="K72" i="2"/>
  <c r="K63" i="2"/>
  <c r="M11" i="2"/>
  <c r="M77" i="2"/>
  <c r="M135" i="2"/>
  <c r="K90" i="2"/>
  <c r="M150" i="2"/>
  <c r="M36" i="2"/>
  <c r="O177" i="2"/>
  <c r="N177" i="2" s="1"/>
  <c r="O84" i="2"/>
  <c r="N84" i="2" s="1"/>
  <c r="O88" i="2"/>
  <c r="N88" i="2" s="1"/>
  <c r="O199" i="2"/>
  <c r="N199" i="2" s="1"/>
  <c r="M52" i="2"/>
  <c r="O52" i="2" s="1"/>
  <c r="N52" i="2" s="1"/>
  <c r="K149" i="2"/>
  <c r="K69" i="2"/>
  <c r="M160" i="2"/>
  <c r="O160" i="2" s="1"/>
  <c r="N160" i="2" s="1"/>
  <c r="M204" i="2"/>
  <c r="M113" i="2"/>
  <c r="O113" i="2" s="1"/>
  <c r="N113" i="2" s="1"/>
  <c r="K148" i="2"/>
  <c r="K95" i="2"/>
  <c r="K14" i="2"/>
  <c r="M148" i="2"/>
  <c r="M203" i="2"/>
  <c r="M127" i="2"/>
  <c r="K99" i="2"/>
  <c r="M46" i="2"/>
  <c r="M14" i="2"/>
  <c r="M149" i="2"/>
  <c r="K173" i="2"/>
  <c r="O173" i="2" s="1"/>
  <c r="N173" i="2" s="1"/>
  <c r="K48" i="2"/>
  <c r="P48" i="2" s="1"/>
  <c r="M158" i="2"/>
  <c r="M168" i="2"/>
  <c r="M175" i="2"/>
  <c r="K175" i="2"/>
  <c r="K33" i="2"/>
  <c r="K202" i="2"/>
  <c r="O202" i="2" s="1"/>
  <c r="N202" i="2" s="1"/>
  <c r="M190" i="2"/>
  <c r="O190" i="2" s="1"/>
  <c r="N190" i="2" s="1"/>
  <c r="K168" i="2"/>
  <c r="M33" i="2"/>
  <c r="M132" i="2"/>
  <c r="K155" i="2"/>
  <c r="O155" i="2" s="1"/>
  <c r="N155" i="2" s="1"/>
  <c r="K78" i="2"/>
  <c r="O78" i="2" s="1"/>
  <c r="N78" i="2" s="1"/>
  <c r="M99" i="2"/>
  <c r="M15" i="2"/>
  <c r="O15" i="2" s="1"/>
  <c r="N15" i="2" s="1"/>
  <c r="K112" i="2"/>
  <c r="M69" i="2"/>
  <c r="K46" i="2"/>
  <c r="K119" i="2"/>
  <c r="K204" i="2"/>
  <c r="M81" i="2"/>
  <c r="M120" i="2"/>
  <c r="M73" i="2"/>
  <c r="M162" i="2"/>
  <c r="M25" i="2"/>
  <c r="K73" i="2"/>
  <c r="K26" i="2"/>
  <c r="M35" i="2"/>
  <c r="M112" i="2"/>
  <c r="K9" i="2"/>
  <c r="K203" i="2"/>
  <c r="K158" i="2"/>
  <c r="K132" i="2"/>
  <c r="M106" i="2"/>
  <c r="M172" i="2"/>
  <c r="M129" i="2"/>
  <c r="O129" i="2" s="1"/>
  <c r="N129" i="2" s="1"/>
  <c r="M205" i="2"/>
  <c r="O205" i="2" s="1"/>
  <c r="N205" i="2" s="1"/>
  <c r="K53" i="2"/>
  <c r="P53" i="2" s="1"/>
  <c r="M62" i="2"/>
  <c r="O62" i="2" s="1"/>
  <c r="N62" i="2" s="1"/>
  <c r="M95" i="2"/>
  <c r="M26" i="2"/>
  <c r="K172" i="2"/>
  <c r="K127" i="2"/>
  <c r="K7" i="2"/>
  <c r="K67" i="2"/>
  <c r="M65" i="2"/>
  <c r="M183" i="2"/>
  <c r="M2" i="2"/>
  <c r="M19" i="2"/>
  <c r="M9" i="2"/>
  <c r="K77" i="2"/>
  <c r="P88" i="2"/>
  <c r="P199" i="2"/>
  <c r="P177" i="2"/>
  <c r="P84" i="2"/>
  <c r="P117" i="2"/>
  <c r="P44" i="2"/>
  <c r="P142" i="2"/>
  <c r="P188" i="2"/>
  <c r="M27" i="2"/>
  <c r="M98" i="2"/>
  <c r="K200" i="2"/>
  <c r="K162" i="2"/>
  <c r="K27" i="2"/>
  <c r="M189" i="2"/>
  <c r="M3" i="2"/>
  <c r="M115" i="2"/>
  <c r="M200" i="2"/>
  <c r="K124" i="2"/>
  <c r="M195" i="2"/>
  <c r="K182" i="2"/>
  <c r="M37" i="2"/>
  <c r="K189" i="2"/>
  <c r="M186" i="2"/>
  <c r="K167" i="2"/>
  <c r="K105" i="2"/>
  <c r="M152" i="2"/>
  <c r="K133" i="2"/>
  <c r="M70" i="2"/>
  <c r="M49" i="2"/>
  <c r="K85" i="2"/>
  <c r="K2" i="2"/>
  <c r="M126" i="2"/>
  <c r="M192" i="2"/>
  <c r="K192" i="2"/>
  <c r="K115" i="2"/>
  <c r="K152" i="2"/>
  <c r="M182" i="2"/>
  <c r="M187" i="2"/>
  <c r="K3" i="2"/>
  <c r="K195" i="2"/>
  <c r="M159" i="2"/>
  <c r="K187" i="2"/>
  <c r="M145" i="2"/>
  <c r="K37" i="2"/>
  <c r="M83" i="2"/>
  <c r="O83" i="2" s="1"/>
  <c r="N83" i="2" s="1"/>
  <c r="M21" i="2"/>
  <c r="M133" i="2"/>
  <c r="K186" i="2"/>
  <c r="M157" i="2"/>
  <c r="K183" i="2"/>
  <c r="K21" i="2"/>
  <c r="M85" i="2"/>
  <c r="K106" i="2"/>
  <c r="K70" i="2"/>
  <c r="K49" i="2"/>
  <c r="M67" i="2"/>
  <c r="K120" i="2"/>
  <c r="K138" i="2"/>
  <c r="M156" i="2"/>
  <c r="M161" i="2"/>
  <c r="K25" i="2"/>
  <c r="K197" i="2"/>
  <c r="M201" i="2"/>
  <c r="K35" i="2"/>
  <c r="M119" i="2"/>
  <c r="K86" i="2"/>
  <c r="K174" i="2"/>
  <c r="M137" i="2"/>
  <c r="M138" i="2"/>
  <c r="K98" i="2"/>
  <c r="M24" i="2"/>
  <c r="K5" i="2"/>
  <c r="M86" i="2"/>
  <c r="K24" i="2"/>
  <c r="M56" i="2"/>
  <c r="K164" i="2"/>
  <c r="K65" i="2"/>
  <c r="I139" i="2"/>
  <c r="I198" i="2"/>
  <c r="I61" i="2"/>
  <c r="M71" i="2"/>
  <c r="K8" i="2"/>
  <c r="M8" i="2"/>
  <c r="M131" i="2"/>
  <c r="M22" i="2"/>
  <c r="K30" i="2"/>
  <c r="M30" i="2"/>
  <c r="K43" i="2"/>
  <c r="M43" i="2"/>
  <c r="K103" i="2"/>
  <c r="M39" i="2"/>
  <c r="K170" i="2"/>
  <c r="M59" i="2"/>
  <c r="M180" i="2"/>
  <c r="K180" i="2"/>
  <c r="K80" i="2"/>
  <c r="M5" i="2"/>
  <c r="M97" i="2"/>
  <c r="K97" i="2"/>
  <c r="K114" i="2"/>
  <c r="M130" i="2"/>
  <c r="K118" i="2"/>
  <c r="K193" i="2"/>
  <c r="M169" i="2"/>
  <c r="K169" i="2"/>
  <c r="M10" i="2"/>
  <c r="K10" i="2"/>
  <c r="I181" i="2"/>
  <c r="I128" i="2"/>
  <c r="M121" i="2"/>
  <c r="K58" i="2"/>
  <c r="M12" i="2"/>
  <c r="K12" i="2"/>
  <c r="M64" i="2"/>
  <c r="K126" i="2"/>
  <c r="K56" i="2"/>
  <c r="K140" i="2"/>
  <c r="M42" i="2"/>
  <c r="K59" i="2"/>
  <c r="K75" i="2"/>
  <c r="K110" i="2"/>
  <c r="M110" i="2"/>
  <c r="M91" i="2"/>
  <c r="M58" i="2"/>
  <c r="K121" i="2"/>
  <c r="K11" i="2"/>
  <c r="M74" i="2"/>
  <c r="K156" i="2"/>
  <c r="M32" i="2"/>
  <c r="K108" i="2"/>
  <c r="M29" i="2"/>
  <c r="K55" i="2"/>
  <c r="M57" i="2"/>
  <c r="K151" i="2"/>
  <c r="M151" i="2"/>
  <c r="M6" i="2"/>
  <c r="K6" i="2"/>
  <c r="K161" i="2"/>
  <c r="M167" i="2"/>
  <c r="M23" i="2"/>
  <c r="M94" i="2"/>
  <c r="M41" i="2"/>
  <c r="K41" i="2"/>
  <c r="K91" i="2"/>
  <c r="K178" i="2"/>
  <c r="M134" i="2"/>
  <c r="M143" i="2"/>
  <c r="K143" i="2"/>
  <c r="M109" i="2"/>
  <c r="K109" i="2"/>
  <c r="M50" i="2"/>
  <c r="M34" i="2"/>
  <c r="K34" i="2"/>
  <c r="I66" i="2"/>
  <c r="K47" i="2"/>
  <c r="M47" i="2"/>
  <c r="K93" i="2"/>
  <c r="M93" i="2"/>
  <c r="K198" i="2"/>
  <c r="M198" i="2"/>
  <c r="M108" i="2"/>
  <c r="M179" i="2"/>
  <c r="K179" i="2"/>
  <c r="M66" i="2"/>
  <c r="K71" i="2"/>
  <c r="M79" i="2"/>
  <c r="M72" i="2"/>
  <c r="M60" i="2"/>
  <c r="K60" i="2"/>
  <c r="M4" i="2"/>
  <c r="M87" i="2"/>
  <c r="K4" i="2"/>
  <c r="M103" i="2"/>
  <c r="M153" i="2"/>
  <c r="K107" i="2"/>
  <c r="M101" i="2"/>
  <c r="K101" i="2"/>
  <c r="K29" i="2"/>
  <c r="M146" i="2"/>
  <c r="K146" i="2"/>
  <c r="M20" i="2"/>
  <c r="K20" i="2"/>
  <c r="K61" i="2"/>
  <c r="M61" i="2"/>
  <c r="K64" i="2"/>
  <c r="M38" i="2"/>
  <c r="K38" i="2"/>
  <c r="K68" i="2"/>
  <c r="M68" i="2"/>
  <c r="K96" i="2"/>
  <c r="K92" i="2"/>
  <c r="K123" i="2"/>
  <c r="K32" i="2"/>
  <c r="M123" i="2"/>
  <c r="M89" i="2"/>
  <c r="M178" i="2"/>
  <c r="K40" i="2"/>
  <c r="M40" i="2"/>
  <c r="K100" i="2"/>
  <c r="M76" i="2"/>
  <c r="K76" i="2"/>
  <c r="K135" i="2"/>
  <c r="M17" i="2"/>
  <c r="K17" i="2"/>
  <c r="M90" i="2"/>
  <c r="M163" i="2"/>
  <c r="K163" i="2"/>
  <c r="M102" i="2"/>
  <c r="K102" i="2"/>
  <c r="M176" i="2"/>
  <c r="K39" i="2"/>
  <c r="K31" i="2"/>
  <c r="M31" i="2"/>
  <c r="I22" i="2"/>
  <c r="I93" i="2"/>
  <c r="K181" i="2"/>
  <c r="K136" i="2"/>
  <c r="M136" i="2"/>
  <c r="K139" i="2"/>
  <c r="M139" i="2"/>
  <c r="M128" i="2"/>
  <c r="M75" i="2"/>
  <c r="M141" i="2"/>
  <c r="K141" i="2"/>
  <c r="M45" i="2"/>
  <c r="K130" i="2"/>
  <c r="M114" i="2"/>
  <c r="M13" i="2"/>
  <c r="K13" i="2"/>
  <c r="M18" i="2"/>
  <c r="M164" i="2"/>
  <c r="M174" i="2"/>
  <c r="M111" i="2"/>
  <c r="K111" i="2"/>
  <c r="K128" i="2"/>
  <c r="M147" i="2"/>
  <c r="M92" i="2"/>
  <c r="M140" i="2"/>
  <c r="K134" i="2"/>
  <c r="K23" i="2"/>
  <c r="M107" i="2"/>
  <c r="M100" i="2"/>
  <c r="K89" i="2"/>
  <c r="M185" i="2"/>
  <c r="K185" i="2"/>
  <c r="M194" i="2"/>
  <c r="M104" i="2"/>
  <c r="K104" i="2"/>
  <c r="M7" i="2"/>
  <c r="M171" i="2"/>
  <c r="M154" i="2"/>
  <c r="K154" i="2"/>
  <c r="K66" i="2"/>
  <c r="K74" i="2"/>
  <c r="M170" i="2"/>
  <c r="M55" i="2"/>
  <c r="M124" i="2"/>
  <c r="K201" i="2"/>
  <c r="K144" i="2"/>
  <c r="M144" i="2"/>
  <c r="K165" i="2"/>
  <c r="M165" i="2"/>
  <c r="M122" i="2"/>
  <c r="K122" i="2"/>
  <c r="K116" i="2"/>
  <c r="M166" i="2"/>
  <c r="K166" i="2"/>
  <c r="M181" i="2"/>
  <c r="K191" i="2"/>
  <c r="M191" i="2"/>
  <c r="M196" i="2"/>
  <c r="K196" i="2"/>
  <c r="K54" i="2"/>
  <c r="M54" i="2"/>
  <c r="K22" i="2"/>
  <c r="K153" i="2"/>
  <c r="M197" i="2"/>
  <c r="K19" i="2"/>
  <c r="K137" i="2"/>
  <c r="K50" i="2"/>
  <c r="K159" i="2"/>
  <c r="K42" i="2"/>
  <c r="K147" i="2"/>
  <c r="K184" i="2"/>
  <c r="M125" i="2"/>
  <c r="K194" i="2"/>
  <c r="I194" i="2"/>
  <c r="K171" i="2"/>
  <c r="K28" i="2"/>
  <c r="M28" i="2"/>
  <c r="K176" i="2"/>
  <c r="K125" i="2"/>
  <c r="I32" i="2"/>
  <c r="I201" i="2"/>
  <c r="I86" i="2"/>
  <c r="I192" i="2"/>
  <c r="I119" i="2"/>
  <c r="I25" i="2"/>
  <c r="I51" i="2"/>
  <c r="P33" i="2" l="1"/>
  <c r="P202" i="2"/>
  <c r="P175" i="2"/>
  <c r="O99" i="2"/>
  <c r="N99" i="2" s="1"/>
  <c r="O95" i="2"/>
  <c r="N95" i="2" s="1"/>
  <c r="P173" i="2"/>
  <c r="P14" i="2"/>
  <c r="P149" i="2"/>
  <c r="O73" i="2"/>
  <c r="N73" i="2" s="1"/>
  <c r="P172" i="2"/>
  <c r="P112" i="2"/>
  <c r="P204" i="2"/>
  <c r="P205" i="2"/>
  <c r="O69" i="2"/>
  <c r="N69" i="2" s="1"/>
  <c r="P129" i="2"/>
  <c r="P73" i="2"/>
  <c r="P99" i="2"/>
  <c r="O35" i="2"/>
  <c r="N35" i="2" s="1"/>
  <c r="P120" i="2"/>
  <c r="O112" i="2"/>
  <c r="N112" i="2" s="1"/>
  <c r="P52" i="2"/>
  <c r="P190" i="2"/>
  <c r="O26" i="2"/>
  <c r="N26" i="2" s="1"/>
  <c r="P95" i="2"/>
  <c r="P81" i="2"/>
  <c r="O162" i="2"/>
  <c r="N162" i="2" s="1"/>
  <c r="P62" i="2"/>
  <c r="O9" i="2"/>
  <c r="N9" i="2" s="1"/>
  <c r="P127" i="2"/>
  <c r="P46" i="2"/>
  <c r="O48" i="2"/>
  <c r="N48" i="2" s="1"/>
  <c r="P168" i="2"/>
  <c r="P148" i="2"/>
  <c r="P160" i="2"/>
  <c r="P69" i="2"/>
  <c r="O25" i="2"/>
  <c r="N25" i="2" s="1"/>
  <c r="P158" i="2"/>
  <c r="O149" i="2"/>
  <c r="N149" i="2" s="1"/>
  <c r="P15" i="2"/>
  <c r="O14" i="2"/>
  <c r="N14" i="2" s="1"/>
  <c r="P113" i="2"/>
  <c r="O33" i="2"/>
  <c r="N33" i="2" s="1"/>
  <c r="P155" i="2"/>
  <c r="O148" i="2"/>
  <c r="N148" i="2" s="1"/>
  <c r="P132" i="2"/>
  <c r="O51" i="2"/>
  <c r="N51" i="2" s="1"/>
  <c r="O106" i="2"/>
  <c r="N106" i="2" s="1"/>
  <c r="P78" i="2"/>
  <c r="P203" i="2"/>
  <c r="P27" i="2"/>
  <c r="O175" i="2"/>
  <c r="N175" i="2" s="1"/>
  <c r="P20" i="2"/>
  <c r="P187" i="2"/>
  <c r="O85" i="2"/>
  <c r="N85" i="2" s="1"/>
  <c r="P183" i="2"/>
  <c r="O105" i="2"/>
  <c r="N105" i="2" s="1"/>
  <c r="O168" i="2"/>
  <c r="N168" i="2" s="1"/>
  <c r="P65" i="2"/>
  <c r="P195" i="2"/>
  <c r="P98" i="2"/>
  <c r="P51" i="2"/>
  <c r="P200" i="2"/>
  <c r="O201" i="2"/>
  <c r="N201" i="2" s="1"/>
  <c r="O56" i="2"/>
  <c r="N56" i="2" s="1"/>
  <c r="P169" i="2"/>
  <c r="O70" i="2"/>
  <c r="N70" i="2" s="1"/>
  <c r="O126" i="2"/>
  <c r="N126" i="2" s="1"/>
  <c r="P24" i="2"/>
  <c r="O98" i="2"/>
  <c r="N98" i="2" s="1"/>
  <c r="O186" i="2"/>
  <c r="N186" i="2" s="1"/>
  <c r="O145" i="2"/>
  <c r="N145" i="2" s="1"/>
  <c r="P21" i="2"/>
  <c r="P63" i="2"/>
  <c r="P3" i="2"/>
  <c r="O182" i="2"/>
  <c r="N182" i="2" s="1"/>
  <c r="O109" i="2"/>
  <c r="N109" i="2" s="1"/>
  <c r="P49" i="2"/>
  <c r="O115" i="2"/>
  <c r="N115" i="2" s="1"/>
  <c r="O72" i="2"/>
  <c r="N72" i="2" s="1"/>
  <c r="P94" i="2"/>
  <c r="P74" i="2"/>
  <c r="P152" i="2"/>
  <c r="P2" i="2"/>
  <c r="P85" i="2"/>
  <c r="P180" i="2"/>
  <c r="O183" i="2"/>
  <c r="N183" i="2" s="1"/>
  <c r="P91" i="2"/>
  <c r="O189" i="2"/>
  <c r="N189" i="2" s="1"/>
  <c r="P5" i="2"/>
  <c r="P162" i="2"/>
  <c r="P71" i="2"/>
  <c r="P156" i="2"/>
  <c r="O2" i="2"/>
  <c r="N2" i="2" s="1"/>
  <c r="O157" i="2"/>
  <c r="N157" i="2" s="1"/>
  <c r="O187" i="2"/>
  <c r="N187" i="2" s="1"/>
  <c r="P193" i="2"/>
  <c r="P138" i="2"/>
  <c r="O133" i="2"/>
  <c r="N133" i="2" s="1"/>
  <c r="P192" i="2"/>
  <c r="O152" i="2"/>
  <c r="N152" i="2" s="1"/>
  <c r="P189" i="2"/>
  <c r="O200" i="2"/>
  <c r="N200" i="2" s="1"/>
  <c r="P126" i="2"/>
  <c r="O24" i="2"/>
  <c r="N24" i="2" s="1"/>
  <c r="P115" i="2"/>
  <c r="O27" i="2"/>
  <c r="N27" i="2" s="1"/>
  <c r="O138" i="2"/>
  <c r="N138" i="2" s="1"/>
  <c r="O193" i="2"/>
  <c r="N193" i="2" s="1"/>
  <c r="O3" i="2"/>
  <c r="N3" i="2" s="1"/>
  <c r="P186" i="2"/>
  <c r="P145" i="2"/>
  <c r="P182" i="2"/>
  <c r="P133" i="2"/>
  <c r="O49" i="2"/>
  <c r="N49" i="2" s="1"/>
  <c r="O120" i="2"/>
  <c r="N120" i="2" s="1"/>
  <c r="P167" i="2"/>
  <c r="P37" i="2"/>
  <c r="O65" i="2"/>
  <c r="N65" i="2" s="1"/>
  <c r="O192" i="2"/>
  <c r="N192" i="2" s="1"/>
  <c r="P105" i="2"/>
  <c r="P83" i="2"/>
  <c r="O195" i="2"/>
  <c r="N195" i="2" s="1"/>
  <c r="P109" i="2"/>
  <c r="P19" i="2"/>
  <c r="O39" i="2"/>
  <c r="N39" i="2" s="1"/>
  <c r="O94" i="2"/>
  <c r="N94" i="2" s="1"/>
  <c r="O67" i="2"/>
  <c r="N67" i="2" s="1"/>
  <c r="O5" i="2"/>
  <c r="N5" i="2" s="1"/>
  <c r="O21" i="2"/>
  <c r="N21" i="2" s="1"/>
  <c r="P70" i="2"/>
  <c r="O127" i="2"/>
  <c r="N127" i="2" s="1"/>
  <c r="O203" i="2"/>
  <c r="N203" i="2" s="1"/>
  <c r="P56" i="2"/>
  <c r="P106" i="2"/>
  <c r="O37" i="2"/>
  <c r="N37" i="2" s="1"/>
  <c r="O20" i="2"/>
  <c r="N20" i="2" s="1"/>
  <c r="O180" i="2"/>
  <c r="N180" i="2" s="1"/>
  <c r="O63" i="2"/>
  <c r="N63" i="2" s="1"/>
  <c r="O132" i="2"/>
  <c r="N132" i="2" s="1"/>
  <c r="O53" i="2"/>
  <c r="N53" i="2" s="1"/>
  <c r="O167" i="2"/>
  <c r="N167" i="2" s="1"/>
  <c r="P26" i="2"/>
  <c r="P9" i="2"/>
  <c r="O46" i="2"/>
  <c r="N46" i="2" s="1"/>
  <c r="O172" i="2"/>
  <c r="N172" i="2" s="1"/>
  <c r="O158" i="2"/>
  <c r="N158" i="2" s="1"/>
  <c r="O159" i="2"/>
  <c r="N159" i="2" s="1"/>
  <c r="P157" i="2"/>
  <c r="P25" i="2"/>
  <c r="P140" i="2"/>
  <c r="O161" i="2"/>
  <c r="N161" i="2" s="1"/>
  <c r="O119" i="2"/>
  <c r="N119" i="2" s="1"/>
  <c r="O204" i="2"/>
  <c r="N204" i="2" s="1"/>
  <c r="O156" i="2"/>
  <c r="N156" i="2" s="1"/>
  <c r="P35" i="2"/>
  <c r="P174" i="2"/>
  <c r="P72" i="2"/>
  <c r="P119" i="2"/>
  <c r="P161" i="2"/>
  <c r="O42" i="2"/>
  <c r="N42" i="2" s="1"/>
  <c r="O23" i="2"/>
  <c r="N23" i="2" s="1"/>
  <c r="P137" i="2"/>
  <c r="P67" i="2"/>
  <c r="P124" i="2"/>
  <c r="P134" i="2"/>
  <c r="O114" i="2"/>
  <c r="N114" i="2" s="1"/>
  <c r="P60" i="2"/>
  <c r="O135" i="2"/>
  <c r="N135" i="2" s="1"/>
  <c r="P17" i="2"/>
  <c r="P123" i="2"/>
  <c r="P135" i="2"/>
  <c r="P114" i="2"/>
  <c r="O153" i="2"/>
  <c r="N153" i="2" s="1"/>
  <c r="O108" i="2"/>
  <c r="N108" i="2" s="1"/>
  <c r="P39" i="2"/>
  <c r="O76" i="2"/>
  <c r="N76" i="2" s="1"/>
  <c r="O60" i="2"/>
  <c r="N60" i="2" s="1"/>
  <c r="O81" i="2"/>
  <c r="N81" i="2" s="1"/>
  <c r="O169" i="2"/>
  <c r="N169" i="2" s="1"/>
  <c r="P101" i="2"/>
  <c r="O118" i="2"/>
  <c r="N118" i="2" s="1"/>
  <c r="O97" i="2"/>
  <c r="N97" i="2" s="1"/>
  <c r="P76" i="2"/>
  <c r="O86" i="2"/>
  <c r="N86" i="2" s="1"/>
  <c r="O50" i="2"/>
  <c r="N50" i="2" s="1"/>
  <c r="O101" i="2"/>
  <c r="N101" i="2" s="1"/>
  <c r="O6" i="2"/>
  <c r="N6" i="2" s="1"/>
  <c r="P118" i="2"/>
  <c r="P86" i="2"/>
  <c r="P97" i="2"/>
  <c r="O55" i="2"/>
  <c r="N55" i="2" s="1"/>
  <c r="P6" i="2"/>
  <c r="O107" i="2"/>
  <c r="N107" i="2" s="1"/>
  <c r="P197" i="2"/>
  <c r="O143" i="2"/>
  <c r="N143" i="2" s="1"/>
  <c r="O174" i="2"/>
  <c r="N174" i="2" s="1"/>
  <c r="P31" i="2"/>
  <c r="P163" i="2"/>
  <c r="O17" i="2"/>
  <c r="N17" i="2" s="1"/>
  <c r="P102" i="2"/>
  <c r="O123" i="2"/>
  <c r="N123" i="2" s="1"/>
  <c r="P178" i="2"/>
  <c r="O178" i="2"/>
  <c r="N178" i="2" s="1"/>
  <c r="O134" i="2"/>
  <c r="N134" i="2" s="1"/>
  <c r="P128" i="2"/>
  <c r="P147" i="2"/>
  <c r="O90" i="2"/>
  <c r="N90" i="2" s="1"/>
  <c r="P90" i="2"/>
  <c r="O34" i="2"/>
  <c r="N34" i="2" s="1"/>
  <c r="P34" i="2"/>
  <c r="O163" i="2"/>
  <c r="N163" i="2" s="1"/>
  <c r="P89" i="2"/>
  <c r="P143" i="2"/>
  <c r="O100" i="2"/>
  <c r="N100" i="2" s="1"/>
  <c r="O102" i="2"/>
  <c r="N102" i="2" s="1"/>
  <c r="O144" i="2"/>
  <c r="N144" i="2" s="1"/>
  <c r="P154" i="2"/>
  <c r="P59" i="2"/>
  <c r="O59" i="2"/>
  <c r="N59" i="2" s="1"/>
  <c r="O8" i="2"/>
  <c r="N8" i="2" s="1"/>
  <c r="O140" i="2"/>
  <c r="N140" i="2" s="1"/>
  <c r="P107" i="2"/>
  <c r="O36" i="2"/>
  <c r="N36" i="2" s="1"/>
  <c r="O31" i="2"/>
  <c r="N31" i="2" s="1"/>
  <c r="O124" i="2"/>
  <c r="N124" i="2" s="1"/>
  <c r="O197" i="2"/>
  <c r="N197" i="2" s="1"/>
  <c r="O92" i="2"/>
  <c r="N92" i="2" s="1"/>
  <c r="P87" i="2"/>
  <c r="O87" i="2"/>
  <c r="N87" i="2" s="1"/>
  <c r="P80" i="2"/>
  <c r="O80" i="2"/>
  <c r="N80" i="2" s="1"/>
  <c r="O181" i="2"/>
  <c r="N181" i="2" s="1"/>
  <c r="P36" i="2"/>
  <c r="P110" i="2"/>
  <c r="O137" i="2"/>
  <c r="N137" i="2" s="1"/>
  <c r="O32" i="2"/>
  <c r="N32" i="2" s="1"/>
  <c r="P32" i="2"/>
  <c r="O164" i="2"/>
  <c r="N164" i="2" s="1"/>
  <c r="P164" i="2"/>
  <c r="P92" i="2"/>
  <c r="P100" i="2"/>
  <c r="P198" i="2"/>
  <c r="O11" i="2"/>
  <c r="N11" i="2" s="1"/>
  <c r="P64" i="2"/>
  <c r="O75" i="2"/>
  <c r="N75" i="2" s="1"/>
  <c r="P68" i="2"/>
  <c r="O131" i="2"/>
  <c r="N131" i="2" s="1"/>
  <c r="P159" i="2"/>
  <c r="P111" i="2"/>
  <c r="O93" i="2"/>
  <c r="N93" i="2" s="1"/>
  <c r="O122" i="2"/>
  <c r="N122" i="2" s="1"/>
  <c r="O154" i="2"/>
  <c r="N154" i="2" s="1"/>
  <c r="P50" i="2"/>
  <c r="O136" i="2"/>
  <c r="N136" i="2" s="1"/>
  <c r="P23" i="2"/>
  <c r="O116" i="2"/>
  <c r="N116" i="2" s="1"/>
  <c r="O166" i="2"/>
  <c r="N166" i="2" s="1"/>
  <c r="O19" i="2"/>
  <c r="N19" i="2" s="1"/>
  <c r="P196" i="2"/>
  <c r="P58" i="2"/>
  <c r="P144" i="2"/>
  <c r="P38" i="2"/>
  <c r="O79" i="2"/>
  <c r="N79" i="2" s="1"/>
  <c r="O191" i="2"/>
  <c r="N191" i="2" s="1"/>
  <c r="O96" i="2"/>
  <c r="N96" i="2" s="1"/>
  <c r="P12" i="2"/>
  <c r="O30" i="2"/>
  <c r="N30" i="2" s="1"/>
  <c r="P66" i="2"/>
  <c r="P45" i="2"/>
  <c r="O141" i="2"/>
  <c r="N141" i="2" s="1"/>
  <c r="P22" i="2"/>
  <c r="P61" i="2"/>
  <c r="O139" i="2"/>
  <c r="N139" i="2" s="1"/>
  <c r="P47" i="2"/>
  <c r="O151" i="2"/>
  <c r="N151" i="2" s="1"/>
  <c r="P121" i="2"/>
  <c r="P43" i="2"/>
  <c r="P54" i="2"/>
  <c r="P122" i="2"/>
  <c r="O179" i="2"/>
  <c r="N179" i="2" s="1"/>
  <c r="P116" i="2"/>
  <c r="O54" i="2"/>
  <c r="N54" i="2" s="1"/>
  <c r="P4" i="2"/>
  <c r="O4" i="2"/>
  <c r="N4" i="2" s="1"/>
  <c r="P179" i="2"/>
  <c r="P77" i="2"/>
  <c r="O77" i="2"/>
  <c r="N77" i="2" s="1"/>
  <c r="P7" i="2"/>
  <c r="O7" i="2"/>
  <c r="N7" i="2" s="1"/>
  <c r="P41" i="2"/>
  <c r="O41" i="2"/>
  <c r="N41" i="2" s="1"/>
  <c r="P29" i="2"/>
  <c r="O29" i="2"/>
  <c r="N29" i="2" s="1"/>
  <c r="O146" i="2"/>
  <c r="N146" i="2" s="1"/>
  <c r="P146" i="2"/>
  <c r="P55" i="2"/>
  <c r="O130" i="2"/>
  <c r="N130" i="2" s="1"/>
  <c r="P130" i="2"/>
  <c r="O71" i="2"/>
  <c r="N71" i="2" s="1"/>
  <c r="P108" i="2"/>
  <c r="P10" i="2"/>
  <c r="O10" i="2"/>
  <c r="N10" i="2" s="1"/>
  <c r="P8" i="2"/>
  <c r="P165" i="2"/>
  <c r="O165" i="2"/>
  <c r="N165" i="2" s="1"/>
  <c r="P103" i="2"/>
  <c r="O103" i="2"/>
  <c r="N103" i="2" s="1"/>
  <c r="P93" i="2"/>
  <c r="P11" i="2"/>
  <c r="O58" i="2"/>
  <c r="N58" i="2" s="1"/>
  <c r="O111" i="2"/>
  <c r="N111" i="2" s="1"/>
  <c r="P170" i="2"/>
  <c r="O170" i="2"/>
  <c r="N170" i="2" s="1"/>
  <c r="O38" i="2"/>
  <c r="N38" i="2" s="1"/>
  <c r="O74" i="2"/>
  <c r="N74" i="2" s="1"/>
  <c r="O91" i="2"/>
  <c r="N91" i="2" s="1"/>
  <c r="P191" i="2"/>
  <c r="O128" i="2"/>
  <c r="N128" i="2" s="1"/>
  <c r="P150" i="2"/>
  <c r="O150" i="2"/>
  <c r="N150" i="2" s="1"/>
  <c r="P82" i="2"/>
  <c r="O82" i="2"/>
  <c r="N82" i="2" s="1"/>
  <c r="O198" i="2"/>
  <c r="N198" i="2" s="1"/>
  <c r="O110" i="2"/>
  <c r="N110" i="2" s="1"/>
  <c r="O43" i="2"/>
  <c r="N43" i="2" s="1"/>
  <c r="P201" i="2"/>
  <c r="P153" i="2"/>
  <c r="P57" i="2"/>
  <c r="P166" i="2"/>
  <c r="P151" i="2"/>
  <c r="O64" i="2"/>
  <c r="N64" i="2" s="1"/>
  <c r="O12" i="2"/>
  <c r="N12" i="2" s="1"/>
  <c r="O121" i="2"/>
  <c r="N121" i="2" s="1"/>
  <c r="P30" i="2"/>
  <c r="P131" i="2"/>
  <c r="P96" i="2"/>
  <c r="O61" i="2"/>
  <c r="N61" i="2" s="1"/>
  <c r="P79" i="2"/>
  <c r="P75" i="2"/>
  <c r="P139" i="2"/>
  <c r="P136" i="2"/>
  <c r="O68" i="2"/>
  <c r="N68" i="2" s="1"/>
  <c r="P141" i="2"/>
  <c r="O22" i="2"/>
  <c r="N22" i="2" s="1"/>
  <c r="O47" i="2"/>
  <c r="N47" i="2" s="1"/>
  <c r="P181" i="2"/>
  <c r="O89" i="2"/>
  <c r="N89" i="2" s="1"/>
  <c r="O196" i="2"/>
  <c r="N196" i="2" s="1"/>
  <c r="O45" i="2"/>
  <c r="N45" i="2" s="1"/>
  <c r="O66" i="2"/>
  <c r="N66" i="2" s="1"/>
  <c r="P42" i="2"/>
  <c r="O147" i="2"/>
  <c r="N147" i="2" s="1"/>
  <c r="O57" i="2"/>
  <c r="N57" i="2" s="1"/>
  <c r="O171" i="2"/>
  <c r="N171" i="2" s="1"/>
  <c r="P13" i="2"/>
  <c r="O185" i="2"/>
  <c r="N185" i="2" s="1"/>
  <c r="P184" i="2"/>
  <c r="P194" i="2"/>
  <c r="O18" i="2"/>
  <c r="N18" i="2" s="1"/>
  <c r="P104" i="2"/>
  <c r="O40" i="2"/>
  <c r="N40" i="2" s="1"/>
  <c r="O125" i="2"/>
  <c r="N125" i="2" s="1"/>
  <c r="P28" i="2"/>
  <c r="O176" i="2"/>
  <c r="N176" i="2" s="1"/>
  <c r="P40" i="2"/>
  <c r="P125" i="2"/>
  <c r="P185" i="2"/>
  <c r="O28" i="2"/>
  <c r="N28" i="2" s="1"/>
  <c r="P171" i="2"/>
  <c r="O194" i="2"/>
  <c r="N194" i="2" s="1"/>
  <c r="P18" i="2"/>
  <c r="O104" i="2"/>
  <c r="N104" i="2" s="1"/>
  <c r="P176" i="2"/>
  <c r="O184" i="2"/>
  <c r="N184" i="2" s="1"/>
  <c r="O13" i="2"/>
  <c r="N13" i="2" s="1"/>
  <c r="P212" i="2" l="1"/>
  <c r="P210" i="2"/>
  <c r="P216" i="2"/>
  <c r="P217" i="2"/>
  <c r="P219" i="2"/>
  <c r="P220" i="2"/>
  <c r="P211" i="2"/>
  <c r="P218" i="2"/>
  <c r="P213" i="2" l="1"/>
  <c r="Q210" i="2" s="1"/>
  <c r="Q211" i="2" l="1"/>
  <c r="Q212" i="2"/>
  <c r="Q21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<sst xmlns="http://schemas.openxmlformats.org/spreadsheetml/2006/main" count="232" uniqueCount="232">
  <si>
    <t>pair</t>
  </si>
  <si>
    <t>a:a</t>
  </si>
  <si>
    <t>fa:fa</t>
  </si>
  <si>
    <t>i:i</t>
  </si>
  <si>
    <t>la:la</t>
  </si>
  <si>
    <t>le:le</t>
  </si>
  <si>
    <t>li:li</t>
  </si>
  <si>
    <t>lo:lo</t>
  </si>
  <si>
    <t>ma:ma</t>
  </si>
  <si>
    <t>mo:mo</t>
  </si>
  <si>
    <t>na:na</t>
  </si>
  <si>
    <t>pa:pa</t>
  </si>
  <si>
    <t>po:po</t>
  </si>
  <si>
    <t>te:te</t>
  </si>
  <si>
    <t>va:va</t>
  </si>
  <si>
    <t>pair.freq</t>
  </si>
  <si>
    <t>spell-sound.pair</t>
  </si>
  <si>
    <t>spell</t>
  </si>
  <si>
    <t>sound</t>
  </si>
  <si>
    <t>freq.ratio</t>
  </si>
  <si>
    <t>sound.size</t>
  </si>
  <si>
    <t>spell.size</t>
  </si>
  <si>
    <t>size</t>
  </si>
  <si>
    <t>pair.reliability</t>
  </si>
  <si>
    <t>F(spell.rel;sound.rel)</t>
  </si>
  <si>
    <t>sum.spellwise</t>
  </si>
  <si>
    <t>spell.reliability</t>
  </si>
  <si>
    <t>sum.soundwise</t>
  </si>
  <si>
    <t>sound.reliability</t>
  </si>
  <si>
    <t>log(spell.rel/sound.rel)</t>
  </si>
  <si>
    <t>ta:ta</t>
  </si>
  <si>
    <t>e:e</t>
  </si>
  <si>
    <t>fi:fi</t>
  </si>
  <si>
    <t>mi:mi</t>
  </si>
  <si>
    <t>ne:ne</t>
  </si>
  <si>
    <t>ni:ni</t>
  </si>
  <si>
    <t>pi:pi</t>
  </si>
  <si>
    <t>to:to</t>
  </si>
  <si>
    <t>note</t>
  </si>
  <si>
    <t>log(p/q) &lt;0</t>
  </si>
  <si>
    <t>log(p/q)=0</t>
  </si>
  <si>
    <t>log(p/q)&gt;0</t>
  </si>
  <si>
    <t>count</t>
  </si>
  <si>
    <t>ratio</t>
  </si>
  <si>
    <t>average</t>
  </si>
  <si>
    <t>median</t>
  </si>
  <si>
    <t>max</t>
  </si>
  <si>
    <t>min</t>
  </si>
  <si>
    <t>stdev</t>
  </si>
  <si>
    <t>ti:ti</t>
  </si>
  <si>
    <t>vi:vi</t>
  </si>
  <si>
    <t>si:si</t>
  </si>
  <si>
    <t>o:o</t>
  </si>
  <si>
    <t>zo:zo</t>
  </si>
  <si>
    <t>se:se</t>
  </si>
  <si>
    <t>sum</t>
  </si>
  <si>
    <t>sa:sa</t>
  </si>
  <si>
    <t>sta:sta</t>
  </si>
  <si>
    <t>fe:fe</t>
  </si>
  <si>
    <t>fla:fla</t>
  </si>
  <si>
    <t>fo:fo</t>
  </si>
  <si>
    <t>fu:fu</t>
  </si>
  <si>
    <t>he:he</t>
  </si>
  <si>
    <t>hi:hi</t>
  </si>
  <si>
    <t>ho:ho</t>
  </si>
  <si>
    <t>hu:hu</t>
  </si>
  <si>
    <t>ka:ka</t>
  </si>
  <si>
    <t>ke:ke</t>
  </si>
  <si>
    <t>ki:ki</t>
  </si>
  <si>
    <t>ko:ko</t>
  </si>
  <si>
    <t>ksi:ksi</t>
  </si>
  <si>
    <t>kta:kta</t>
  </si>
  <si>
    <t>ku:ku</t>
  </si>
  <si>
    <t>lme:lme</t>
  </si>
  <si>
    <t>lu:lu</t>
  </si>
  <si>
    <t>m:m</t>
  </si>
  <si>
    <t>me:me</t>
  </si>
  <si>
    <t>mpa:mpa</t>
  </si>
  <si>
    <t>mpo:mpo</t>
  </si>
  <si>
    <t>mu:mu</t>
  </si>
  <si>
    <t>nki:nki</t>
  </si>
  <si>
    <t>no:no</t>
  </si>
  <si>
    <t>nsi:nsi</t>
  </si>
  <si>
    <t>nu:nu</t>
  </si>
  <si>
    <t>pe:pe</t>
  </si>
  <si>
    <t>pu:pu</t>
  </si>
  <si>
    <t>ska:ska</t>
  </si>
  <si>
    <t>ski:ski</t>
  </si>
  <si>
    <t>so:so</t>
  </si>
  <si>
    <t>sto:sto</t>
  </si>
  <si>
    <t>su:su</t>
  </si>
  <si>
    <t>tu:tu</t>
  </si>
  <si>
    <t>u:u</t>
  </si>
  <si>
    <t>za:za</t>
  </si>
  <si>
    <t>ze:ze</t>
  </si>
  <si>
    <t>zi:zi</t>
  </si>
  <si>
    <t>zu:zu</t>
  </si>
  <si>
    <t>wa:wa</t>
  </si>
  <si>
    <t>ɾi:ri</t>
  </si>
  <si>
    <t>ɾa:ra</t>
  </si>
  <si>
    <t>ɓa:ba</t>
  </si>
  <si>
    <t>ha:ha</t>
  </si>
  <si>
    <t>ᵐɓa:mba</t>
  </si>
  <si>
    <t>ʃa:sha</t>
  </si>
  <si>
    <t>ʄa:ja</t>
  </si>
  <si>
    <t>ʄi:ji</t>
  </si>
  <si>
    <t>ja:ya</t>
  </si>
  <si>
    <t>ⁿɗa:nda</t>
  </si>
  <si>
    <t>ɓu:bu</t>
  </si>
  <si>
    <t>ᵑga:nga</t>
  </si>
  <si>
    <t>ɗi:di</t>
  </si>
  <si>
    <t>ɗa:da</t>
  </si>
  <si>
    <t>ᵑgu:ngu</t>
  </si>
  <si>
    <t>ɓi:bi</t>
  </si>
  <si>
    <t>ᵑgi:ngi</t>
  </si>
  <si>
    <t>ʃi:shi</t>
  </si>
  <si>
    <t>we:we</t>
  </si>
  <si>
    <t>ɠu:gu</t>
  </si>
  <si>
    <t>tʃa:cha</t>
  </si>
  <si>
    <t>ᵑgo:ngo</t>
  </si>
  <si>
    <t>ⁿɗo:ndo</t>
  </si>
  <si>
    <t>ⁿɗi:ndi</t>
  </si>
  <si>
    <t>ⁿɗe:nde</t>
  </si>
  <si>
    <t>ɗo:do</t>
  </si>
  <si>
    <t>ɗha:dha</t>
  </si>
  <si>
    <t>wi:wi</t>
  </si>
  <si>
    <t>ɾu:ru</t>
  </si>
  <si>
    <t>ʄu:ju</t>
  </si>
  <si>
    <t>ɗu:du</t>
  </si>
  <si>
    <t>tʃu:chu</t>
  </si>
  <si>
    <t>mwa:mwa</t>
  </si>
  <si>
    <t>jo:yo</t>
  </si>
  <si>
    <t>ᵐɓi:mbi</t>
  </si>
  <si>
    <t>ɲe:nye</t>
  </si>
  <si>
    <t>ɲa:nya</t>
  </si>
  <si>
    <t>ɠa:ga</t>
  </si>
  <si>
    <t>vu:vu</t>
  </si>
  <si>
    <t>tʃo:cho</t>
  </si>
  <si>
    <t>tʃe:che</t>
  </si>
  <si>
    <t>ⁿzi:nzi</t>
  </si>
  <si>
    <t>ᵐɓo:mbo</t>
  </si>
  <si>
    <t>ɠo:go</t>
  </si>
  <si>
    <t>ɾe:re</t>
  </si>
  <si>
    <t>ᵐɓe:mbe</t>
  </si>
  <si>
    <t>ⁿɗu:ndu</t>
  </si>
  <si>
    <t>ⁿza:nza</t>
  </si>
  <si>
    <t>ɲu:nyu</t>
  </si>
  <si>
    <t>ɠe:ge</t>
  </si>
  <si>
    <t>ɓe:be</t>
  </si>
  <si>
    <t>mwe:mwe</t>
  </si>
  <si>
    <t>msi:msi</t>
  </si>
  <si>
    <t>kwa:kwa</t>
  </si>
  <si>
    <t>je:ye</t>
  </si>
  <si>
    <t>ᵑge:nge</t>
  </si>
  <si>
    <t>ɓo:bo</t>
  </si>
  <si>
    <t>ɲi:nyi</t>
  </si>
  <si>
    <t>ɗhi:dhi</t>
  </si>
  <si>
    <t>ɠha:gha</t>
  </si>
  <si>
    <t>ᵐvu:mvu</t>
  </si>
  <si>
    <t>mwi:mwi</t>
  </si>
  <si>
    <t>mtu:mtu</t>
  </si>
  <si>
    <t>mla:mla</t>
  </si>
  <si>
    <t>mfu:mfu</t>
  </si>
  <si>
    <t>kwe:kwe</t>
  </si>
  <si>
    <t>ⁿɗʒi:nji</t>
  </si>
  <si>
    <t>ⁿɗʒa:nja</t>
  </si>
  <si>
    <t>ⁿzu:nzu</t>
  </si>
  <si>
    <t>ɲwa:nywa</t>
  </si>
  <si>
    <t>ɓwa:bwa</t>
  </si>
  <si>
    <t>ʃu:shu</t>
  </si>
  <si>
    <t>ᵐɓu:mbu</t>
  </si>
  <si>
    <t>ʃo:sho</t>
  </si>
  <si>
    <t>ɲo:nyo</t>
  </si>
  <si>
    <t>ʄo:jo</t>
  </si>
  <si>
    <t>θi:thi</t>
  </si>
  <si>
    <t>ʄe:je</t>
  </si>
  <si>
    <t>θa:tha</t>
  </si>
  <si>
    <t>zwa:zwa</t>
  </si>
  <si>
    <t>vjo:vyo</t>
  </si>
  <si>
    <t>tʃi:chi</t>
  </si>
  <si>
    <t>ntʃi:nchi</t>
  </si>
  <si>
    <t>mtʃe:mche</t>
  </si>
  <si>
    <t>mto:mto</t>
  </si>
  <si>
    <t>mti:mti</t>
  </si>
  <si>
    <t>msa:msa</t>
  </si>
  <si>
    <t>mpi:mpi</t>
  </si>
  <si>
    <t>mko:mko</t>
  </si>
  <si>
    <t>mke:mke</t>
  </si>
  <si>
    <t>mka:mka</t>
  </si>
  <si>
    <t>mfa:mfa</t>
  </si>
  <si>
    <t>ⁿɗʒe:nje</t>
  </si>
  <si>
    <t>ɾɗhi:rdhi</t>
  </si>
  <si>
    <t>ɓɗa:bda</t>
  </si>
  <si>
    <t>ɲwe:nywe</t>
  </si>
  <si>
    <t>ᵐɓwa:mbwa</t>
  </si>
  <si>
    <t>ɾo:ro</t>
  </si>
  <si>
    <t>ɓlu:blu</t>
  </si>
  <si>
    <t>ɠi:gi</t>
  </si>
  <si>
    <t>θe:the</t>
  </si>
  <si>
    <t>vje:vye</t>
  </si>
  <si>
    <t>ᵐvi:mvi</t>
  </si>
  <si>
    <t>tʃwa:chwa</t>
  </si>
  <si>
    <t>tɾe:tre</t>
  </si>
  <si>
    <t>twa:twa</t>
  </si>
  <si>
    <t>swa:swa</t>
  </si>
  <si>
    <t>sla:sla</t>
  </si>
  <si>
    <t>pwa:pwa</t>
  </si>
  <si>
    <t>nne:nne</t>
  </si>
  <si>
    <t>mɠu:mgu</t>
  </si>
  <si>
    <t>mɾi:mri</t>
  </si>
  <si>
    <t>mʄi:mji</t>
  </si>
  <si>
    <t>mɾe:mre</t>
  </si>
  <si>
    <t>mʃa:msha</t>
  </si>
  <si>
    <t>mɾa:mra</t>
  </si>
  <si>
    <t>mɲa:mnya</t>
  </si>
  <si>
    <t>mɠa:mga</t>
  </si>
  <si>
    <t>mzu:mzu</t>
  </si>
  <si>
    <t>mzo:mzo</t>
  </si>
  <si>
    <t>mzi:mzi</t>
  </si>
  <si>
    <t>mza:mza</t>
  </si>
  <si>
    <t>mtʃa:mcha</t>
  </si>
  <si>
    <t>mta:mta</t>
  </si>
  <si>
    <t>msta:msta</t>
  </si>
  <si>
    <t>mpu:mpu</t>
  </si>
  <si>
    <t>mpja:mpya</t>
  </si>
  <si>
    <t>mli:mli</t>
  </si>
  <si>
    <t>mki:mki</t>
  </si>
  <si>
    <t>mja:mya</t>
  </si>
  <si>
    <t>lfu:lfu</t>
  </si>
  <si>
    <t>kwi:kwi</t>
  </si>
  <si>
    <t>ᵑgwa:ngwa</t>
  </si>
  <si>
    <t>fsi:fsi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</si>
</sst>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000_ "/>
    <numFmt numFmtId="166" formatCode="0.0000_);[Red]\(0.0000\)"/>
    <numFmt numFmtId="167" formatCode="0.000"/>
  </numFmts>
  <fonts count="2">
    <font>
      <sz val="12"/>
      <color theme="1"/>
      <name val="LucidaSansUnicode"/>
      <family val="2"/>
    </font>
    <font>
      <sz val="12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19"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vertical="bottom" textRotation="0" wrapTex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50" b="1" i="0" u="none" strike="noStrike" kern="1200" cap="none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r>
              <a:rPr lang="en-US" sz="1650" b="1" i="0" u="none" strike="noStrike" kern="1200" cap="none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Lucida Sans Unicode" panose="020B0602030504020204" pitchFamily="34" charset="0"/>
              </a:rPr>
              <a:t>Plot of log(spell.reliabilty/sound.reliability) of spell-sound ON 1-grams for Swahili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50" b="1" i="0" u="none" strike="noStrike" kern="1200" cap="none" spc="150" baseline="0">
              <a:solidFill>
                <a:schemeClr val="tx1">
                  <a:lumMod val="50000"/>
                  <a:lumOff val="50000"/>
                </a:schemeClr>
              </a:solidFill>
              <a:latin typeface="Lucida Sans Unicode" panose="020B0602030504020204" pitchFamily="34" charset="0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'1gram.r1a'!$P$1</c:f>
              <c:strCache>
                <c:ptCount val="1"/>
                <c:pt idx="0">
                  <c:v>log(spell.rel/sound.rel)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'1gram.r1a'!$A$2:$A$205</c:f>
              <c:strCache>
                <c:ptCount val="204"/>
                <c:pt idx="0">
                  <c:v>~m~ : [m]</c:v>
                </c:pt>
                <c:pt idx="1">
                  <c:v>~e~ : [e]</c:v>
                </c:pt>
                <c:pt idx="2">
                  <c:v>~o~ : [o]</c:v>
                </c:pt>
                <c:pt idx="3">
                  <c:v>~i~ : [i]</c:v>
                </c:pt>
                <c:pt idx="4">
                  <c:v>~u~ : [u]</c:v>
                </c:pt>
                <c:pt idx="5">
                  <c:v>~a~ : [a]</c:v>
                </c:pt>
                <c:pt idx="6">
                  <c:v>~ro~ : [ɾo]</c:v>
                </c:pt>
                <c:pt idx="7">
                  <c:v>~gi~ : [ɠi]</c:v>
                </c:pt>
                <c:pt idx="8">
                  <c:v>~fo~ : [fo]</c:v>
                </c:pt>
                <c:pt idx="9">
                  <c:v>~fe~ : [fe]</c:v>
                </c:pt>
                <c:pt idx="10">
                  <c:v>~jo~ : [ʄo]</c:v>
                </c:pt>
                <c:pt idx="11">
                  <c:v>~je~ : [ʄe]</c:v>
                </c:pt>
                <c:pt idx="12">
                  <c:v>~va~ : [va]</c:v>
                </c:pt>
                <c:pt idx="13">
                  <c:v>~lo~ : [lo]</c:v>
                </c:pt>
                <c:pt idx="14">
                  <c:v>~bo~ : [ɓo]</c:v>
                </c:pt>
                <c:pt idx="15">
                  <c:v>~zu~ : [zu]</c:v>
                </c:pt>
                <c:pt idx="16">
                  <c:v>~pu~ : [pu]</c:v>
                </c:pt>
                <c:pt idx="17">
                  <c:v>~lu~ : [lu]</c:v>
                </c:pt>
                <c:pt idx="18">
                  <c:v>~ge~ : [ɠe]</c:v>
                </c:pt>
                <c:pt idx="19">
                  <c:v>~be~ : [ɓe]</c:v>
                </c:pt>
                <c:pt idx="20">
                  <c:v>~ze~ : [ze]</c:v>
                </c:pt>
                <c:pt idx="21">
                  <c:v>~so~ : [so]</c:v>
                </c:pt>
                <c:pt idx="22">
                  <c:v>~se~ : [se]</c:v>
                </c:pt>
                <c:pt idx="23">
                  <c:v>~ye~ : [je]</c:v>
                </c:pt>
                <c:pt idx="24">
                  <c:v>~ho~ : [ho]</c:v>
                </c:pt>
                <c:pt idx="25">
                  <c:v>~he~ : [he]</c:v>
                </c:pt>
                <c:pt idx="26">
                  <c:v>~go~ : [ɠo]</c:v>
                </c:pt>
                <c:pt idx="27">
                  <c:v>~re~ : [ɾe]</c:v>
                </c:pt>
                <c:pt idx="28">
                  <c:v>~vi~ : [vi]</c:v>
                </c:pt>
                <c:pt idx="29">
                  <c:v>~ga~ : [ɠa]</c:v>
                </c:pt>
                <c:pt idx="30">
                  <c:v>~vu~ : [vu]</c:v>
                </c:pt>
                <c:pt idx="31">
                  <c:v>~nu~ : [nu]</c:v>
                </c:pt>
                <c:pt idx="32">
                  <c:v>~hu~ : [hu]</c:v>
                </c:pt>
                <c:pt idx="33">
                  <c:v>~ru~ : [ɾu]</c:v>
                </c:pt>
                <c:pt idx="34">
                  <c:v>~ju~ : [ʄu]</c:v>
                </c:pt>
                <c:pt idx="35">
                  <c:v>~du~ : [ɗu]</c:v>
                </c:pt>
                <c:pt idx="36">
                  <c:v>~zo~ : [zo]</c:v>
                </c:pt>
                <c:pt idx="37">
                  <c:v>~yo~ : [jo]</c:v>
                </c:pt>
                <c:pt idx="38">
                  <c:v>~do~ : [ɗo]</c:v>
                </c:pt>
                <c:pt idx="39">
                  <c:v>~wi~ : [wi]</c:v>
                </c:pt>
                <c:pt idx="40">
                  <c:v>~mo~ : [mo]</c:v>
                </c:pt>
                <c:pt idx="41">
                  <c:v>~gu~ : [ɠu]</c:v>
                </c:pt>
                <c:pt idx="42">
                  <c:v>~po~ : [po]</c:v>
                </c:pt>
                <c:pt idx="43">
                  <c:v>~we~ : [we]</c:v>
                </c:pt>
                <c:pt idx="44">
                  <c:v>~su~ : [su]</c:v>
                </c:pt>
                <c:pt idx="45">
                  <c:v>~pe~ : [pe]</c:v>
                </c:pt>
                <c:pt idx="46">
                  <c:v>~no~ : [no]</c:v>
                </c:pt>
                <c:pt idx="47">
                  <c:v>~hi~ : [hi]</c:v>
                </c:pt>
                <c:pt idx="48">
                  <c:v>~fi~ : [fi]</c:v>
                </c:pt>
                <c:pt idx="49">
                  <c:v>~bi~ : [ɓi]</c:v>
                </c:pt>
                <c:pt idx="50">
                  <c:v>~pi~ : [pi]</c:v>
                </c:pt>
                <c:pt idx="51">
                  <c:v>~di~ : [ɗi]</c:v>
                </c:pt>
                <c:pt idx="52">
                  <c:v>~da~ : [ɗa]</c:v>
                </c:pt>
                <c:pt idx="53">
                  <c:v>~te~ : [te]</c:v>
                </c:pt>
                <c:pt idx="54">
                  <c:v>~ke~ : [ke]</c:v>
                </c:pt>
                <c:pt idx="55">
                  <c:v>~bu~ : [ɓu]</c:v>
                </c:pt>
                <c:pt idx="56">
                  <c:v>~me~ : [me]</c:v>
                </c:pt>
                <c:pt idx="57">
                  <c:v>~ne~ : [ne]</c:v>
                </c:pt>
                <c:pt idx="58">
                  <c:v>~ko~ : [ko]</c:v>
                </c:pt>
                <c:pt idx="59">
                  <c:v>~ya~ : [ja]</c:v>
                </c:pt>
                <c:pt idx="60">
                  <c:v>~ji~ : [ʄi]</c:v>
                </c:pt>
                <c:pt idx="61">
                  <c:v>~mi~ : [mi]</c:v>
                </c:pt>
                <c:pt idx="62">
                  <c:v>~fa~ : [fa]</c:v>
                </c:pt>
                <c:pt idx="63">
                  <c:v>~ja~ : [ʄa]</c:v>
                </c:pt>
                <c:pt idx="64">
                  <c:v>~to~ : [to]</c:v>
                </c:pt>
                <c:pt idx="65">
                  <c:v>~tu~ : [tu]</c:v>
                </c:pt>
                <c:pt idx="66">
                  <c:v>~pa~ : [pa]</c:v>
                </c:pt>
                <c:pt idx="67">
                  <c:v>~mu~ : [mu]</c:v>
                </c:pt>
                <c:pt idx="68">
                  <c:v>~za~ : [za]</c:v>
                </c:pt>
                <c:pt idx="69">
                  <c:v>~le~ : [le]</c:v>
                </c:pt>
                <c:pt idx="70">
                  <c:v>~la~ : [la]</c:v>
                </c:pt>
                <c:pt idx="71">
                  <c:v>~fu~ : [fu]</c:v>
                </c:pt>
                <c:pt idx="72">
                  <c:v>~ti~ : [ti]</c:v>
                </c:pt>
                <c:pt idx="73">
                  <c:v>~zi~ : [zi]</c:v>
                </c:pt>
                <c:pt idx="74">
                  <c:v>~ha~ : [ha]</c:v>
                </c:pt>
                <c:pt idx="75">
                  <c:v>~ra~ : [ɾa]</c:v>
                </c:pt>
                <c:pt idx="76">
                  <c:v>~ba~ : [ɓa]</c:v>
                </c:pt>
                <c:pt idx="77">
                  <c:v>~si~ : [si]</c:v>
                </c:pt>
                <c:pt idx="78">
                  <c:v>~sa~ : [sa]</c:v>
                </c:pt>
                <c:pt idx="79">
                  <c:v>~ri~ : [ɾi]</c:v>
                </c:pt>
                <c:pt idx="80">
                  <c:v>~ni~ : [ni]</c:v>
                </c:pt>
                <c:pt idx="81">
                  <c:v>~ta~ : [ta]</c:v>
                </c:pt>
                <c:pt idx="82">
                  <c:v>~wa~ : [wa]</c:v>
                </c:pt>
                <c:pt idx="83">
                  <c:v>~na~ : [na]</c:v>
                </c:pt>
                <c:pt idx="84">
                  <c:v>~ki~ : [ki]</c:v>
                </c:pt>
                <c:pt idx="85">
                  <c:v>~ka~ : [ka]</c:v>
                </c:pt>
                <c:pt idx="86">
                  <c:v>~li~ : [li]</c:v>
                </c:pt>
                <c:pt idx="87">
                  <c:v>~ma~ : [ma]</c:v>
                </c:pt>
                <c:pt idx="88">
                  <c:v>~ku~ : [ku]</c:v>
                </c:pt>
                <c:pt idx="89">
                  <c:v>~the~ : [θe]</c:v>
                </c:pt>
                <c:pt idx="90">
                  <c:v>~bda~ : [ɓɗa]</c:v>
                </c:pt>
                <c:pt idx="91">
                  <c:v>~blu~ : [ɓlu]</c:v>
                </c:pt>
                <c:pt idx="92">
                  <c:v>~vye~ : [vje]</c:v>
                </c:pt>
                <c:pt idx="93">
                  <c:v>~mvi~ : [ᵐvi]</c:v>
                </c:pt>
                <c:pt idx="94">
                  <c:v>~tre~ : [tɾe]</c:v>
                </c:pt>
                <c:pt idx="95">
                  <c:v>~twa~ : [twa]</c:v>
                </c:pt>
                <c:pt idx="96">
                  <c:v>~swa~ : [swa]</c:v>
                </c:pt>
                <c:pt idx="97">
                  <c:v>~sto~ : [sto]</c:v>
                </c:pt>
                <c:pt idx="98">
                  <c:v>~sta~ : [sta]</c:v>
                </c:pt>
                <c:pt idx="99">
                  <c:v>~sla~ : [sla]</c:v>
                </c:pt>
                <c:pt idx="100">
                  <c:v>~ski~ : [ski]</c:v>
                </c:pt>
                <c:pt idx="101">
                  <c:v>~pwa~ : [pwa]</c:v>
                </c:pt>
                <c:pt idx="102">
                  <c:v>~nne~ : [nne]</c:v>
                </c:pt>
                <c:pt idx="103">
                  <c:v>~nki~ : [nki]</c:v>
                </c:pt>
                <c:pt idx="104">
                  <c:v>~mgu~ : [mɠu]</c:v>
                </c:pt>
                <c:pt idx="105">
                  <c:v>~mri~ : [mɾi]</c:v>
                </c:pt>
                <c:pt idx="106">
                  <c:v>~mji~ : [mʄi]</c:v>
                </c:pt>
                <c:pt idx="107">
                  <c:v>~mre~ : [mɾe]</c:v>
                </c:pt>
                <c:pt idx="108">
                  <c:v>~mra~ : [mɾa]</c:v>
                </c:pt>
                <c:pt idx="109">
                  <c:v>~mga~ : [mɠa]</c:v>
                </c:pt>
                <c:pt idx="110">
                  <c:v>~mzu~ : [mzu]</c:v>
                </c:pt>
                <c:pt idx="111">
                  <c:v>~mzo~ : [mzo]</c:v>
                </c:pt>
                <c:pt idx="112">
                  <c:v>~mzi~ : [mzi]</c:v>
                </c:pt>
                <c:pt idx="113">
                  <c:v>~mza~ : [mza]</c:v>
                </c:pt>
                <c:pt idx="114">
                  <c:v>~mta~ : [mta]</c:v>
                </c:pt>
                <c:pt idx="115">
                  <c:v>~mpu~ : [mpu]</c:v>
                </c:pt>
                <c:pt idx="116">
                  <c:v>~mpo~ : [mpo]</c:v>
                </c:pt>
                <c:pt idx="117">
                  <c:v>~mli~ : [mli]</c:v>
                </c:pt>
                <c:pt idx="118">
                  <c:v>~mki~ : [mki]</c:v>
                </c:pt>
                <c:pt idx="119">
                  <c:v>~mya~ : [mja]</c:v>
                </c:pt>
                <c:pt idx="120">
                  <c:v>~lme~ : [lme]</c:v>
                </c:pt>
                <c:pt idx="121">
                  <c:v>~lfu~ : [lfu]</c:v>
                </c:pt>
                <c:pt idx="122">
                  <c:v>~kwi~ : [kwi]</c:v>
                </c:pt>
                <c:pt idx="123">
                  <c:v>~kta~ : [kta]</c:v>
                </c:pt>
                <c:pt idx="124">
                  <c:v>~ksi~ : [ksi]</c:v>
                </c:pt>
                <c:pt idx="125">
                  <c:v>~fsi~ : [fsi]</c:v>
                </c:pt>
                <c:pt idx="126">
                  <c:v>~fla~ : [fla]</c:v>
                </c:pt>
                <c:pt idx="127">
                  <c:v>~nje~ : [ⁿɗʒe]</c:v>
                </c:pt>
                <c:pt idx="128">
                  <c:v>~shu~ : [ʃu]</c:v>
                </c:pt>
                <c:pt idx="129">
                  <c:v>~sho~ : [ʃo]</c:v>
                </c:pt>
                <c:pt idx="130">
                  <c:v>~nyo~ : [ɲo]</c:v>
                </c:pt>
                <c:pt idx="131">
                  <c:v>~thi~ : [θi]</c:v>
                </c:pt>
                <c:pt idx="132">
                  <c:v>~tha~ : [θa]</c:v>
                </c:pt>
                <c:pt idx="133">
                  <c:v>~nzu~ : [ⁿzu]</c:v>
                </c:pt>
                <c:pt idx="134">
                  <c:v>~bwa~ : [ɓwa]</c:v>
                </c:pt>
                <c:pt idx="135">
                  <c:v>~mbu~ : [ᵐɓu]</c:v>
                </c:pt>
                <c:pt idx="136">
                  <c:v>~zwa~ : [zwa]</c:v>
                </c:pt>
                <c:pt idx="137">
                  <c:v>~vyo~ : [vjo]</c:v>
                </c:pt>
                <c:pt idx="138">
                  <c:v>~chi~ : [tʃi]</c:v>
                </c:pt>
                <c:pt idx="139">
                  <c:v>~ska~ : [ska]</c:v>
                </c:pt>
                <c:pt idx="140">
                  <c:v>~nsi~ : [nsi]</c:v>
                </c:pt>
                <c:pt idx="141">
                  <c:v>~mto~ : [mto]</c:v>
                </c:pt>
                <c:pt idx="142">
                  <c:v>~mti~ : [mti]</c:v>
                </c:pt>
                <c:pt idx="143">
                  <c:v>~msa~ : [msa]</c:v>
                </c:pt>
                <c:pt idx="144">
                  <c:v>~mpi~ : [mpi]</c:v>
                </c:pt>
                <c:pt idx="145">
                  <c:v>~mpa~ : [mpa]</c:v>
                </c:pt>
                <c:pt idx="146">
                  <c:v>~mko~ : [mko]</c:v>
                </c:pt>
                <c:pt idx="147">
                  <c:v>~mke~ : [mke]</c:v>
                </c:pt>
                <c:pt idx="148">
                  <c:v>~mka~ : [mka]</c:v>
                </c:pt>
                <c:pt idx="149">
                  <c:v>~mfa~ : [mfa]</c:v>
                </c:pt>
                <c:pt idx="150">
                  <c:v>~nyi~ : [ɲi]</c:v>
                </c:pt>
                <c:pt idx="151">
                  <c:v>~nji~ : [ⁿɗʒi]</c:v>
                </c:pt>
                <c:pt idx="152">
                  <c:v>~nja~ : [ⁿɗʒa]</c:v>
                </c:pt>
                <c:pt idx="153">
                  <c:v>~dhi~ : [ɗhi]</c:v>
                </c:pt>
                <c:pt idx="154">
                  <c:v>~gha~ : [ɠha]</c:v>
                </c:pt>
                <c:pt idx="155">
                  <c:v>~mvu~ : [ᵐvu]</c:v>
                </c:pt>
                <c:pt idx="156">
                  <c:v>~mwi~ : [mwi]</c:v>
                </c:pt>
                <c:pt idx="157">
                  <c:v>~mtu~ : [mtu]</c:v>
                </c:pt>
                <c:pt idx="158">
                  <c:v>~mla~ : [mla]</c:v>
                </c:pt>
                <c:pt idx="159">
                  <c:v>~mfu~ : [mfu]</c:v>
                </c:pt>
                <c:pt idx="160">
                  <c:v>~kwe~ : [kwe]</c:v>
                </c:pt>
                <c:pt idx="161">
                  <c:v>~nyu~ : [ɲu]</c:v>
                </c:pt>
                <c:pt idx="162">
                  <c:v>~ndu~ : [ⁿɗu]</c:v>
                </c:pt>
                <c:pt idx="163">
                  <c:v>~nza~ : [ⁿza]</c:v>
                </c:pt>
                <c:pt idx="164">
                  <c:v>~mwe~ : [mwe]</c:v>
                </c:pt>
                <c:pt idx="165">
                  <c:v>~msi~ : [msi]</c:v>
                </c:pt>
                <c:pt idx="166">
                  <c:v>~kwa~ : [kwa]</c:v>
                </c:pt>
                <c:pt idx="167">
                  <c:v>~nge~ : [ᵑge]</c:v>
                </c:pt>
                <c:pt idx="168">
                  <c:v>~nye~ : [ɲe]</c:v>
                </c:pt>
                <c:pt idx="169">
                  <c:v>~nya~ : [ɲa]</c:v>
                </c:pt>
                <c:pt idx="170">
                  <c:v>~nzi~ : [ⁿzi]</c:v>
                </c:pt>
                <c:pt idx="171">
                  <c:v>~mbo~ : [ᵐɓo]</c:v>
                </c:pt>
                <c:pt idx="172">
                  <c:v>~mbe~ : [ᵐɓe]</c:v>
                </c:pt>
                <c:pt idx="173">
                  <c:v>~mbi~ : [ᵐɓi]</c:v>
                </c:pt>
                <c:pt idx="174">
                  <c:v>~cho~ : [tʃo]</c:v>
                </c:pt>
                <c:pt idx="175">
                  <c:v>~che~ : [tʃe]</c:v>
                </c:pt>
                <c:pt idx="176">
                  <c:v>~shi~ : [ʃi]</c:v>
                </c:pt>
                <c:pt idx="177">
                  <c:v>~chu~ : [tʃu]</c:v>
                </c:pt>
                <c:pt idx="178">
                  <c:v>~mwa~ : [mwa]</c:v>
                </c:pt>
                <c:pt idx="179">
                  <c:v>~ndo~ : [ⁿɗo]</c:v>
                </c:pt>
                <c:pt idx="180">
                  <c:v>~ndi~ : [ⁿɗi]</c:v>
                </c:pt>
                <c:pt idx="181">
                  <c:v>~nde~ : [ⁿɗe]</c:v>
                </c:pt>
                <c:pt idx="182">
                  <c:v>~dha~ : [ɗha]</c:v>
                </c:pt>
                <c:pt idx="183">
                  <c:v>~cha~ : [tʃa]</c:v>
                </c:pt>
                <c:pt idx="184">
                  <c:v>~ngo~ : [ᵑgo]</c:v>
                </c:pt>
                <c:pt idx="185">
                  <c:v>~ngi~ : [ᵑgi]</c:v>
                </c:pt>
                <c:pt idx="186">
                  <c:v>~ngu~ : [ᵑgu]</c:v>
                </c:pt>
                <c:pt idx="187">
                  <c:v>~sha~ : [ʃa]</c:v>
                </c:pt>
                <c:pt idx="188">
                  <c:v>~nda~ : [ⁿɗa]</c:v>
                </c:pt>
                <c:pt idx="189">
                  <c:v>~nga~ : [ᵑga]</c:v>
                </c:pt>
                <c:pt idx="190">
                  <c:v>~mba~ : [ᵐɓa]</c:v>
                </c:pt>
                <c:pt idx="191">
                  <c:v>~nywe~ : [ɲwe]</c:v>
                </c:pt>
                <c:pt idx="192">
                  <c:v>~msha~ : [mʃa]</c:v>
                </c:pt>
                <c:pt idx="193">
                  <c:v>~mnya~ : [mɲa]</c:v>
                </c:pt>
                <c:pt idx="194">
                  <c:v>~rdhi~ : [ɾɗhi]</c:v>
                </c:pt>
                <c:pt idx="195">
                  <c:v>~mbwa~ : [ᵐɓwa]</c:v>
                </c:pt>
                <c:pt idx="196">
                  <c:v>~chwa~ : [tʃwa]</c:v>
                </c:pt>
                <c:pt idx="197">
                  <c:v>~mcha~ : [mtʃa]</c:v>
                </c:pt>
                <c:pt idx="198">
                  <c:v>~msta~ : [msta]</c:v>
                </c:pt>
                <c:pt idx="199">
                  <c:v>~mpya~ : [mpja]</c:v>
                </c:pt>
                <c:pt idx="200">
                  <c:v>~ngwa~ : [ᵑgwa]</c:v>
                </c:pt>
                <c:pt idx="201">
                  <c:v>~nywa~ : [ɲwa]</c:v>
                </c:pt>
                <c:pt idx="202">
                  <c:v>~nchi~ : [ntʃi]</c:v>
                </c:pt>
                <c:pt idx="203">
                  <c:v>~mche~ : [mtʃe]</c:v>
                </c:pt>
              </c:strCache>
            </c:strRef>
          </c:cat>
          <c:val>
            <c:numRef>
              <c:f>'1gram.r1a'!$P$2:$P$205</c:f>
              <c:numCache>
                <c:formatCode>0.0000_ 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3-144C-B65B-BED12E8BF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603047183"/>
        <c:axId val="460253055"/>
      </c:barChart>
      <c:catAx>
        <c:axId val="603047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JP"/>
          </a:p>
        </c:txPr>
        <c:crossAx val="460253055"/>
        <c:crosses val="autoZero"/>
        <c:auto val="1"/>
        <c:lblAlgn val="ctr"/>
        <c:lblOffset val="100"/>
        <c:noMultiLvlLbl val="0"/>
      </c:catAx>
      <c:valAx>
        <c:axId val="460253055"/>
        <c:scaling>
          <c:orientation val="minMax"/>
        </c:scaling>
        <c:delete val="0"/>
        <c:axPos val="b"/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0304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679450</xdr:colOff>
      <xdr:row>208</xdr:row>
      <xdr:rowOff>209555</xdr:rowOff>
    </xdr:from>
    <xdr:to>
      <xdr:col>12</xdr:col>
      <xdr:colOff>425470</xdr:colOff>
      <xdr:row>259</xdr:row>
      <xdr:rowOff>215555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5A604-87FF-2147-965C-F457D9BD5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1AFC2-CE3F-8846-94A4-066353966781}" name="Table13" displayName="Table13" ref="A1:Q205" totalsRowShown="0" headerRowDxfId="18" dataDxfId="17">
  <autoFilter ref="A1:Q205" xr:uid="{3D24FFEC-169E-B14D-8A0A-05E42ABD0A68}"/>
  <sortState xmlns:xlrd2="http://schemas.microsoft.com/office/spreadsheetml/2017/richdata2" ref="A2:Q205">
    <sortCondition ref="G1:G205"/>
  </sortState>
  <tableColumns count="17">
    <tableColumn id="1" xr3:uid="{010D3D78-239A-5E43-B6A7-E7D10856AF91}" name="spell-sound.pair" dataDxfId="16">
      <calculatedColumnFormula>_xlfn.LET(_xlpm.sep," : ",CONCATENATE(E2,_xlpm.sep,F2))</calculatedColumnFormula>
    </tableColumn>
    <tableColumn id="4" xr3:uid="{AE10BA1D-0688-6C46-9591-54F8AC025F2D}" name="pair.freq" dataDxfId="15"/>
    <tableColumn id="2" xr3:uid="{1824844E-B32F-A24C-9070-2C4A16E14429}" name="pair" dataDxfId="14"/>
    <tableColumn id="7" xr3:uid="{FB7470F3-86A1-4146-BDB2-815B4187F98E}" name="freq.ratio" dataDxfId="13">
      <calculatedColumnFormula>B2/freq.sum.r1a</calculatedColumnFormula>
    </tableColumn>
    <tableColumn id="6" xr3:uid="{5845C2E5-CCE0-6447-B102-7732CC89CB87}" name="spell" dataDxfId="12">
      <calculatedColumnFormula>_xlfn.LET(_xlpm.sep,":",_xlpm.w,$C2,_xlfn.CONCAT("~",RIGHT(_xlpm.w,LEN(_xlpm.w)-FIND(_xlpm.sep,_xlpm.w)),"~"))</calculatedColumnFormula>
    </tableColumn>
    <tableColumn id="5" xr3:uid="{2C402C2E-76F1-1C47-81A6-84E27B9D9285}" name="sound" dataDxfId="11">
      <calculatedColumnFormula>_xlfn.LET(_xlpm.sep,":",_xlpm.w,$C2,_xlfn.CONCAT("[",LEFT(_xlpm.w,FIND(_xlpm.sep,_xlpm.w)-1),"]"))</calculatedColumnFormula>
    </tableColumn>
    <tableColumn id="9" xr3:uid="{D16B317E-AEF5-DB43-9344-7AC2B5D8CD0E}" name="spell.size" dataDxfId="10">
      <calculatedColumnFormula>_xlfn.LET(_xlpm.w,E2,LEN(_xlpm.w)-2)</calculatedColumnFormula>
    </tableColumn>
    <tableColumn id="10" xr3:uid="{92408E4F-1E98-A040-AE21-E8DEEA5B0832}" name="sound.size" dataDxfId="9">
      <calculatedColumnFormula>_xlfn.LET(_xlpm.w,F2,LEN(_xlpm.w)-2)</calculatedColumnFormula>
    </tableColumn>
    <tableColumn id="8" xr3:uid="{93DCB74A-41C3-E344-A945-AF03F8AAC9DE}" name="size" dataDxfId="8">
      <calculatedColumnFormula>_xlfn.LET(_xlpm.a,H2,_xlpm.b,G2,MAX(_xlpm.a,_xlpm.b))</calculatedColumnFormula>
    </tableColumn>
    <tableColumn id="3" xr3:uid="{28078E68-60CB-9F49-889B-89199EFAB6A6}" name="sum.spellwise" dataDxfId="7">
      <calculatedColumnFormula array="1">SUM(_xlfn._xlws.FILTER($D$2:$D$205,_xlfn.MAP($E$2:$E$205,_xlfn.LAMBDA(_xlpm.x,_xlpm.x=$E2))))</calculatedColumnFormula>
    </tableColumn>
    <tableColumn id="13" xr3:uid="{4DDBC3E3-C496-B245-B68E-5F49D651ADC6}" name="spell.reliability" dataDxfId="6">
      <calculatedColumnFormula>$D2/J2</calculatedColumnFormula>
    </tableColumn>
    <tableColumn id="14" xr3:uid="{DA5CB48B-098D-FC4F-AE4A-C13450FB1D6A}" name="sum.soundwise" dataDxfId="5">
      <calculatedColumnFormula array="1">SUM(_xlfn._xlws.FILTER($D$2:$D$205,_xlfn.MAP($F$2:$F$205,_xlfn.LAMBDA(_xlpm.x,_xlpm.x=$F2))))</calculatedColumnFormula>
    </tableColumn>
    <tableColumn id="15" xr3:uid="{13BF6F66-E299-1748-AC0C-DD1CD5B272E0}" name="sound.reliability" dataDxfId="4">
      <calculatedColumnFormula>$D2/L2</calculatedColumnFormula>
    </tableColumn>
    <tableColumn id="12" xr3:uid="{B84B1AB3-E155-0F4D-831C-1C8DE95BE042}" name="pair.reliability" dataDxfId="3">
      <calculatedColumnFormula>_xlfn.LET(_xlpm.freq,B2,_xlpm.size,H2+1,_xlpm.F,O2,LOG(1+_xlpm.freq)*LOG(1+_xlpm.size)*_xlpm.F)</calculatedColumnFormula>
    </tableColumn>
    <tableColumn id="11" xr3:uid="{E1C8957E-45D6-F849-9422-1A3201F2B0AD}" name="F(spell.rel;sound.rel)" dataDxfId="2">
      <calculatedColumnFormula>_xlfn.LET(_xlpm.a,M2,_xlpm.b,K2,2*_xlpm.a*_xlpm.b/(_xlpm.a+_xlpm.b))</calculatedColumnFormula>
    </tableColumn>
    <tableColumn id="16" xr3:uid="{5D3FDE74-46CC-3D41-890F-8384303C78F7}" name="log(spell.rel/sound.rel)" dataDxfId="1">
      <calculatedColumnFormula>_xlfn.LET(_xlpm.p,K2,_xlpm.q,M2,LOG(_xlpm.p/_xlpm.q))</calculatedColumnFormula>
    </tableColumn>
    <tableColumn id="17" xr3:uid="{FEC9139A-3840-F64D-8D13-6F03E376AC4D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3D0B-5FC3-0F48-A2CD-A341FFF6C62D}">
  <dimension ref="A1:Q220"/>
  <sheetViews>
    <sheetView tabSelected="1" zoomScale="109" zoomScaleNormal="109" workbookViewId="0">
      <pane xSplit="8000" ySplit="5320" topLeftCell="C172" activePane="bottomRight"/>
      <selection activeCell="B2" sqref="B2:C206"/>
      <selection pane="topRight" activeCell="G6" sqref="G6"/>
      <selection pane="bottomLeft" activeCell="A206" sqref="A206:XFD343"/>
      <selection pane="bottomRight" activeCell="E210" sqref="E210"/>
    </sheetView>
  </sheetViews>
  <sheetFormatPr baseColWidth="10" defaultRowHeight="20"/>
  <cols>
    <col min="1" max="1" width="13.125" style="2" customWidth="1"/>
    <col min="2" max="2" width="8.125" style="2" customWidth="1"/>
    <col min="3" max="4" width="12.125" style="2" customWidth="1"/>
    <col min="5" max="6" width="10.375" style="2" customWidth="1"/>
    <col min="7" max="9" width="7.375" customWidth="1"/>
    <col min="10" max="11" width="9.875" customWidth="1"/>
    <col min="12" max="15" width="10.625" style="2"/>
    <col min="16" max="16" width="10.75" style="2" customWidth="1"/>
    <col min="17" max="17" width="10.25" style="2" customWidth="1"/>
    <col min="18" max="18" width="12" style="2" customWidth="1"/>
    <col min="19" max="16384" width="10.625" style="2"/>
  </cols>
  <sheetData>
    <row r="1" spans="1:17">
      <c r="A1" s="2" t="s">
        <v>16</v>
      </c>
      <c r="B1" s="2" t="s">
        <v>15</v>
      </c>
      <c r="C1" s="2" t="s">
        <v>0</v>
      </c>
      <c r="D1" s="2" t="s">
        <v>19</v>
      </c>
      <c r="E1" s="2" t="s">
        <v>17</v>
      </c>
      <c r="F1" s="2" t="s">
        <v>18</v>
      </c>
      <c r="G1" s="2" t="s">
        <v>21</v>
      </c>
      <c r="H1" s="2" t="s">
        <v>20</v>
      </c>
      <c r="I1" s="2" t="s">
        <v>22</v>
      </c>
      <c r="J1" s="3" t="s">
        <v>25</v>
      </c>
      <c r="K1" s="2" t="s">
        <v>26</v>
      </c>
      <c r="L1" s="2" t="s">
        <v>27</v>
      </c>
      <c r="M1" s="2" t="s">
        <v>28</v>
      </c>
      <c r="N1" s="3" t="s">
        <v>23</v>
      </c>
      <c r="O1" s="3" t="s">
        <v>24</v>
      </c>
      <c r="P1" s="2" t="s">
        <v>29</v>
      </c>
      <c r="Q1" s="2" t="s">
        <v>38</v>
      </c>
    </row>
    <row r="2" spans="1:17">
      <c r="A2" s="4" t="str">
        <f>_xlfn.LET(_xlpm.sep," : ",CONCATENATE(E2,_xlpm.sep,F2))</f>
        <v>~m~ : [m]</v>
      </c>
      <c r="B2" s="2">
        <v>1</v>
      </c>
      <c r="C2" s="4" t="s">
        <v>75</v>
      </c>
      <c r="D2" s="5">
        <f>B2/freq.sum.r1a</f>
        <v>4.921259842519685E-4</v>
      </c>
      <c r="E2" s="4" t="str">
        <f>_xlfn.LET(_xlpm.sep,":",_xlpm.w,$C2,_xlfn.CONCAT("~",RIGHT(_xlpm.w,LEN(_xlpm.w)-FIND(_xlpm.sep,_xlpm.w)),"~"))</f>
        <v>~m~</v>
      </c>
      <c r="F2" s="4" t="str">
        <f>_xlfn.LET(_xlpm.sep,":",_xlpm.w,$C2,_xlfn.CONCAT("[",LEFT(_xlpm.w,FIND(_xlpm.sep,_xlpm.w)-1),"]"))</f>
        <v>[m]</v>
      </c>
      <c r="G2" s="6">
        <f>_xlfn.LET(_xlpm.w,E2,LEN(_xlpm.w)-2)</f>
        <v>1</v>
      </c>
      <c r="H2" s="6">
        <f>_xlfn.LET(_xlpm.w,F2,LEN(_xlpm.w)-2)</f>
        <v>1</v>
      </c>
      <c r="I2" s="6">
        <f>_xlfn.LET(_xlpm.a,H2,_xlpm.b,G2,MAX(_xlpm.a,_xlpm.b))</f>
        <v>1</v>
      </c>
      <c r="J2" s="5" cm="1">
        <f t="array" ref="J2">SUM(_xlfn._xlws.FILTER($D$2:$D$205,_xlfn.MAP($E$2:$E$205,_xlfn.LAMBDA(_xlpm.x,_xlpm.x=$E2))))</f>
        <v>4.921259842519685E-4</v>
      </c>
      <c r="K2" s="5">
        <f>$D2/J2</f>
        <v>1</v>
      </c>
      <c r="L2" s="5" cm="1">
        <f t="array" ref="L2">SUM(_xlfn._xlws.FILTER($D$2:$D$205,_xlfn.MAP($F$2:$F$205,_xlfn.LAMBDA(_xlpm.x,_xlpm.x=$F2))))</f>
        <v>4.921259842519685E-4</v>
      </c>
      <c r="M2" s="5">
        <f>$D2/L2</f>
        <v>1</v>
      </c>
      <c r="N2" s="5">
        <f>_xlfn.LET(_xlpm.freq,B2,_xlpm.size,H2+1,_xlpm.F,O2,LOG(1+_xlpm.freq)*LOG(1+_xlpm.size)*_xlpm.F)</f>
        <v>0.14362780923945326</v>
      </c>
      <c r="O2" s="5">
        <f>_xlfn.LET(_xlpm.a,M2,_xlpm.b,K2,2*_xlpm.a*_xlpm.b/(_xlpm.a+_xlpm.b))</f>
        <v>1</v>
      </c>
      <c r="P2" s="5">
        <f>_xlfn.LET(_xlpm.p,K2,_xlpm.q,M2,LOG(_xlpm.p/_xlpm.q))</f>
        <v>0</v>
      </c>
      <c r="Q2" s="5"/>
    </row>
    <row r="3" spans="1:17">
      <c r="A3" s="4" t="str">
        <f>_xlfn.LET(_xlpm.sep," : ",CONCATENATE(E3,_xlpm.sep,F3))</f>
        <v>~e~ : [e]</v>
      </c>
      <c r="B3" s="2">
        <v>13</v>
      </c>
      <c r="C3" s="4" t="s">
        <v>31</v>
      </c>
      <c r="D3" s="5">
        <f>B3/freq.sum.r1a</f>
        <v>6.3976377952755905E-3</v>
      </c>
      <c r="E3" s="4" t="str">
        <f>_xlfn.LET(_xlpm.sep,":",_xlpm.w,$C3,_xlfn.CONCAT("~",RIGHT(_xlpm.w,LEN(_xlpm.w)-FIND(_xlpm.sep,_xlpm.w)),"~"))</f>
        <v>~e~</v>
      </c>
      <c r="F3" s="4" t="str">
        <f>_xlfn.LET(_xlpm.sep,":",_xlpm.w,$C3,_xlfn.CONCAT("[",LEFT(_xlpm.w,FIND(_xlpm.sep,_xlpm.w)-1),"]"))</f>
        <v>[e]</v>
      </c>
      <c r="G3" s="6">
        <f>_xlfn.LET(_xlpm.w,E3,LEN(_xlpm.w)-2)</f>
        <v>1</v>
      </c>
      <c r="H3" s="6">
        <f>_xlfn.LET(_xlpm.w,F3,LEN(_xlpm.w)-2)</f>
        <v>1</v>
      </c>
      <c r="I3" s="6">
        <f>_xlfn.LET(_xlpm.a,H3,_xlpm.b,G3,MAX(_xlpm.a,_xlpm.b))</f>
        <v>1</v>
      </c>
      <c r="J3" s="5" cm="1">
        <f t="array" ref="J3">SUM(_xlfn._xlws.FILTER($D$2:$D$205,_xlfn.MAP($E$2:$E$205,_xlfn.LAMBDA(_xlpm.x,_xlpm.x=$E3))))</f>
        <v>6.3976377952755905E-3</v>
      </c>
      <c r="K3" s="5">
        <f>$D3/J3</f>
        <v>1</v>
      </c>
      <c r="L3" s="5" cm="1">
        <f t="array" ref="L3">SUM(_xlfn._xlws.FILTER($D$2:$D$205,_xlfn.MAP($F$2:$F$205,_xlfn.LAMBDA(_xlpm.x,_xlpm.x=$F3))))</f>
        <v>6.3976377952755905E-3</v>
      </c>
      <c r="M3" s="5">
        <f>$D3/L3</f>
        <v>1</v>
      </c>
      <c r="N3" s="5">
        <f>_xlfn.LET(_xlpm.freq,B3,_xlpm.size,H3+1,_xlpm.F,O3,LOG(1+_xlpm.freq)*LOG(1+_xlpm.size)*_xlpm.F)</f>
        <v>0.54684204645218293</v>
      </c>
      <c r="O3" s="5">
        <f>_xlfn.LET(_xlpm.a,M3,_xlpm.b,K3,2*_xlpm.a*_xlpm.b/(_xlpm.a+_xlpm.b))</f>
        <v>1</v>
      </c>
      <c r="P3" s="5">
        <f>_xlfn.LET(_xlpm.p,K3,_xlpm.q,M3,LOG(_xlpm.p/_xlpm.q))</f>
        <v>0</v>
      </c>
      <c r="Q3" s="5"/>
    </row>
    <row r="4" spans="1:17">
      <c r="A4" s="4" t="str">
        <f>_xlfn.LET(_xlpm.sep," : ",CONCATENATE(E4,_xlpm.sep,F4))</f>
        <v>~o~ : [o]</v>
      </c>
      <c r="B4" s="2">
        <v>37</v>
      </c>
      <c r="C4" s="4" t="s">
        <v>52</v>
      </c>
      <c r="D4" s="5">
        <f>B4/freq.sum.r1a</f>
        <v>1.8208661417322834E-2</v>
      </c>
      <c r="E4" s="4" t="str">
        <f>_xlfn.LET(_xlpm.sep,":",_xlpm.w,$C4,_xlfn.CONCAT("~",RIGHT(_xlpm.w,LEN(_xlpm.w)-FIND(_xlpm.sep,_xlpm.w)),"~"))</f>
        <v>~o~</v>
      </c>
      <c r="F4" s="4" t="str">
        <f>_xlfn.LET(_xlpm.sep,":",_xlpm.w,$C4,_xlfn.CONCAT("[",LEFT(_xlpm.w,FIND(_xlpm.sep,_xlpm.w)-1),"]"))</f>
        <v>[o]</v>
      </c>
      <c r="G4" s="6">
        <f>_xlfn.LET(_xlpm.w,E4,LEN(_xlpm.w)-2)</f>
        <v>1</v>
      </c>
      <c r="H4" s="6">
        <f>_xlfn.LET(_xlpm.w,F4,LEN(_xlpm.w)-2)</f>
        <v>1</v>
      </c>
      <c r="I4" s="6">
        <f>_xlfn.LET(_xlpm.a,H4,_xlpm.b,G4,MAX(_xlpm.a,_xlpm.b))</f>
        <v>1</v>
      </c>
      <c r="J4" s="5" cm="1">
        <f t="array" ref="J4">SUM(_xlfn._xlws.FILTER($D$2:$D$205,_xlfn.MAP($E$2:$E$205,_xlfn.LAMBDA(_xlpm.x,_xlpm.x=$E4))))</f>
        <v>1.8208661417322834E-2</v>
      </c>
      <c r="K4" s="5">
        <f>$D4/J4</f>
        <v>1</v>
      </c>
      <c r="L4" s="5" cm="1">
        <f t="array" ref="L4">SUM(_xlfn._xlws.FILTER($D$2:$D$205,_xlfn.MAP($F$2:$F$205,_xlfn.LAMBDA(_xlpm.x,_xlpm.x=$F4))))</f>
        <v>1.8208661417322834E-2</v>
      </c>
      <c r="M4" s="5">
        <f>$D4/L4</f>
        <v>1</v>
      </c>
      <c r="N4" s="5">
        <f>_xlfn.LET(_xlpm.freq,B4,_xlpm.size,H4+1,_xlpm.F,O4,LOG(1+_xlpm.freq)*LOG(1+_xlpm.size)*_xlpm.F)</f>
        <v>0.75374833180335354</v>
      </c>
      <c r="O4" s="5">
        <f>_xlfn.LET(_xlpm.a,M4,_xlpm.b,K4,2*_xlpm.a*_xlpm.b/(_xlpm.a+_xlpm.b))</f>
        <v>1</v>
      </c>
      <c r="P4" s="5">
        <f>_xlfn.LET(_xlpm.p,K4,_xlpm.q,M4,LOG(_xlpm.p/_xlpm.q))</f>
        <v>0</v>
      </c>
      <c r="Q4" s="5"/>
    </row>
    <row r="5" spans="1:17">
      <c r="A5" s="4" t="str">
        <f>_xlfn.LET(_xlpm.sep," : ",CONCATENATE(E5,_xlpm.sep,F5))</f>
        <v>~i~ : [i]</v>
      </c>
      <c r="B5" s="2">
        <v>39</v>
      </c>
      <c r="C5" s="4" t="s">
        <v>3</v>
      </c>
      <c r="D5" s="5">
        <f>B5/freq.sum.r1a</f>
        <v>1.9192913385826772E-2</v>
      </c>
      <c r="E5" s="4" t="str">
        <f>_xlfn.LET(_xlpm.sep,":",_xlpm.w,$C5,_xlfn.CONCAT("~",RIGHT(_xlpm.w,LEN(_xlpm.w)-FIND(_xlpm.sep,_xlpm.w)),"~"))</f>
        <v>~i~</v>
      </c>
      <c r="F5" s="4" t="str">
        <f>_xlfn.LET(_xlpm.sep,":",_xlpm.w,$C5,_xlfn.CONCAT("[",LEFT(_xlpm.w,FIND(_xlpm.sep,_xlpm.w)-1),"]"))</f>
        <v>[i]</v>
      </c>
      <c r="G5" s="6">
        <f>_xlfn.LET(_xlpm.w,E5,LEN(_xlpm.w)-2)</f>
        <v>1</v>
      </c>
      <c r="H5" s="6">
        <f>_xlfn.LET(_xlpm.w,F5,LEN(_xlpm.w)-2)</f>
        <v>1</v>
      </c>
      <c r="I5" s="6">
        <f>_xlfn.LET(_xlpm.a,H5,_xlpm.b,G5,MAX(_xlpm.a,_xlpm.b))</f>
        <v>1</v>
      </c>
      <c r="J5" s="5" cm="1">
        <f t="array" ref="J5">SUM(_xlfn._xlws.FILTER($D$2:$D$205,_xlfn.MAP($E$2:$E$205,_xlfn.LAMBDA(_xlpm.x,_xlpm.x=$E5))))</f>
        <v>1.9192913385826772E-2</v>
      </c>
      <c r="K5" s="5">
        <f>$D5/J5</f>
        <v>1</v>
      </c>
      <c r="L5" s="5" cm="1">
        <f t="array" ref="L5">SUM(_xlfn._xlws.FILTER($D$2:$D$205,_xlfn.MAP($F$2:$F$205,_xlfn.LAMBDA(_xlpm.x,_xlpm.x=$F5))))</f>
        <v>1.9192913385826772E-2</v>
      </c>
      <c r="M5" s="5">
        <f>$D5/L5</f>
        <v>1</v>
      </c>
      <c r="N5" s="5">
        <f>_xlfn.LET(_xlpm.freq,B5,_xlpm.size,H5+1,_xlpm.F,O5,LOG(1+_xlpm.freq)*LOG(1+_xlpm.size)*_xlpm.F)</f>
        <v>0.76437687319856884</v>
      </c>
      <c r="O5" s="5">
        <f>_xlfn.LET(_xlpm.a,M5,_xlpm.b,K5,2*_xlpm.a*_xlpm.b/(_xlpm.a+_xlpm.b))</f>
        <v>1</v>
      </c>
      <c r="P5" s="5">
        <f>_xlfn.LET(_xlpm.p,K5,_xlpm.q,M5,LOG(_xlpm.p/_xlpm.q))</f>
        <v>0</v>
      </c>
      <c r="Q5" s="5"/>
    </row>
    <row r="6" spans="1:17">
      <c r="A6" s="4" t="str">
        <f>_xlfn.LET(_xlpm.sep," : ",CONCATENATE(E6,_xlpm.sep,F6))</f>
        <v>~u~ : [u]</v>
      </c>
      <c r="B6" s="2">
        <v>51</v>
      </c>
      <c r="C6" s="4" t="s">
        <v>92</v>
      </c>
      <c r="D6" s="5">
        <f>B6/freq.sum.r1a</f>
        <v>2.5098425196850394E-2</v>
      </c>
      <c r="E6" s="4" t="str">
        <f>_xlfn.LET(_xlpm.sep,":",_xlpm.w,$C6,_xlfn.CONCAT("~",RIGHT(_xlpm.w,LEN(_xlpm.w)-FIND(_xlpm.sep,_xlpm.w)),"~"))</f>
        <v>~u~</v>
      </c>
      <c r="F6" s="4" t="str">
        <f>_xlfn.LET(_xlpm.sep,":",_xlpm.w,$C6,_xlfn.CONCAT("[",LEFT(_xlpm.w,FIND(_xlpm.sep,_xlpm.w)-1),"]"))</f>
        <v>[u]</v>
      </c>
      <c r="G6" s="6">
        <f>_xlfn.LET(_xlpm.w,E6,LEN(_xlpm.w)-2)</f>
        <v>1</v>
      </c>
      <c r="H6" s="6">
        <f>_xlfn.LET(_xlpm.w,F6,LEN(_xlpm.w)-2)</f>
        <v>1</v>
      </c>
      <c r="I6" s="6">
        <f>_xlfn.LET(_xlpm.a,H6,_xlpm.b,G6,MAX(_xlpm.a,_xlpm.b))</f>
        <v>1</v>
      </c>
      <c r="J6" s="5" cm="1">
        <f t="array" ref="J6">SUM(_xlfn._xlws.FILTER($D$2:$D$205,_xlfn.MAP($E$2:$E$205,_xlfn.LAMBDA(_xlpm.x,_xlpm.x=$E6))))</f>
        <v>2.5098425196850394E-2</v>
      </c>
      <c r="K6" s="5">
        <f>$D6/J6</f>
        <v>1</v>
      </c>
      <c r="L6" s="5" cm="1">
        <f t="array" ref="L6">SUM(_xlfn._xlws.FILTER($D$2:$D$205,_xlfn.MAP($F$2:$F$205,_xlfn.LAMBDA(_xlpm.x,_xlpm.x=$F6))))</f>
        <v>2.5098425196850394E-2</v>
      </c>
      <c r="M6" s="5">
        <f>$D6/L6</f>
        <v>1</v>
      </c>
      <c r="N6" s="5">
        <f>_xlfn.LET(_xlpm.freq,B6,_xlpm.size,H6+1,_xlpm.F,O6,LOG(1+_xlpm.freq)*LOG(1+_xlpm.size)*_xlpm.F)</f>
        <v>0.81874166841817142</v>
      </c>
      <c r="O6" s="5">
        <f>_xlfn.LET(_xlpm.a,M6,_xlpm.b,K6,2*_xlpm.a*_xlpm.b/(_xlpm.a+_xlpm.b))</f>
        <v>1</v>
      </c>
      <c r="P6" s="5">
        <f>_xlfn.LET(_xlpm.p,K6,_xlpm.q,M6,LOG(_xlpm.p/_xlpm.q))</f>
        <v>0</v>
      </c>
      <c r="Q6" s="5"/>
    </row>
    <row r="7" spans="1:17">
      <c r="A7" s="4" t="str">
        <f>_xlfn.LET(_xlpm.sep," : ",CONCATENATE(E7,_xlpm.sep,F7))</f>
        <v>~a~ : [a]</v>
      </c>
      <c r="B7" s="2">
        <v>132</v>
      </c>
      <c r="C7" s="4" t="s">
        <v>1</v>
      </c>
      <c r="D7" s="5">
        <f>B7/freq.sum.r1a</f>
        <v>6.4960629921259838E-2</v>
      </c>
      <c r="E7" s="4" t="str">
        <f>_xlfn.LET(_xlpm.sep,":",_xlpm.w,$C7,_xlfn.CONCAT("~",RIGHT(_xlpm.w,LEN(_xlpm.w)-FIND(_xlpm.sep,_xlpm.w)),"~"))</f>
        <v>~a~</v>
      </c>
      <c r="F7" s="4" t="str">
        <f>_xlfn.LET(_xlpm.sep,":",_xlpm.w,$C7,_xlfn.CONCAT("[",LEFT(_xlpm.w,FIND(_xlpm.sep,_xlpm.w)-1),"]"))</f>
        <v>[a]</v>
      </c>
      <c r="G7" s="6">
        <f>_xlfn.LET(_xlpm.w,E7,LEN(_xlpm.w)-2)</f>
        <v>1</v>
      </c>
      <c r="H7" s="6">
        <f>_xlfn.LET(_xlpm.w,F7,LEN(_xlpm.w)-2)</f>
        <v>1</v>
      </c>
      <c r="I7" s="6">
        <f>_xlfn.LET(_xlpm.a,H7,_xlpm.b,G7,MAX(_xlpm.a,_xlpm.b))</f>
        <v>1</v>
      </c>
      <c r="J7" s="5" cm="1">
        <f t="array" ref="J7">SUM(_xlfn._xlws.FILTER($D$2:$D$205,_xlfn.MAP($E$2:$E$205,_xlfn.LAMBDA(_xlpm.x,_xlpm.x=$E7))))</f>
        <v>6.4960629921259838E-2</v>
      </c>
      <c r="K7" s="5">
        <f>$D7/J7</f>
        <v>1</v>
      </c>
      <c r="L7" s="5" cm="1">
        <f t="array" ref="L7">SUM(_xlfn._xlws.FILTER($D$2:$D$205,_xlfn.MAP($F$2:$F$205,_xlfn.LAMBDA(_xlpm.x,_xlpm.x=$F7))))</f>
        <v>6.4960629921259838E-2</v>
      </c>
      <c r="M7" s="5">
        <f>$D7/L7</f>
        <v>1</v>
      </c>
      <c r="N7" s="5">
        <f>_xlfn.LET(_xlpm.freq,B7,_xlpm.size,H7+1,_xlpm.F,O7,LOG(1+_xlpm.freq)*LOG(1+_xlpm.size)*_xlpm.F)</f>
        <v>1.01333475977663</v>
      </c>
      <c r="O7" s="5">
        <f>_xlfn.LET(_xlpm.a,M7,_xlpm.b,K7,2*_xlpm.a*_xlpm.b/(_xlpm.a+_xlpm.b))</f>
        <v>1</v>
      </c>
      <c r="P7" s="5">
        <f>_xlfn.LET(_xlpm.p,K7,_xlpm.q,M7,LOG(_xlpm.p/_xlpm.q))</f>
        <v>0</v>
      </c>
      <c r="Q7" s="5"/>
    </row>
    <row r="8" spans="1:17">
      <c r="A8" s="4" t="str">
        <f>_xlfn.LET(_xlpm.sep," : ",CONCATENATE(E8,_xlpm.sep,F8))</f>
        <v>~ro~ : [ɾo]</v>
      </c>
      <c r="B8" s="2">
        <v>1</v>
      </c>
      <c r="C8" s="4" t="s">
        <v>195</v>
      </c>
      <c r="D8" s="5">
        <f>B8/freq.sum.r1a</f>
        <v>4.921259842519685E-4</v>
      </c>
      <c r="E8" s="5" t="str">
        <f>_xlfn.LET(_xlpm.sep,":",_xlpm.w,$C8,_xlfn.CONCAT("~",RIGHT(_xlpm.w,LEN(_xlpm.w)-FIND(_xlpm.sep,_xlpm.w)),"~"))</f>
        <v>~ro~</v>
      </c>
      <c r="F8" s="5" t="str">
        <f>_xlfn.LET(_xlpm.sep,":",_xlpm.w,$C8,_xlfn.CONCAT("[",LEFT(_xlpm.w,FIND(_xlpm.sep,_xlpm.w)-1),"]"))</f>
        <v>[ɾo]</v>
      </c>
      <c r="G8" s="6">
        <f>_xlfn.LET(_xlpm.w,E8,LEN(_xlpm.w)-2)</f>
        <v>2</v>
      </c>
      <c r="H8" s="6">
        <f>_xlfn.LET(_xlpm.w,F8,LEN(_xlpm.w)-2)</f>
        <v>2</v>
      </c>
      <c r="I8" s="6">
        <f>_xlfn.LET(_xlpm.a,H8,_xlpm.b,G8,MAX(_xlpm.a,_xlpm.b))</f>
        <v>2</v>
      </c>
      <c r="J8" s="5" cm="1">
        <f t="array" ref="J8">SUM(_xlfn._xlws.FILTER($D$2:$D$205,_xlfn.MAP($E$2:$E$205,_xlfn.LAMBDA(_xlpm.x,_xlpm.x=$E8))))</f>
        <v>4.921259842519685E-4</v>
      </c>
      <c r="K8" s="5">
        <f>$D8/J8</f>
        <v>1</v>
      </c>
      <c r="L8" s="5" cm="1">
        <f t="array" ref="L8">SUM(_xlfn._xlws.FILTER($D$2:$D$205,_xlfn.MAP($F$2:$F$205,_xlfn.LAMBDA(_xlpm.x,_xlpm.x=$F8))))</f>
        <v>4.921259842519685E-4</v>
      </c>
      <c r="M8" s="5">
        <f>$D8/L8</f>
        <v>1</v>
      </c>
      <c r="N8" s="5">
        <f>_xlfn.LET(_xlpm.freq,B8,_xlpm.size,H8+1,_xlpm.F,O8,LOG(1+_xlpm.freq)*LOG(1+_xlpm.size)*_xlpm.F)</f>
        <v>0.18123811657891309</v>
      </c>
      <c r="O8" s="5">
        <f>_xlfn.LET(_xlpm.a,M8,_xlpm.b,K8,2*_xlpm.a*_xlpm.b/(_xlpm.a+_xlpm.b))</f>
        <v>1</v>
      </c>
      <c r="P8" s="5">
        <f>_xlfn.LET(_xlpm.p,K8,_xlpm.q,M8,LOG(_xlpm.p/_xlpm.q))</f>
        <v>0</v>
      </c>
      <c r="Q8" s="5"/>
    </row>
    <row r="9" spans="1:17">
      <c r="A9" s="4" t="str">
        <f>_xlfn.LET(_xlpm.sep," : ",CONCATENATE(E9,_xlpm.sep,F9))</f>
        <v>~gi~ : [ɠi]</v>
      </c>
      <c r="B9" s="2">
        <v>1</v>
      </c>
      <c r="C9" s="4" t="s">
        <v>197</v>
      </c>
      <c r="D9" s="5">
        <f>B9/freq.sum.r1a</f>
        <v>4.921259842519685E-4</v>
      </c>
      <c r="E9" s="5" t="str">
        <f>_xlfn.LET(_xlpm.sep,":",_xlpm.w,$C9,_xlfn.CONCAT("~",RIGHT(_xlpm.w,LEN(_xlpm.w)-FIND(_xlpm.sep,_xlpm.w)),"~"))</f>
        <v>~gi~</v>
      </c>
      <c r="F9" s="5" t="str">
        <f>_xlfn.LET(_xlpm.sep,":",_xlpm.w,$C9,_xlfn.CONCAT("[",LEFT(_xlpm.w,FIND(_xlpm.sep,_xlpm.w)-1),"]"))</f>
        <v>[ɠi]</v>
      </c>
      <c r="G9" s="6">
        <f>_xlfn.LET(_xlpm.w,E9,LEN(_xlpm.w)-2)</f>
        <v>2</v>
      </c>
      <c r="H9" s="6">
        <f>_xlfn.LET(_xlpm.w,F9,LEN(_xlpm.w)-2)</f>
        <v>2</v>
      </c>
      <c r="I9" s="6">
        <f>_xlfn.LET(_xlpm.a,H9,_xlpm.b,G9,MAX(_xlpm.a,_xlpm.b))</f>
        <v>2</v>
      </c>
      <c r="J9" s="5" cm="1">
        <f t="array" ref="J9">SUM(_xlfn._xlws.FILTER($D$2:$D$205,_xlfn.MAP($E$2:$E$205,_xlfn.LAMBDA(_xlpm.x,_xlpm.x=$E9))))</f>
        <v>4.921259842519685E-4</v>
      </c>
      <c r="K9" s="5">
        <f>$D9/J9</f>
        <v>1</v>
      </c>
      <c r="L9" s="5" cm="1">
        <f t="array" ref="L9">SUM(_xlfn._xlws.FILTER($D$2:$D$205,_xlfn.MAP($F$2:$F$205,_xlfn.LAMBDA(_xlpm.x,_xlpm.x=$F9))))</f>
        <v>4.921259842519685E-4</v>
      </c>
      <c r="M9" s="5">
        <f>$D9/L9</f>
        <v>1</v>
      </c>
      <c r="N9" s="5">
        <f>_xlfn.LET(_xlpm.freq,B9,_xlpm.size,H9+1,_xlpm.F,O9,LOG(1+_xlpm.freq)*LOG(1+_xlpm.size)*_xlpm.F)</f>
        <v>0.18123811657891309</v>
      </c>
      <c r="O9" s="5">
        <f>_xlfn.LET(_xlpm.a,M9,_xlpm.b,K9,2*_xlpm.a*_xlpm.b/(_xlpm.a+_xlpm.b))</f>
        <v>1</v>
      </c>
      <c r="P9" s="5">
        <f>_xlfn.LET(_xlpm.p,K9,_xlpm.q,M9,LOG(_xlpm.p/_xlpm.q))</f>
        <v>0</v>
      </c>
      <c r="Q9" s="5"/>
    </row>
    <row r="10" spans="1:17">
      <c r="A10" s="4" t="str">
        <f>_xlfn.LET(_xlpm.sep," : ",CONCATENATE(E10,_xlpm.sep,F10))</f>
        <v>~fo~ : [fo]</v>
      </c>
      <c r="B10" s="2">
        <v>1</v>
      </c>
      <c r="C10" s="4" t="s">
        <v>60</v>
      </c>
      <c r="D10" s="5">
        <f>B10/freq.sum.r1a</f>
        <v>4.921259842519685E-4</v>
      </c>
      <c r="E10" s="4" t="str">
        <f>_xlfn.LET(_xlpm.sep,":",_xlpm.w,$C10,_xlfn.CONCAT("~",RIGHT(_xlpm.w,LEN(_xlpm.w)-FIND(_xlpm.sep,_xlpm.w)),"~"))</f>
        <v>~fo~</v>
      </c>
      <c r="F10" s="4" t="str">
        <f>_xlfn.LET(_xlpm.sep,":",_xlpm.w,$C10,_xlfn.CONCAT("[",LEFT(_xlpm.w,FIND(_xlpm.sep,_xlpm.w)-1),"]"))</f>
        <v>[fo]</v>
      </c>
      <c r="G10" s="6">
        <f>_xlfn.LET(_xlpm.w,E10,LEN(_xlpm.w)-2)</f>
        <v>2</v>
      </c>
      <c r="H10" s="6">
        <f>_xlfn.LET(_xlpm.w,F10,LEN(_xlpm.w)-2)</f>
        <v>2</v>
      </c>
      <c r="I10" s="6">
        <f>_xlfn.LET(_xlpm.a,H10,_xlpm.b,G10,MAX(_xlpm.a,_xlpm.b))</f>
        <v>2</v>
      </c>
      <c r="J10" s="5" cm="1">
        <f t="array" ref="J10">SUM(_xlfn._xlws.FILTER($D$2:$D$205,_xlfn.MAP($E$2:$E$205,_xlfn.LAMBDA(_xlpm.x,_xlpm.x=$E10))))</f>
        <v>4.921259842519685E-4</v>
      </c>
      <c r="K10" s="5">
        <f>$D10/J10</f>
        <v>1</v>
      </c>
      <c r="L10" s="5" cm="1">
        <f t="array" ref="L10">SUM(_xlfn._xlws.FILTER($D$2:$D$205,_xlfn.MAP($F$2:$F$205,_xlfn.LAMBDA(_xlpm.x,_xlpm.x=$F10))))</f>
        <v>4.921259842519685E-4</v>
      </c>
      <c r="M10" s="5">
        <f>$D10/L10</f>
        <v>1</v>
      </c>
      <c r="N10" s="5">
        <f>_xlfn.LET(_xlpm.freq,B10,_xlpm.size,H10+1,_xlpm.F,O10,LOG(1+_xlpm.freq)*LOG(1+_xlpm.size)*_xlpm.F)</f>
        <v>0.18123811657891309</v>
      </c>
      <c r="O10" s="5">
        <f>_xlfn.LET(_xlpm.a,M10,_xlpm.b,K10,2*_xlpm.a*_xlpm.b/(_xlpm.a+_xlpm.b))</f>
        <v>1</v>
      </c>
      <c r="P10" s="5">
        <f>_xlfn.LET(_xlpm.p,K10,_xlpm.q,M10,LOG(_xlpm.p/_xlpm.q))</f>
        <v>0</v>
      </c>
      <c r="Q10" s="5"/>
    </row>
    <row r="11" spans="1:17">
      <c r="A11" s="4" t="str">
        <f>_xlfn.LET(_xlpm.sep," : ",CONCATENATE(E11,_xlpm.sep,F11))</f>
        <v>~fe~ : [fe]</v>
      </c>
      <c r="B11" s="2">
        <v>1</v>
      </c>
      <c r="C11" s="4" t="s">
        <v>58</v>
      </c>
      <c r="D11" s="5">
        <f>B11/freq.sum.r1a</f>
        <v>4.921259842519685E-4</v>
      </c>
      <c r="E11" s="5" t="str">
        <f>_xlfn.LET(_xlpm.sep,":",_xlpm.w,$C11,_xlfn.CONCAT("~",RIGHT(_xlpm.w,LEN(_xlpm.w)-FIND(_xlpm.sep,_xlpm.w)),"~"))</f>
        <v>~fe~</v>
      </c>
      <c r="F11" s="5" t="str">
        <f>_xlfn.LET(_xlpm.sep,":",_xlpm.w,$C11,_xlfn.CONCAT("[",LEFT(_xlpm.w,FIND(_xlpm.sep,_xlpm.w)-1),"]"))</f>
        <v>[fe]</v>
      </c>
      <c r="G11" s="6">
        <f>_xlfn.LET(_xlpm.w,E11,LEN(_xlpm.w)-2)</f>
        <v>2</v>
      </c>
      <c r="H11" s="6">
        <f>_xlfn.LET(_xlpm.w,F11,LEN(_xlpm.w)-2)</f>
        <v>2</v>
      </c>
      <c r="I11" s="6">
        <f>_xlfn.LET(_xlpm.a,H11,_xlpm.b,G11,MAX(_xlpm.a,_xlpm.b))</f>
        <v>2</v>
      </c>
      <c r="J11" s="5" cm="1">
        <f t="array" ref="J11">SUM(_xlfn._xlws.FILTER($D$2:$D$205,_xlfn.MAP($E$2:$E$205,_xlfn.LAMBDA(_xlpm.x,_xlpm.x=$E11))))</f>
        <v>4.921259842519685E-4</v>
      </c>
      <c r="K11" s="5">
        <f>$D11/J11</f>
        <v>1</v>
      </c>
      <c r="L11" s="5" cm="1">
        <f t="array" ref="L11">SUM(_xlfn._xlws.FILTER($D$2:$D$205,_xlfn.MAP($F$2:$F$205,_xlfn.LAMBDA(_xlpm.x,_xlpm.x=$F11))))</f>
        <v>4.921259842519685E-4</v>
      </c>
      <c r="M11" s="5">
        <f>$D11/L11</f>
        <v>1</v>
      </c>
      <c r="N11" s="5">
        <f>_xlfn.LET(_xlpm.freq,B11,_xlpm.size,H11+1,_xlpm.F,O11,LOG(1+_xlpm.freq)*LOG(1+_xlpm.size)*_xlpm.F)</f>
        <v>0.18123811657891309</v>
      </c>
      <c r="O11" s="5">
        <f>_xlfn.LET(_xlpm.a,M11,_xlpm.b,K11,2*_xlpm.a*_xlpm.b/(_xlpm.a+_xlpm.b))</f>
        <v>1</v>
      </c>
      <c r="P11" s="5">
        <f>_xlfn.LET(_xlpm.p,K11,_xlpm.q,M11,LOG(_xlpm.p/_xlpm.q))</f>
        <v>0</v>
      </c>
      <c r="Q11" s="5"/>
    </row>
    <row r="12" spans="1:17">
      <c r="A12" s="4" t="str">
        <f>_xlfn.LET(_xlpm.sep," : ",CONCATENATE(E12,_xlpm.sep,F12))</f>
        <v>~jo~ : [ʄo]</v>
      </c>
      <c r="B12" s="2">
        <v>2</v>
      </c>
      <c r="C12" s="4" t="s">
        <v>173</v>
      </c>
      <c r="D12" s="5">
        <f>B12/freq.sum.r1a</f>
        <v>9.8425196850393699E-4</v>
      </c>
      <c r="E12" s="5" t="str">
        <f>_xlfn.LET(_xlpm.sep,":",_xlpm.w,$C12,_xlfn.CONCAT("~",RIGHT(_xlpm.w,LEN(_xlpm.w)-FIND(_xlpm.sep,_xlpm.w)),"~"))</f>
        <v>~jo~</v>
      </c>
      <c r="F12" s="5" t="str">
        <f>_xlfn.LET(_xlpm.sep,":",_xlpm.w,$C12,_xlfn.CONCAT("[",LEFT(_xlpm.w,FIND(_xlpm.sep,_xlpm.w)-1),"]"))</f>
        <v>[ʄo]</v>
      </c>
      <c r="G12" s="6">
        <f>_xlfn.LET(_xlpm.w,E12,LEN(_xlpm.w)-2)</f>
        <v>2</v>
      </c>
      <c r="H12" s="6">
        <f>_xlfn.LET(_xlpm.w,F12,LEN(_xlpm.w)-2)</f>
        <v>2</v>
      </c>
      <c r="I12" s="6">
        <f>_xlfn.LET(_xlpm.a,H12,_xlpm.b,G12,MAX(_xlpm.a,_xlpm.b))</f>
        <v>2</v>
      </c>
      <c r="J12" s="5" cm="1">
        <f t="array" ref="J12">SUM(_xlfn._xlws.FILTER($D$2:$D$205,_xlfn.MAP($E$2:$E$205,_xlfn.LAMBDA(_xlpm.x,_xlpm.x=$E12))))</f>
        <v>9.8425196850393699E-4</v>
      </c>
      <c r="K12" s="5">
        <f>$D12/J12</f>
        <v>1</v>
      </c>
      <c r="L12" s="5" cm="1">
        <f t="array" ref="L12">SUM(_xlfn._xlws.FILTER($D$2:$D$205,_xlfn.MAP($F$2:$F$205,_xlfn.LAMBDA(_xlpm.x,_xlpm.x=$F12))))</f>
        <v>9.8425196850393699E-4</v>
      </c>
      <c r="M12" s="5">
        <f>$D12/L12</f>
        <v>1</v>
      </c>
      <c r="N12" s="5">
        <f>_xlfn.LET(_xlpm.freq,B12,_xlpm.size,H12+1,_xlpm.F,O12,LOG(1+_xlpm.freq)*LOG(1+_xlpm.size)*_xlpm.F)</f>
        <v>0.28725561847890652</v>
      </c>
      <c r="O12" s="5">
        <f>_xlfn.LET(_xlpm.a,M12,_xlpm.b,K12,2*_xlpm.a*_xlpm.b/(_xlpm.a+_xlpm.b))</f>
        <v>1</v>
      </c>
      <c r="P12" s="5">
        <f>_xlfn.LET(_xlpm.p,K12,_xlpm.q,M12,LOG(_xlpm.p/_xlpm.q))</f>
        <v>0</v>
      </c>
      <c r="Q12" s="5"/>
    </row>
    <row r="13" spans="1:17">
      <c r="A13" s="4" t="str">
        <f>_xlfn.LET(_xlpm.sep," : ",CONCATENATE(E13,_xlpm.sep,F13))</f>
        <v>~je~ : [ʄe]</v>
      </c>
      <c r="B13" s="2">
        <v>2</v>
      </c>
      <c r="C13" s="4" t="s">
        <v>175</v>
      </c>
      <c r="D13" s="5">
        <f>B13/freq.sum.r1a</f>
        <v>9.8425196850393699E-4</v>
      </c>
      <c r="E13" s="5" t="str">
        <f>_xlfn.LET(_xlpm.sep,":",_xlpm.w,$C13,_xlfn.CONCAT("~",RIGHT(_xlpm.w,LEN(_xlpm.w)-FIND(_xlpm.sep,_xlpm.w)),"~"))</f>
        <v>~je~</v>
      </c>
      <c r="F13" s="5" t="str">
        <f>_xlfn.LET(_xlpm.sep,":",_xlpm.w,$C13,_xlfn.CONCAT("[",LEFT(_xlpm.w,FIND(_xlpm.sep,_xlpm.w)-1),"]"))</f>
        <v>[ʄe]</v>
      </c>
      <c r="G13" s="6">
        <f>_xlfn.LET(_xlpm.w,E13,LEN(_xlpm.w)-2)</f>
        <v>2</v>
      </c>
      <c r="H13" s="6">
        <f>_xlfn.LET(_xlpm.w,F13,LEN(_xlpm.w)-2)</f>
        <v>2</v>
      </c>
      <c r="I13" s="6">
        <f>_xlfn.LET(_xlpm.a,H13,_xlpm.b,G13,MAX(_xlpm.a,_xlpm.b))</f>
        <v>2</v>
      </c>
      <c r="J13" s="5" cm="1">
        <f t="array" ref="J13">SUM(_xlfn._xlws.FILTER($D$2:$D$205,_xlfn.MAP($E$2:$E$205,_xlfn.LAMBDA(_xlpm.x,_xlpm.x=$E13))))</f>
        <v>9.8425196850393699E-4</v>
      </c>
      <c r="K13" s="5">
        <f>$D13/J13</f>
        <v>1</v>
      </c>
      <c r="L13" s="5" cm="1">
        <f t="array" ref="L13">SUM(_xlfn._xlws.FILTER($D$2:$D$205,_xlfn.MAP($F$2:$F$205,_xlfn.LAMBDA(_xlpm.x,_xlpm.x=$F13))))</f>
        <v>9.8425196850393699E-4</v>
      </c>
      <c r="M13" s="5">
        <f>$D13/L13</f>
        <v>1</v>
      </c>
      <c r="N13" s="5">
        <f>_xlfn.LET(_xlpm.freq,B13,_xlpm.size,H13+1,_xlpm.F,O13,LOG(1+_xlpm.freq)*LOG(1+_xlpm.size)*_xlpm.F)</f>
        <v>0.28725561847890652</v>
      </c>
      <c r="O13" s="5">
        <f>_xlfn.LET(_xlpm.a,M13,_xlpm.b,K13,2*_xlpm.a*_xlpm.b/(_xlpm.a+_xlpm.b))</f>
        <v>1</v>
      </c>
      <c r="P13" s="5">
        <f>_xlfn.LET(_xlpm.p,K13,_xlpm.q,M13,LOG(_xlpm.p/_xlpm.q))</f>
        <v>0</v>
      </c>
      <c r="Q13" s="5"/>
    </row>
    <row r="14" spans="1:17">
      <c r="A14" s="4" t="str">
        <f>_xlfn.LET(_xlpm.sep," : ",CONCATENATE(E14,_xlpm.sep,F14))</f>
        <v>~va~ : [va]</v>
      </c>
      <c r="B14" s="2">
        <v>2</v>
      </c>
      <c r="C14" s="4" t="s">
        <v>14</v>
      </c>
      <c r="D14" s="5">
        <f>B14/freq.sum.r1a</f>
        <v>9.8425196850393699E-4</v>
      </c>
      <c r="E14" s="5" t="str">
        <f>_xlfn.LET(_xlpm.sep,":",_xlpm.w,$C14,_xlfn.CONCAT("~",RIGHT(_xlpm.w,LEN(_xlpm.w)-FIND(_xlpm.sep,_xlpm.w)),"~"))</f>
        <v>~va~</v>
      </c>
      <c r="F14" s="5" t="str">
        <f>_xlfn.LET(_xlpm.sep,":",_xlpm.w,$C14,_xlfn.CONCAT("[",LEFT(_xlpm.w,FIND(_xlpm.sep,_xlpm.w)-1),"]"))</f>
        <v>[va]</v>
      </c>
      <c r="G14" s="6">
        <f>_xlfn.LET(_xlpm.w,E14,LEN(_xlpm.w)-2)</f>
        <v>2</v>
      </c>
      <c r="H14" s="6">
        <f>_xlfn.LET(_xlpm.w,F14,LEN(_xlpm.w)-2)</f>
        <v>2</v>
      </c>
      <c r="I14" s="6">
        <f>_xlfn.LET(_xlpm.a,H14,_xlpm.b,G14,MAX(_xlpm.a,_xlpm.b))</f>
        <v>2</v>
      </c>
      <c r="J14" s="5" cm="1">
        <f t="array" ref="J14">SUM(_xlfn._xlws.FILTER($D$2:$D$205,_xlfn.MAP($E$2:$E$205,_xlfn.LAMBDA(_xlpm.x,_xlpm.x=$E14))))</f>
        <v>9.8425196850393699E-4</v>
      </c>
      <c r="K14" s="5">
        <f>$D14/J14</f>
        <v>1</v>
      </c>
      <c r="L14" s="5" cm="1">
        <f t="array" ref="L14">SUM(_xlfn._xlws.FILTER($D$2:$D$205,_xlfn.MAP($F$2:$F$205,_xlfn.LAMBDA(_xlpm.x,_xlpm.x=$F14))))</f>
        <v>9.8425196850393699E-4</v>
      </c>
      <c r="M14" s="5">
        <f>$D14/L14</f>
        <v>1</v>
      </c>
      <c r="N14" s="5">
        <f>_xlfn.LET(_xlpm.freq,B14,_xlpm.size,H14+1,_xlpm.F,O14,LOG(1+_xlpm.freq)*LOG(1+_xlpm.size)*_xlpm.F)</f>
        <v>0.28725561847890652</v>
      </c>
      <c r="O14" s="5">
        <f>_xlfn.LET(_xlpm.a,M14,_xlpm.b,K14,2*_xlpm.a*_xlpm.b/(_xlpm.a+_xlpm.b))</f>
        <v>1</v>
      </c>
      <c r="P14" s="5">
        <f>_xlfn.LET(_xlpm.p,K14,_xlpm.q,M14,LOG(_xlpm.p/_xlpm.q))</f>
        <v>0</v>
      </c>
      <c r="Q14" s="5"/>
    </row>
    <row r="15" spans="1:17">
      <c r="A15" s="4" t="str">
        <f>_xlfn.LET(_xlpm.sep," : ",CONCATENATE(E15,_xlpm.sep,F15))</f>
        <v>~lo~ : [lo]</v>
      </c>
      <c r="B15" s="2">
        <v>2</v>
      </c>
      <c r="C15" s="4" t="s">
        <v>7</v>
      </c>
      <c r="D15" s="5">
        <f>B15/freq.sum.r1a</f>
        <v>9.8425196850393699E-4</v>
      </c>
      <c r="E15" s="5" t="str">
        <f>_xlfn.LET(_xlpm.sep,":",_xlpm.w,$C15,_xlfn.CONCAT("~",RIGHT(_xlpm.w,LEN(_xlpm.w)-FIND(_xlpm.sep,_xlpm.w)),"~"))</f>
        <v>~lo~</v>
      </c>
      <c r="F15" s="5" t="str">
        <f>_xlfn.LET(_xlpm.sep,":",_xlpm.w,$C15,_xlfn.CONCAT("[",LEFT(_xlpm.w,FIND(_xlpm.sep,_xlpm.w)-1),"]"))</f>
        <v>[lo]</v>
      </c>
      <c r="G15" s="6">
        <f>_xlfn.LET(_xlpm.w,E15,LEN(_xlpm.w)-2)</f>
        <v>2</v>
      </c>
      <c r="H15" s="6">
        <f>_xlfn.LET(_xlpm.w,F15,LEN(_xlpm.w)-2)</f>
        <v>2</v>
      </c>
      <c r="I15" s="6">
        <f>_xlfn.LET(_xlpm.a,H15,_xlpm.b,G15,MAX(_xlpm.a,_xlpm.b))</f>
        <v>2</v>
      </c>
      <c r="J15" s="5" cm="1">
        <f t="array" ref="J15">SUM(_xlfn._xlws.FILTER($D$2:$D$205,_xlfn.MAP($E$2:$E$205,_xlfn.LAMBDA(_xlpm.x,_xlpm.x=$E15))))</f>
        <v>9.8425196850393699E-4</v>
      </c>
      <c r="K15" s="5">
        <f>$D15/J15</f>
        <v>1</v>
      </c>
      <c r="L15" s="5" cm="1">
        <f t="array" ref="L15">SUM(_xlfn._xlws.FILTER($D$2:$D$205,_xlfn.MAP($F$2:$F$205,_xlfn.LAMBDA(_xlpm.x,_xlpm.x=$F15))))</f>
        <v>9.8425196850393699E-4</v>
      </c>
      <c r="M15" s="5">
        <f>$D15/L15</f>
        <v>1</v>
      </c>
      <c r="N15" s="5">
        <f>_xlfn.LET(_xlpm.freq,B15,_xlpm.size,H15+1,_xlpm.F,O15,LOG(1+_xlpm.freq)*LOG(1+_xlpm.size)*_xlpm.F)</f>
        <v>0.28725561847890652</v>
      </c>
      <c r="O15" s="5">
        <f>_xlfn.LET(_xlpm.a,M15,_xlpm.b,K15,2*_xlpm.a*_xlpm.b/(_xlpm.a+_xlpm.b))</f>
        <v>1</v>
      </c>
      <c r="P15" s="5">
        <f>_xlfn.LET(_xlpm.p,K15,_xlpm.q,M15,LOG(_xlpm.p/_xlpm.q))</f>
        <v>0</v>
      </c>
      <c r="Q15" s="5"/>
    </row>
    <row r="16" spans="1:17">
      <c r="A16" s="4" t="str">
        <f>_xlfn.LET(_xlpm.sep," : ",CONCATENATE(E16,_xlpm.sep,F16))</f>
        <v>~bo~ : [ɓo]</v>
      </c>
      <c r="B16" s="2">
        <v>3</v>
      </c>
      <c r="C16" s="4" t="s">
        <v>154</v>
      </c>
      <c r="D16" s="5">
        <f>B16/freq.sum.r1a</f>
        <v>1.4763779527559055E-3</v>
      </c>
      <c r="E16" s="5" t="str">
        <f>_xlfn.LET(_xlpm.sep,":",_xlpm.w,$C16,_xlfn.CONCAT("~",RIGHT(_xlpm.w,LEN(_xlpm.w)-FIND(_xlpm.sep,_xlpm.w)),"~"))</f>
        <v>~bo~</v>
      </c>
      <c r="F16" s="5" t="str">
        <f>_xlfn.LET(_xlpm.sep,":",_xlpm.w,$C16,_xlfn.CONCAT("[",LEFT(_xlpm.w,FIND(_xlpm.sep,_xlpm.w)-1),"]"))</f>
        <v>[ɓo]</v>
      </c>
      <c r="G16" s="6">
        <f>_xlfn.LET(_xlpm.w,E16,LEN(_xlpm.w)-2)</f>
        <v>2</v>
      </c>
      <c r="H16" s="6">
        <f>_xlfn.LET(_xlpm.w,F16,LEN(_xlpm.w)-2)</f>
        <v>2</v>
      </c>
      <c r="I16" s="6">
        <f>_xlfn.LET(_xlpm.a,H16,_xlpm.b,G16,MAX(_xlpm.a,_xlpm.b))</f>
        <v>2</v>
      </c>
      <c r="J16" s="5" cm="1">
        <f t="array" ref="J16">SUM(_xlfn._xlws.FILTER($D$2:$D$205,_xlfn.MAP($E$2:$E$205,_xlfn.LAMBDA(_xlpm.x,_xlpm.x=$E16))))</f>
        <v>1.4763779527559055E-3</v>
      </c>
      <c r="K16" s="5">
        <f>$D16/J16</f>
        <v>1</v>
      </c>
      <c r="L16" s="5" cm="1">
        <f t="array" ref="L16">SUM(_xlfn._xlws.FILTER($D$2:$D$205,_xlfn.MAP($F$2:$F$205,_xlfn.LAMBDA(_xlpm.x,_xlpm.x=$F16))))</f>
        <v>1.4763779527559055E-3</v>
      </c>
      <c r="M16" s="5">
        <f>$D16/L16</f>
        <v>1</v>
      </c>
      <c r="N16" s="5">
        <f>_xlfn.LET(_xlpm.freq,B16,_xlpm.size,H16+1,_xlpm.F,O16,LOG(1+_xlpm.freq)*LOG(1+_xlpm.size)*_xlpm.F)</f>
        <v>0.36247623315782618</v>
      </c>
      <c r="O16" s="5">
        <f>_xlfn.LET(_xlpm.a,M16,_xlpm.b,K16,2*_xlpm.a*_xlpm.b/(_xlpm.a+_xlpm.b))</f>
        <v>1</v>
      </c>
      <c r="P16" s="5">
        <f>_xlfn.LET(_xlpm.p,K16,_xlpm.q,M16,LOG(_xlpm.p/_xlpm.q))</f>
        <v>0</v>
      </c>
      <c r="Q16" s="5"/>
    </row>
    <row r="17" spans="1:17">
      <c r="A17" s="4" t="str">
        <f>_xlfn.LET(_xlpm.sep," : ",CONCATENATE(E17,_xlpm.sep,F17))</f>
        <v>~zu~ : [zu]</v>
      </c>
      <c r="B17" s="2">
        <v>3</v>
      </c>
      <c r="C17" s="4" t="s">
        <v>96</v>
      </c>
      <c r="D17" s="5">
        <f>B17/freq.sum.r1a</f>
        <v>1.4763779527559055E-3</v>
      </c>
      <c r="E17" s="4" t="str">
        <f>_xlfn.LET(_xlpm.sep,":",_xlpm.w,$C17,_xlfn.CONCAT("~",RIGHT(_xlpm.w,LEN(_xlpm.w)-FIND(_xlpm.sep,_xlpm.w)),"~"))</f>
        <v>~zu~</v>
      </c>
      <c r="F17" s="4" t="str">
        <f>_xlfn.LET(_xlpm.sep,":",_xlpm.w,$C17,_xlfn.CONCAT("[",LEFT(_xlpm.w,FIND(_xlpm.sep,_xlpm.w)-1),"]"))</f>
        <v>[zu]</v>
      </c>
      <c r="G17" s="6">
        <f>_xlfn.LET(_xlpm.w,E17,LEN(_xlpm.w)-2)</f>
        <v>2</v>
      </c>
      <c r="H17" s="6">
        <f>_xlfn.LET(_xlpm.w,F17,LEN(_xlpm.w)-2)</f>
        <v>2</v>
      </c>
      <c r="I17" s="6">
        <f>_xlfn.LET(_xlpm.a,H17,_xlpm.b,G17,MAX(_xlpm.a,_xlpm.b))</f>
        <v>2</v>
      </c>
      <c r="J17" s="5" cm="1">
        <f t="array" ref="J17">SUM(_xlfn._xlws.FILTER($D$2:$D$205,_xlfn.MAP($E$2:$E$205,_xlfn.LAMBDA(_xlpm.x,_xlpm.x=$E17))))</f>
        <v>1.4763779527559055E-3</v>
      </c>
      <c r="K17" s="5">
        <f>$D17/J17</f>
        <v>1</v>
      </c>
      <c r="L17" s="5" cm="1">
        <f t="array" ref="L17">SUM(_xlfn._xlws.FILTER($D$2:$D$205,_xlfn.MAP($F$2:$F$205,_xlfn.LAMBDA(_xlpm.x,_xlpm.x=$F17))))</f>
        <v>1.4763779527559055E-3</v>
      </c>
      <c r="M17" s="5">
        <f>$D17/L17</f>
        <v>1</v>
      </c>
      <c r="N17" s="5">
        <f>_xlfn.LET(_xlpm.freq,B17,_xlpm.size,H17+1,_xlpm.F,O17,LOG(1+_xlpm.freq)*LOG(1+_xlpm.size)*_xlpm.F)</f>
        <v>0.36247623315782618</v>
      </c>
      <c r="O17" s="5">
        <f>_xlfn.LET(_xlpm.a,M17,_xlpm.b,K17,2*_xlpm.a*_xlpm.b/(_xlpm.a+_xlpm.b))</f>
        <v>1</v>
      </c>
      <c r="P17" s="5">
        <f>_xlfn.LET(_xlpm.p,K17,_xlpm.q,M17,LOG(_xlpm.p/_xlpm.q))</f>
        <v>0</v>
      </c>
      <c r="Q17" s="5"/>
    </row>
    <row r="18" spans="1:17">
      <c r="A18" s="4" t="str">
        <f>_xlfn.LET(_xlpm.sep," : ",CONCATENATE(E18,_xlpm.sep,F18))</f>
        <v>~pu~ : [pu]</v>
      </c>
      <c r="B18" s="2">
        <v>3</v>
      </c>
      <c r="C18" s="4" t="s">
        <v>85</v>
      </c>
      <c r="D18" s="5">
        <f>B18/freq.sum.r1a</f>
        <v>1.4763779527559055E-3</v>
      </c>
      <c r="E18" s="5" t="str">
        <f>_xlfn.LET(_xlpm.sep,":",_xlpm.w,$C18,_xlfn.CONCAT("~",RIGHT(_xlpm.w,LEN(_xlpm.w)-FIND(_xlpm.sep,_xlpm.w)),"~"))</f>
        <v>~pu~</v>
      </c>
      <c r="F18" s="5" t="str">
        <f>_xlfn.LET(_xlpm.sep,":",_xlpm.w,$C18,_xlfn.CONCAT("[",LEFT(_xlpm.w,FIND(_xlpm.sep,_xlpm.w)-1),"]"))</f>
        <v>[pu]</v>
      </c>
      <c r="G18" s="6">
        <f>_xlfn.LET(_xlpm.w,E18,LEN(_xlpm.w)-2)</f>
        <v>2</v>
      </c>
      <c r="H18" s="6">
        <f>_xlfn.LET(_xlpm.w,F18,LEN(_xlpm.w)-2)</f>
        <v>2</v>
      </c>
      <c r="I18" s="6">
        <f>_xlfn.LET(_xlpm.a,H18,_xlpm.b,G18,MAX(_xlpm.a,_xlpm.b))</f>
        <v>2</v>
      </c>
      <c r="J18" s="5" cm="1">
        <f t="array" ref="J18">SUM(_xlfn._xlws.FILTER($D$2:$D$205,_xlfn.MAP($E$2:$E$205,_xlfn.LAMBDA(_xlpm.x,_xlpm.x=$E18))))</f>
        <v>1.4763779527559055E-3</v>
      </c>
      <c r="K18" s="5">
        <f>$D18/J18</f>
        <v>1</v>
      </c>
      <c r="L18" s="5" cm="1">
        <f t="array" ref="L18">SUM(_xlfn._xlws.FILTER($D$2:$D$205,_xlfn.MAP($F$2:$F$205,_xlfn.LAMBDA(_xlpm.x,_xlpm.x=$F18))))</f>
        <v>1.4763779527559055E-3</v>
      </c>
      <c r="M18" s="5">
        <f>$D18/L18</f>
        <v>1</v>
      </c>
      <c r="N18" s="5">
        <f>_xlfn.LET(_xlpm.freq,B18,_xlpm.size,H18+1,_xlpm.F,O18,LOG(1+_xlpm.freq)*LOG(1+_xlpm.size)*_xlpm.F)</f>
        <v>0.36247623315782618</v>
      </c>
      <c r="O18" s="5">
        <f>_xlfn.LET(_xlpm.a,M18,_xlpm.b,K18,2*_xlpm.a*_xlpm.b/(_xlpm.a+_xlpm.b))</f>
        <v>1</v>
      </c>
      <c r="P18" s="5">
        <f>_xlfn.LET(_xlpm.p,K18,_xlpm.q,M18,LOG(_xlpm.p/_xlpm.q))</f>
        <v>0</v>
      </c>
      <c r="Q18" s="5"/>
    </row>
    <row r="19" spans="1:17">
      <c r="A19" s="4" t="str">
        <f>_xlfn.LET(_xlpm.sep," : ",CONCATENATE(E19,_xlpm.sep,F19))</f>
        <v>~lu~ : [lu]</v>
      </c>
      <c r="B19" s="2">
        <v>3</v>
      </c>
      <c r="C19" s="4" t="s">
        <v>74</v>
      </c>
      <c r="D19" s="5">
        <f>B19/freq.sum.r1a</f>
        <v>1.4763779527559055E-3</v>
      </c>
      <c r="E19" s="4" t="str">
        <f>_xlfn.LET(_xlpm.sep,":",_xlpm.w,$C19,_xlfn.CONCAT("~",RIGHT(_xlpm.w,LEN(_xlpm.w)-FIND(_xlpm.sep,_xlpm.w)),"~"))</f>
        <v>~lu~</v>
      </c>
      <c r="F19" s="4" t="str">
        <f>_xlfn.LET(_xlpm.sep,":",_xlpm.w,$C19,_xlfn.CONCAT("[",LEFT(_xlpm.w,FIND(_xlpm.sep,_xlpm.w)-1),"]"))</f>
        <v>[lu]</v>
      </c>
      <c r="G19" s="6">
        <f>_xlfn.LET(_xlpm.w,E19,LEN(_xlpm.w)-2)</f>
        <v>2</v>
      </c>
      <c r="H19" s="6">
        <f>_xlfn.LET(_xlpm.w,F19,LEN(_xlpm.w)-2)</f>
        <v>2</v>
      </c>
      <c r="I19" s="6">
        <f>_xlfn.LET(_xlpm.a,H19,_xlpm.b,G19,MAX(_xlpm.a,_xlpm.b))</f>
        <v>2</v>
      </c>
      <c r="J19" s="5" cm="1">
        <f t="array" ref="J19">SUM(_xlfn._xlws.FILTER($D$2:$D$205,_xlfn.MAP($E$2:$E$205,_xlfn.LAMBDA(_xlpm.x,_xlpm.x=$E19))))</f>
        <v>1.4763779527559055E-3</v>
      </c>
      <c r="K19" s="5">
        <f>$D19/J19</f>
        <v>1</v>
      </c>
      <c r="L19" s="5" cm="1">
        <f t="array" ref="L19">SUM(_xlfn._xlws.FILTER($D$2:$D$205,_xlfn.MAP($F$2:$F$205,_xlfn.LAMBDA(_xlpm.x,_xlpm.x=$F19))))</f>
        <v>1.4763779527559055E-3</v>
      </c>
      <c r="M19" s="5">
        <f>$D19/L19</f>
        <v>1</v>
      </c>
      <c r="N19" s="5">
        <f>_xlfn.LET(_xlpm.freq,B19,_xlpm.size,H19+1,_xlpm.F,O19,LOG(1+_xlpm.freq)*LOG(1+_xlpm.size)*_xlpm.F)</f>
        <v>0.36247623315782618</v>
      </c>
      <c r="O19" s="5">
        <f>_xlfn.LET(_xlpm.a,M19,_xlpm.b,K19,2*_xlpm.a*_xlpm.b/(_xlpm.a+_xlpm.b))</f>
        <v>1</v>
      </c>
      <c r="P19" s="5">
        <f>_xlfn.LET(_xlpm.p,K19,_xlpm.q,M19,LOG(_xlpm.p/_xlpm.q))</f>
        <v>0</v>
      </c>
      <c r="Q19" s="5"/>
    </row>
    <row r="20" spans="1:17">
      <c r="A20" s="4" t="str">
        <f>_xlfn.LET(_xlpm.sep," : ",CONCATENATE(E20,_xlpm.sep,F20))</f>
        <v>~ge~ : [ɠe]</v>
      </c>
      <c r="B20" s="2">
        <v>4</v>
      </c>
      <c r="C20" s="4" t="s">
        <v>147</v>
      </c>
      <c r="D20" s="5">
        <f>B20/freq.sum.r1a</f>
        <v>1.968503937007874E-3</v>
      </c>
      <c r="E20" s="4" t="str">
        <f>_xlfn.LET(_xlpm.sep,":",_xlpm.w,$C20,_xlfn.CONCAT("~",RIGHT(_xlpm.w,LEN(_xlpm.w)-FIND(_xlpm.sep,_xlpm.w)),"~"))</f>
        <v>~ge~</v>
      </c>
      <c r="F20" s="4" t="str">
        <f>_xlfn.LET(_xlpm.sep,":",_xlpm.w,$C20,_xlfn.CONCAT("[",LEFT(_xlpm.w,FIND(_xlpm.sep,_xlpm.w)-1),"]"))</f>
        <v>[ɠe]</v>
      </c>
      <c r="G20" s="6">
        <f>_xlfn.LET(_xlpm.w,E20,LEN(_xlpm.w)-2)</f>
        <v>2</v>
      </c>
      <c r="H20" s="6">
        <f>_xlfn.LET(_xlpm.w,F20,LEN(_xlpm.w)-2)</f>
        <v>2</v>
      </c>
      <c r="I20" s="6">
        <f>_xlfn.LET(_xlpm.a,H20,_xlpm.b,G20,MAX(_xlpm.a,_xlpm.b))</f>
        <v>2</v>
      </c>
      <c r="J20" s="5" cm="1">
        <f t="array" ref="J20">SUM(_xlfn._xlws.FILTER($D$2:$D$205,_xlfn.MAP($E$2:$E$205,_xlfn.LAMBDA(_xlpm.x,_xlpm.x=$E20))))</f>
        <v>1.968503937007874E-3</v>
      </c>
      <c r="K20" s="5">
        <f>$D20/J20</f>
        <v>1</v>
      </c>
      <c r="L20" s="5" cm="1">
        <f t="array" ref="L20">SUM(_xlfn._xlws.FILTER($D$2:$D$205,_xlfn.MAP($F$2:$F$205,_xlfn.LAMBDA(_xlpm.x,_xlpm.x=$F20))))</f>
        <v>1.968503937007874E-3</v>
      </c>
      <c r="M20" s="5">
        <f>$D20/L20</f>
        <v>1</v>
      </c>
      <c r="N20" s="5">
        <f>_xlfn.LET(_xlpm.freq,B20,_xlpm.size,H20+1,_xlpm.F,O20,LOG(1+_xlpm.freq)*LOG(1+_xlpm.size)*_xlpm.F)</f>
        <v>0.42082187474904936</v>
      </c>
      <c r="O20" s="5">
        <f>_xlfn.LET(_xlpm.a,M20,_xlpm.b,K20,2*_xlpm.a*_xlpm.b/(_xlpm.a+_xlpm.b))</f>
        <v>1</v>
      </c>
      <c r="P20" s="5">
        <f>_xlfn.LET(_xlpm.p,K20,_xlpm.q,M20,LOG(_xlpm.p/_xlpm.q))</f>
        <v>0</v>
      </c>
      <c r="Q20" s="5"/>
    </row>
    <row r="21" spans="1:17">
      <c r="A21" s="4" t="str">
        <f>_xlfn.LET(_xlpm.sep," : ",CONCATENATE(E21,_xlpm.sep,F21))</f>
        <v>~be~ : [ɓe]</v>
      </c>
      <c r="B21" s="2">
        <v>4</v>
      </c>
      <c r="C21" s="4" t="s">
        <v>148</v>
      </c>
      <c r="D21" s="5">
        <f>B21/freq.sum.r1a</f>
        <v>1.968503937007874E-3</v>
      </c>
      <c r="E21" s="4" t="str">
        <f>_xlfn.LET(_xlpm.sep,":",_xlpm.w,$C21,_xlfn.CONCAT("~",RIGHT(_xlpm.w,LEN(_xlpm.w)-FIND(_xlpm.sep,_xlpm.w)),"~"))</f>
        <v>~be~</v>
      </c>
      <c r="F21" s="4" t="str">
        <f>_xlfn.LET(_xlpm.sep,":",_xlpm.w,$C21,_xlfn.CONCAT("[",LEFT(_xlpm.w,FIND(_xlpm.sep,_xlpm.w)-1),"]"))</f>
        <v>[ɓe]</v>
      </c>
      <c r="G21" s="6">
        <f>_xlfn.LET(_xlpm.w,E21,LEN(_xlpm.w)-2)</f>
        <v>2</v>
      </c>
      <c r="H21" s="6">
        <f>_xlfn.LET(_xlpm.w,F21,LEN(_xlpm.w)-2)</f>
        <v>2</v>
      </c>
      <c r="I21" s="6">
        <f>_xlfn.LET(_xlpm.a,H21,_xlpm.b,G21,MAX(_xlpm.a,_xlpm.b))</f>
        <v>2</v>
      </c>
      <c r="J21" s="5" cm="1">
        <f t="array" ref="J21">SUM(_xlfn._xlws.FILTER($D$2:$D$205,_xlfn.MAP($E$2:$E$205,_xlfn.LAMBDA(_xlpm.x,_xlpm.x=$E21))))</f>
        <v>1.968503937007874E-3</v>
      </c>
      <c r="K21" s="5">
        <f>$D21/J21</f>
        <v>1</v>
      </c>
      <c r="L21" s="5" cm="1">
        <f t="array" ref="L21">SUM(_xlfn._xlws.FILTER($D$2:$D$205,_xlfn.MAP($F$2:$F$205,_xlfn.LAMBDA(_xlpm.x,_xlpm.x=$F21))))</f>
        <v>1.968503937007874E-3</v>
      </c>
      <c r="M21" s="5">
        <f>$D21/L21</f>
        <v>1</v>
      </c>
      <c r="N21" s="5">
        <f>_xlfn.LET(_xlpm.freq,B21,_xlpm.size,H21+1,_xlpm.F,O21,LOG(1+_xlpm.freq)*LOG(1+_xlpm.size)*_xlpm.F)</f>
        <v>0.42082187474904936</v>
      </c>
      <c r="O21" s="5">
        <f>_xlfn.LET(_xlpm.a,M21,_xlpm.b,K21,2*_xlpm.a*_xlpm.b/(_xlpm.a+_xlpm.b))</f>
        <v>1</v>
      </c>
      <c r="P21" s="5">
        <f>_xlfn.LET(_xlpm.p,K21,_xlpm.q,M21,LOG(_xlpm.p/_xlpm.q))</f>
        <v>0</v>
      </c>
      <c r="Q21" s="5"/>
    </row>
    <row r="22" spans="1:17">
      <c r="A22" s="4" t="str">
        <f>_xlfn.LET(_xlpm.sep," : ",CONCATENATE(E22,_xlpm.sep,F22))</f>
        <v>~ze~ : [ze]</v>
      </c>
      <c r="B22" s="2">
        <v>4</v>
      </c>
      <c r="C22" s="4" t="s">
        <v>94</v>
      </c>
      <c r="D22" s="5">
        <f>B22/freq.sum.r1a</f>
        <v>1.968503937007874E-3</v>
      </c>
      <c r="E22" s="5" t="str">
        <f>_xlfn.LET(_xlpm.sep,":",_xlpm.w,$C22,_xlfn.CONCAT("~",RIGHT(_xlpm.w,LEN(_xlpm.w)-FIND(_xlpm.sep,_xlpm.w)),"~"))</f>
        <v>~ze~</v>
      </c>
      <c r="F22" s="5" t="str">
        <f>_xlfn.LET(_xlpm.sep,":",_xlpm.w,$C22,_xlfn.CONCAT("[",LEFT(_xlpm.w,FIND(_xlpm.sep,_xlpm.w)-1),"]"))</f>
        <v>[ze]</v>
      </c>
      <c r="G22" s="6">
        <f>_xlfn.LET(_xlpm.w,E22,LEN(_xlpm.w)-2)</f>
        <v>2</v>
      </c>
      <c r="H22" s="6">
        <f>_xlfn.LET(_xlpm.w,F22,LEN(_xlpm.w)-2)</f>
        <v>2</v>
      </c>
      <c r="I22" s="6">
        <f>_xlfn.LET(_xlpm.a,H22,_xlpm.b,G22,MAX(_xlpm.a,_xlpm.b))</f>
        <v>2</v>
      </c>
      <c r="J22" s="5" cm="1">
        <f t="array" ref="J22">SUM(_xlfn._xlws.FILTER($D$2:$D$205,_xlfn.MAP($E$2:$E$205,_xlfn.LAMBDA(_xlpm.x,_xlpm.x=$E22))))</f>
        <v>1.968503937007874E-3</v>
      </c>
      <c r="K22" s="5">
        <f>$D22/J22</f>
        <v>1</v>
      </c>
      <c r="L22" s="5" cm="1">
        <f t="array" ref="L22">SUM(_xlfn._xlws.FILTER($D$2:$D$205,_xlfn.MAP($F$2:$F$205,_xlfn.LAMBDA(_xlpm.x,_xlpm.x=$F22))))</f>
        <v>1.968503937007874E-3</v>
      </c>
      <c r="M22" s="5">
        <f>$D22/L22</f>
        <v>1</v>
      </c>
      <c r="N22" s="5">
        <f>_xlfn.LET(_xlpm.freq,B22,_xlpm.size,H22+1,_xlpm.F,O22,LOG(1+_xlpm.freq)*LOG(1+_xlpm.size)*_xlpm.F)</f>
        <v>0.42082187474904936</v>
      </c>
      <c r="O22" s="5">
        <f>_xlfn.LET(_xlpm.a,M22,_xlpm.b,K22,2*_xlpm.a*_xlpm.b/(_xlpm.a+_xlpm.b))</f>
        <v>1</v>
      </c>
      <c r="P22" s="5">
        <f>_xlfn.LET(_xlpm.p,K22,_xlpm.q,M22,LOG(_xlpm.p/_xlpm.q))</f>
        <v>0</v>
      </c>
      <c r="Q22" s="5"/>
    </row>
    <row r="23" spans="1:17">
      <c r="A23" s="4" t="str">
        <f>_xlfn.LET(_xlpm.sep," : ",CONCATENATE(E23,_xlpm.sep,F23))</f>
        <v>~so~ : [so]</v>
      </c>
      <c r="B23" s="2">
        <v>4</v>
      </c>
      <c r="C23" s="4" t="s">
        <v>88</v>
      </c>
      <c r="D23" s="5">
        <f>B23/freq.sum.r1a</f>
        <v>1.968503937007874E-3</v>
      </c>
      <c r="E23" s="4" t="str">
        <f>_xlfn.LET(_xlpm.sep,":",_xlpm.w,$C23,_xlfn.CONCAT("~",RIGHT(_xlpm.w,LEN(_xlpm.w)-FIND(_xlpm.sep,_xlpm.w)),"~"))</f>
        <v>~so~</v>
      </c>
      <c r="F23" s="4" t="str">
        <f>_xlfn.LET(_xlpm.sep,":",_xlpm.w,$C23,_xlfn.CONCAT("[",LEFT(_xlpm.w,FIND(_xlpm.sep,_xlpm.w)-1),"]"))</f>
        <v>[so]</v>
      </c>
      <c r="G23" s="6">
        <f>_xlfn.LET(_xlpm.w,E23,LEN(_xlpm.w)-2)</f>
        <v>2</v>
      </c>
      <c r="H23" s="6">
        <f>_xlfn.LET(_xlpm.w,F23,LEN(_xlpm.w)-2)</f>
        <v>2</v>
      </c>
      <c r="I23" s="6">
        <f>_xlfn.LET(_xlpm.a,H23,_xlpm.b,G23,MAX(_xlpm.a,_xlpm.b))</f>
        <v>2</v>
      </c>
      <c r="J23" s="5" cm="1">
        <f t="array" ref="J23">SUM(_xlfn._xlws.FILTER($D$2:$D$205,_xlfn.MAP($E$2:$E$205,_xlfn.LAMBDA(_xlpm.x,_xlpm.x=$E23))))</f>
        <v>1.968503937007874E-3</v>
      </c>
      <c r="K23" s="5">
        <f>$D23/J23</f>
        <v>1</v>
      </c>
      <c r="L23" s="5" cm="1">
        <f t="array" ref="L23">SUM(_xlfn._xlws.FILTER($D$2:$D$205,_xlfn.MAP($F$2:$F$205,_xlfn.LAMBDA(_xlpm.x,_xlpm.x=$F23))))</f>
        <v>1.968503937007874E-3</v>
      </c>
      <c r="M23" s="5">
        <f>$D23/L23</f>
        <v>1</v>
      </c>
      <c r="N23" s="5">
        <f>_xlfn.LET(_xlpm.freq,B23,_xlpm.size,H23+1,_xlpm.F,O23,LOG(1+_xlpm.freq)*LOG(1+_xlpm.size)*_xlpm.F)</f>
        <v>0.42082187474904936</v>
      </c>
      <c r="O23" s="5">
        <f>_xlfn.LET(_xlpm.a,M23,_xlpm.b,K23,2*_xlpm.a*_xlpm.b/(_xlpm.a+_xlpm.b))</f>
        <v>1</v>
      </c>
      <c r="P23" s="5">
        <f>_xlfn.LET(_xlpm.p,K23,_xlpm.q,M23,LOG(_xlpm.p/_xlpm.q))</f>
        <v>0</v>
      </c>
      <c r="Q23" s="5"/>
    </row>
    <row r="24" spans="1:17">
      <c r="A24" s="4" t="str">
        <f>_xlfn.LET(_xlpm.sep," : ",CONCATENATE(E24,_xlpm.sep,F24))</f>
        <v>~se~ : [se]</v>
      </c>
      <c r="B24" s="2">
        <v>4</v>
      </c>
      <c r="C24" s="4" t="s">
        <v>54</v>
      </c>
      <c r="D24" s="5">
        <f>B24/freq.sum.r1a</f>
        <v>1.968503937007874E-3</v>
      </c>
      <c r="E24" s="4" t="str">
        <f>_xlfn.LET(_xlpm.sep,":",_xlpm.w,$C24,_xlfn.CONCAT("~",RIGHT(_xlpm.w,LEN(_xlpm.w)-FIND(_xlpm.sep,_xlpm.w)),"~"))</f>
        <v>~se~</v>
      </c>
      <c r="F24" s="4" t="str">
        <f>_xlfn.LET(_xlpm.sep,":",_xlpm.w,$C24,_xlfn.CONCAT("[",LEFT(_xlpm.w,FIND(_xlpm.sep,_xlpm.w)-1),"]"))</f>
        <v>[se]</v>
      </c>
      <c r="G24" s="6">
        <f>_xlfn.LET(_xlpm.w,E24,LEN(_xlpm.w)-2)</f>
        <v>2</v>
      </c>
      <c r="H24" s="6">
        <f>_xlfn.LET(_xlpm.w,F24,LEN(_xlpm.w)-2)</f>
        <v>2</v>
      </c>
      <c r="I24" s="6">
        <f>_xlfn.LET(_xlpm.a,H24,_xlpm.b,G24,MAX(_xlpm.a,_xlpm.b))</f>
        <v>2</v>
      </c>
      <c r="J24" s="5" cm="1">
        <f t="array" ref="J24">SUM(_xlfn._xlws.FILTER($D$2:$D$205,_xlfn.MAP($E$2:$E$205,_xlfn.LAMBDA(_xlpm.x,_xlpm.x=$E24))))</f>
        <v>1.968503937007874E-3</v>
      </c>
      <c r="K24" s="5">
        <f>$D24/J24</f>
        <v>1</v>
      </c>
      <c r="L24" s="5" cm="1">
        <f t="array" ref="L24">SUM(_xlfn._xlws.FILTER($D$2:$D$205,_xlfn.MAP($F$2:$F$205,_xlfn.LAMBDA(_xlpm.x,_xlpm.x=$F24))))</f>
        <v>1.968503937007874E-3</v>
      </c>
      <c r="M24" s="5">
        <f>$D24/L24</f>
        <v>1</v>
      </c>
      <c r="N24" s="5">
        <f>_xlfn.LET(_xlpm.freq,B24,_xlpm.size,H24+1,_xlpm.F,O24,LOG(1+_xlpm.freq)*LOG(1+_xlpm.size)*_xlpm.F)</f>
        <v>0.42082187474904936</v>
      </c>
      <c r="O24" s="5">
        <f>_xlfn.LET(_xlpm.a,M24,_xlpm.b,K24,2*_xlpm.a*_xlpm.b/(_xlpm.a+_xlpm.b))</f>
        <v>1</v>
      </c>
      <c r="P24" s="5">
        <f>_xlfn.LET(_xlpm.p,K24,_xlpm.q,M24,LOG(_xlpm.p/_xlpm.q))</f>
        <v>0</v>
      </c>
      <c r="Q24" s="5"/>
    </row>
    <row r="25" spans="1:17">
      <c r="A25" s="4" t="str">
        <f>_xlfn.LET(_xlpm.sep," : ",CONCATENATE(E25,_xlpm.sep,F25))</f>
        <v>~ye~ : [je]</v>
      </c>
      <c r="B25" s="2">
        <v>4</v>
      </c>
      <c r="C25" s="4" t="s">
        <v>152</v>
      </c>
      <c r="D25" s="5">
        <f>B25/freq.sum.r1a</f>
        <v>1.968503937007874E-3</v>
      </c>
      <c r="E25" s="4" t="str">
        <f>_xlfn.LET(_xlpm.sep,":",_xlpm.w,$C25,_xlfn.CONCAT("~",RIGHT(_xlpm.w,LEN(_xlpm.w)-FIND(_xlpm.sep,_xlpm.w)),"~"))</f>
        <v>~ye~</v>
      </c>
      <c r="F25" s="4" t="str">
        <f>_xlfn.LET(_xlpm.sep,":",_xlpm.w,$C25,_xlfn.CONCAT("[",LEFT(_xlpm.w,FIND(_xlpm.sep,_xlpm.w)-1),"]"))</f>
        <v>[je]</v>
      </c>
      <c r="G25" s="6">
        <f>_xlfn.LET(_xlpm.w,E25,LEN(_xlpm.w)-2)</f>
        <v>2</v>
      </c>
      <c r="H25" s="6">
        <f>_xlfn.LET(_xlpm.w,F25,LEN(_xlpm.w)-2)</f>
        <v>2</v>
      </c>
      <c r="I25" s="6">
        <f>_xlfn.LET(_xlpm.a,H25,_xlpm.b,G25,MAX(_xlpm.a,_xlpm.b))</f>
        <v>2</v>
      </c>
      <c r="J25" s="5" cm="1">
        <f t="array" ref="J25">SUM(_xlfn._xlws.FILTER($D$2:$D$205,_xlfn.MAP($E$2:$E$205,_xlfn.LAMBDA(_xlpm.x,_xlpm.x=$E25))))</f>
        <v>1.968503937007874E-3</v>
      </c>
      <c r="K25" s="5">
        <f>$D25/J25</f>
        <v>1</v>
      </c>
      <c r="L25" s="5" cm="1">
        <f t="array" ref="L25">SUM(_xlfn._xlws.FILTER($D$2:$D$205,_xlfn.MAP($F$2:$F$205,_xlfn.LAMBDA(_xlpm.x,_xlpm.x=$F25))))</f>
        <v>1.968503937007874E-3</v>
      </c>
      <c r="M25" s="5">
        <f>$D25/L25</f>
        <v>1</v>
      </c>
      <c r="N25" s="5">
        <f>_xlfn.LET(_xlpm.freq,B25,_xlpm.size,H25+1,_xlpm.F,O25,LOG(1+_xlpm.freq)*LOG(1+_xlpm.size)*_xlpm.F)</f>
        <v>0.42082187474904936</v>
      </c>
      <c r="O25" s="5">
        <f>_xlfn.LET(_xlpm.a,M25,_xlpm.b,K25,2*_xlpm.a*_xlpm.b/(_xlpm.a+_xlpm.b))</f>
        <v>1</v>
      </c>
      <c r="P25" s="5">
        <f>_xlfn.LET(_xlpm.p,K25,_xlpm.q,M25,LOG(_xlpm.p/_xlpm.q))</f>
        <v>0</v>
      </c>
      <c r="Q25" s="5"/>
    </row>
    <row r="26" spans="1:17">
      <c r="A26" s="4" t="str">
        <f>_xlfn.LET(_xlpm.sep," : ",CONCATENATE(E26,_xlpm.sep,F26))</f>
        <v>~ho~ : [ho]</v>
      </c>
      <c r="B26" s="2">
        <v>4</v>
      </c>
      <c r="C26" s="4" t="s">
        <v>64</v>
      </c>
      <c r="D26" s="5">
        <f>B26/freq.sum.r1a</f>
        <v>1.968503937007874E-3</v>
      </c>
      <c r="E26" s="5" t="str">
        <f>_xlfn.LET(_xlpm.sep,":",_xlpm.w,$C26,_xlfn.CONCAT("~",RIGHT(_xlpm.w,LEN(_xlpm.w)-FIND(_xlpm.sep,_xlpm.w)),"~"))</f>
        <v>~ho~</v>
      </c>
      <c r="F26" s="5" t="str">
        <f>_xlfn.LET(_xlpm.sep,":",_xlpm.w,$C26,_xlfn.CONCAT("[",LEFT(_xlpm.w,FIND(_xlpm.sep,_xlpm.w)-1),"]"))</f>
        <v>[ho]</v>
      </c>
      <c r="G26" s="6">
        <f>_xlfn.LET(_xlpm.w,E26,LEN(_xlpm.w)-2)</f>
        <v>2</v>
      </c>
      <c r="H26" s="6">
        <f>_xlfn.LET(_xlpm.w,F26,LEN(_xlpm.w)-2)</f>
        <v>2</v>
      </c>
      <c r="I26" s="6">
        <f>_xlfn.LET(_xlpm.a,H26,_xlpm.b,G26,MAX(_xlpm.a,_xlpm.b))</f>
        <v>2</v>
      </c>
      <c r="J26" s="5" cm="1">
        <f t="array" ref="J26">SUM(_xlfn._xlws.FILTER($D$2:$D$205,_xlfn.MAP($E$2:$E$205,_xlfn.LAMBDA(_xlpm.x,_xlpm.x=$E26))))</f>
        <v>1.968503937007874E-3</v>
      </c>
      <c r="K26" s="5">
        <f>$D26/J26</f>
        <v>1</v>
      </c>
      <c r="L26" s="5" cm="1">
        <f t="array" ref="L26">SUM(_xlfn._xlws.FILTER($D$2:$D$205,_xlfn.MAP($F$2:$F$205,_xlfn.LAMBDA(_xlpm.x,_xlpm.x=$F26))))</f>
        <v>1.968503937007874E-3</v>
      </c>
      <c r="M26" s="5">
        <f>$D26/L26</f>
        <v>1</v>
      </c>
      <c r="N26" s="5">
        <f>_xlfn.LET(_xlpm.freq,B26,_xlpm.size,H26+1,_xlpm.F,O26,LOG(1+_xlpm.freq)*LOG(1+_xlpm.size)*_xlpm.F)</f>
        <v>0.42082187474904936</v>
      </c>
      <c r="O26" s="5">
        <f>_xlfn.LET(_xlpm.a,M26,_xlpm.b,K26,2*_xlpm.a*_xlpm.b/(_xlpm.a+_xlpm.b))</f>
        <v>1</v>
      </c>
      <c r="P26" s="5">
        <f>_xlfn.LET(_xlpm.p,K26,_xlpm.q,M26,LOG(_xlpm.p/_xlpm.q))</f>
        <v>0</v>
      </c>
      <c r="Q26" s="5"/>
    </row>
    <row r="27" spans="1:17">
      <c r="A27" s="4" t="str">
        <f>_xlfn.LET(_xlpm.sep," : ",CONCATENATE(E27,_xlpm.sep,F27))</f>
        <v>~he~ : [he]</v>
      </c>
      <c r="B27" s="2">
        <v>4</v>
      </c>
      <c r="C27" s="4" t="s">
        <v>62</v>
      </c>
      <c r="D27" s="5">
        <f>B27/freq.sum.r1a</f>
        <v>1.968503937007874E-3</v>
      </c>
      <c r="E27" s="4" t="str">
        <f>_xlfn.LET(_xlpm.sep,":",_xlpm.w,$C27,_xlfn.CONCAT("~",RIGHT(_xlpm.w,LEN(_xlpm.w)-FIND(_xlpm.sep,_xlpm.w)),"~"))</f>
        <v>~he~</v>
      </c>
      <c r="F27" s="4" t="str">
        <f>_xlfn.LET(_xlpm.sep,":",_xlpm.w,$C27,_xlfn.CONCAT("[",LEFT(_xlpm.w,FIND(_xlpm.sep,_xlpm.w)-1),"]"))</f>
        <v>[he]</v>
      </c>
      <c r="G27" s="6">
        <f>_xlfn.LET(_xlpm.w,E27,LEN(_xlpm.w)-2)</f>
        <v>2</v>
      </c>
      <c r="H27" s="6">
        <f>_xlfn.LET(_xlpm.w,F27,LEN(_xlpm.w)-2)</f>
        <v>2</v>
      </c>
      <c r="I27" s="6">
        <f>_xlfn.LET(_xlpm.a,H27,_xlpm.b,G27,MAX(_xlpm.a,_xlpm.b))</f>
        <v>2</v>
      </c>
      <c r="J27" s="5" cm="1">
        <f t="array" ref="J27">SUM(_xlfn._xlws.FILTER($D$2:$D$205,_xlfn.MAP($E$2:$E$205,_xlfn.LAMBDA(_xlpm.x,_xlpm.x=$E27))))</f>
        <v>1.968503937007874E-3</v>
      </c>
      <c r="K27" s="5">
        <f>$D27/J27</f>
        <v>1</v>
      </c>
      <c r="L27" s="5" cm="1">
        <f t="array" ref="L27">SUM(_xlfn._xlws.FILTER($D$2:$D$205,_xlfn.MAP($F$2:$F$205,_xlfn.LAMBDA(_xlpm.x,_xlpm.x=$F27))))</f>
        <v>1.968503937007874E-3</v>
      </c>
      <c r="M27" s="5">
        <f>$D27/L27</f>
        <v>1</v>
      </c>
      <c r="N27" s="5">
        <f>_xlfn.LET(_xlpm.freq,B27,_xlpm.size,H27+1,_xlpm.F,O27,LOG(1+_xlpm.freq)*LOG(1+_xlpm.size)*_xlpm.F)</f>
        <v>0.42082187474904936</v>
      </c>
      <c r="O27" s="5">
        <f>_xlfn.LET(_xlpm.a,M27,_xlpm.b,K27,2*_xlpm.a*_xlpm.b/(_xlpm.a+_xlpm.b))</f>
        <v>1</v>
      </c>
      <c r="P27" s="5">
        <f>_xlfn.LET(_xlpm.p,K27,_xlpm.q,M27,LOG(_xlpm.p/_xlpm.q))</f>
        <v>0</v>
      </c>
      <c r="Q27" s="5"/>
    </row>
    <row r="28" spans="1:17">
      <c r="A28" s="4" t="str">
        <f>_xlfn.LET(_xlpm.sep," : ",CONCATENATE(E28,_xlpm.sep,F28))</f>
        <v>~go~ : [ɠo]</v>
      </c>
      <c r="B28" s="2">
        <v>5</v>
      </c>
      <c r="C28" s="4" t="s">
        <v>141</v>
      </c>
      <c r="D28" s="5">
        <f>B28/freq.sum.r1a</f>
        <v>2.4606299212598425E-3</v>
      </c>
      <c r="E28" s="5" t="str">
        <f>_xlfn.LET(_xlpm.sep,":",_xlpm.w,$C28,_xlfn.CONCAT("~",RIGHT(_xlpm.w,LEN(_xlpm.w)-FIND(_xlpm.sep,_xlpm.w)),"~"))</f>
        <v>~go~</v>
      </c>
      <c r="F28" s="5" t="str">
        <f>_xlfn.LET(_xlpm.sep,":",_xlpm.w,$C28,_xlfn.CONCAT("[",LEFT(_xlpm.w,FIND(_xlpm.sep,_xlpm.w)-1),"]"))</f>
        <v>[ɠo]</v>
      </c>
      <c r="G28" s="6">
        <f>_xlfn.LET(_xlpm.w,E28,LEN(_xlpm.w)-2)</f>
        <v>2</v>
      </c>
      <c r="H28" s="6">
        <f>_xlfn.LET(_xlpm.w,F28,LEN(_xlpm.w)-2)</f>
        <v>2</v>
      </c>
      <c r="I28" s="6">
        <f>_xlfn.LET(_xlpm.a,H28,_xlpm.b,G28,MAX(_xlpm.a,_xlpm.b))</f>
        <v>2</v>
      </c>
      <c r="J28" s="5" cm="1">
        <f t="array" ref="J28">SUM(_xlfn._xlws.FILTER($D$2:$D$205,_xlfn.MAP($E$2:$E$205,_xlfn.LAMBDA(_xlpm.x,_xlpm.x=$E28))))</f>
        <v>2.4606299212598425E-3</v>
      </c>
      <c r="K28" s="5">
        <f>$D28/J28</f>
        <v>1</v>
      </c>
      <c r="L28" s="5" cm="1">
        <f t="array" ref="L28">SUM(_xlfn._xlws.FILTER($D$2:$D$205,_xlfn.MAP($F$2:$F$205,_xlfn.LAMBDA(_xlpm.x,_xlpm.x=$F28))))</f>
        <v>2.4606299212598425E-3</v>
      </c>
      <c r="M28" s="5">
        <f>$D28/L28</f>
        <v>1</v>
      </c>
      <c r="N28" s="5">
        <f>_xlfn.LET(_xlpm.freq,B28,_xlpm.size,H28+1,_xlpm.F,O28,LOG(1+_xlpm.freq)*LOG(1+_xlpm.size)*_xlpm.F)</f>
        <v>0.4684937350578196</v>
      </c>
      <c r="O28" s="5">
        <f>_xlfn.LET(_xlpm.a,M28,_xlpm.b,K28,2*_xlpm.a*_xlpm.b/(_xlpm.a+_xlpm.b))</f>
        <v>1</v>
      </c>
      <c r="P28" s="5">
        <f>_xlfn.LET(_xlpm.p,K28,_xlpm.q,M28,LOG(_xlpm.p/_xlpm.q))</f>
        <v>0</v>
      </c>
      <c r="Q28" s="5"/>
    </row>
    <row r="29" spans="1:17">
      <c r="A29" s="4" t="str">
        <f>_xlfn.LET(_xlpm.sep," : ",CONCATENATE(E29,_xlpm.sep,F29))</f>
        <v>~re~ : [ɾe]</v>
      </c>
      <c r="B29" s="2">
        <v>5</v>
      </c>
      <c r="C29" s="4" t="s">
        <v>142</v>
      </c>
      <c r="D29" s="5">
        <f>B29/freq.sum.r1a</f>
        <v>2.4606299212598425E-3</v>
      </c>
      <c r="E29" s="4" t="str">
        <f>_xlfn.LET(_xlpm.sep,":",_xlpm.w,$C29,_xlfn.CONCAT("~",RIGHT(_xlpm.w,LEN(_xlpm.w)-FIND(_xlpm.sep,_xlpm.w)),"~"))</f>
        <v>~re~</v>
      </c>
      <c r="F29" s="4" t="str">
        <f>_xlfn.LET(_xlpm.sep,":",_xlpm.w,$C29,_xlfn.CONCAT("[",LEFT(_xlpm.w,FIND(_xlpm.sep,_xlpm.w)-1),"]"))</f>
        <v>[ɾe]</v>
      </c>
      <c r="G29" s="6">
        <f>_xlfn.LET(_xlpm.w,E29,LEN(_xlpm.w)-2)</f>
        <v>2</v>
      </c>
      <c r="H29" s="6">
        <f>_xlfn.LET(_xlpm.w,F29,LEN(_xlpm.w)-2)</f>
        <v>2</v>
      </c>
      <c r="I29" s="6">
        <f>_xlfn.LET(_xlpm.a,H29,_xlpm.b,G29,MAX(_xlpm.a,_xlpm.b))</f>
        <v>2</v>
      </c>
      <c r="J29" s="5" cm="1">
        <f t="array" ref="J29">SUM(_xlfn._xlws.FILTER($D$2:$D$205,_xlfn.MAP($E$2:$E$205,_xlfn.LAMBDA(_xlpm.x,_xlpm.x=$E29))))</f>
        <v>2.4606299212598425E-3</v>
      </c>
      <c r="K29" s="5">
        <f>$D29/J29</f>
        <v>1</v>
      </c>
      <c r="L29" s="5" cm="1">
        <f t="array" ref="L29">SUM(_xlfn._xlws.FILTER($D$2:$D$205,_xlfn.MAP($F$2:$F$205,_xlfn.LAMBDA(_xlpm.x,_xlpm.x=$F29))))</f>
        <v>2.4606299212598425E-3</v>
      </c>
      <c r="M29" s="5">
        <f>$D29/L29</f>
        <v>1</v>
      </c>
      <c r="N29" s="5">
        <f>_xlfn.LET(_xlpm.freq,B29,_xlpm.size,H29+1,_xlpm.F,O29,LOG(1+_xlpm.freq)*LOG(1+_xlpm.size)*_xlpm.F)</f>
        <v>0.4684937350578196</v>
      </c>
      <c r="O29" s="5">
        <f>_xlfn.LET(_xlpm.a,M29,_xlpm.b,K29,2*_xlpm.a*_xlpm.b/(_xlpm.a+_xlpm.b))</f>
        <v>1</v>
      </c>
      <c r="P29" s="5">
        <f>_xlfn.LET(_xlpm.p,K29,_xlpm.q,M29,LOG(_xlpm.p/_xlpm.q))</f>
        <v>0</v>
      </c>
      <c r="Q29" s="5"/>
    </row>
    <row r="30" spans="1:17">
      <c r="A30" s="4" t="str">
        <f>_xlfn.LET(_xlpm.sep," : ",CONCATENATE(E30,_xlpm.sep,F30))</f>
        <v>~vi~ : [vi]</v>
      </c>
      <c r="B30" s="2">
        <v>5</v>
      </c>
      <c r="C30" s="4" t="s">
        <v>50</v>
      </c>
      <c r="D30" s="5">
        <f>B30/freq.sum.r1a</f>
        <v>2.4606299212598425E-3</v>
      </c>
      <c r="E30" s="5" t="str">
        <f>_xlfn.LET(_xlpm.sep,":",_xlpm.w,$C30,_xlfn.CONCAT("~",RIGHT(_xlpm.w,LEN(_xlpm.w)-FIND(_xlpm.sep,_xlpm.w)),"~"))</f>
        <v>~vi~</v>
      </c>
      <c r="F30" s="5" t="str">
        <f>_xlfn.LET(_xlpm.sep,":",_xlpm.w,$C30,_xlfn.CONCAT("[",LEFT(_xlpm.w,FIND(_xlpm.sep,_xlpm.w)-1),"]"))</f>
        <v>[vi]</v>
      </c>
      <c r="G30" s="6">
        <f>_xlfn.LET(_xlpm.w,E30,LEN(_xlpm.w)-2)</f>
        <v>2</v>
      </c>
      <c r="H30" s="6">
        <f>_xlfn.LET(_xlpm.w,F30,LEN(_xlpm.w)-2)</f>
        <v>2</v>
      </c>
      <c r="I30" s="6">
        <f>_xlfn.LET(_xlpm.a,H30,_xlpm.b,G30,MAX(_xlpm.a,_xlpm.b))</f>
        <v>2</v>
      </c>
      <c r="J30" s="5" cm="1">
        <f t="array" ref="J30">SUM(_xlfn._xlws.FILTER($D$2:$D$205,_xlfn.MAP($E$2:$E$205,_xlfn.LAMBDA(_xlpm.x,_xlpm.x=$E30))))</f>
        <v>2.4606299212598425E-3</v>
      </c>
      <c r="K30" s="5">
        <f>$D30/J30</f>
        <v>1</v>
      </c>
      <c r="L30" s="5" cm="1">
        <f t="array" ref="L30">SUM(_xlfn._xlws.FILTER($D$2:$D$205,_xlfn.MAP($F$2:$F$205,_xlfn.LAMBDA(_xlpm.x,_xlpm.x=$F30))))</f>
        <v>2.4606299212598425E-3</v>
      </c>
      <c r="M30" s="5">
        <f>$D30/L30</f>
        <v>1</v>
      </c>
      <c r="N30" s="5">
        <f>_xlfn.LET(_xlpm.freq,B30,_xlpm.size,H30+1,_xlpm.F,O30,LOG(1+_xlpm.freq)*LOG(1+_xlpm.size)*_xlpm.F)</f>
        <v>0.4684937350578196</v>
      </c>
      <c r="O30" s="5">
        <f>_xlfn.LET(_xlpm.a,M30,_xlpm.b,K30,2*_xlpm.a*_xlpm.b/(_xlpm.a+_xlpm.b))</f>
        <v>1</v>
      </c>
      <c r="P30" s="5">
        <f>_xlfn.LET(_xlpm.p,K30,_xlpm.q,M30,LOG(_xlpm.p/_xlpm.q))</f>
        <v>0</v>
      </c>
      <c r="Q30" s="5"/>
    </row>
    <row r="31" spans="1:17">
      <c r="A31" s="4" t="str">
        <f>_xlfn.LET(_xlpm.sep," : ",CONCATENATE(E31,_xlpm.sep,F31))</f>
        <v>~ga~ : [ɠa]</v>
      </c>
      <c r="B31" s="2">
        <v>6</v>
      </c>
      <c r="C31" s="4" t="s">
        <v>135</v>
      </c>
      <c r="D31" s="5">
        <f>B31/freq.sum.r1a</f>
        <v>2.952755905511811E-3</v>
      </c>
      <c r="E31" s="4" t="str">
        <f>_xlfn.LET(_xlpm.sep,":",_xlpm.w,$C31,_xlfn.CONCAT("~",RIGHT(_xlpm.w,LEN(_xlpm.w)-FIND(_xlpm.sep,_xlpm.w)),"~"))</f>
        <v>~ga~</v>
      </c>
      <c r="F31" s="4" t="str">
        <f>_xlfn.LET(_xlpm.sep,":",_xlpm.w,$C31,_xlfn.CONCAT("[",LEFT(_xlpm.w,FIND(_xlpm.sep,_xlpm.w)-1),"]"))</f>
        <v>[ɠa]</v>
      </c>
      <c r="G31" s="6">
        <f>_xlfn.LET(_xlpm.w,E31,LEN(_xlpm.w)-2)</f>
        <v>2</v>
      </c>
      <c r="H31" s="6">
        <f>_xlfn.LET(_xlpm.w,F31,LEN(_xlpm.w)-2)</f>
        <v>2</v>
      </c>
      <c r="I31" s="6">
        <f>_xlfn.LET(_xlpm.a,H31,_xlpm.b,G31,MAX(_xlpm.a,_xlpm.b))</f>
        <v>2</v>
      </c>
      <c r="J31" s="5" cm="1">
        <f t="array" ref="J31">SUM(_xlfn._xlws.FILTER($D$2:$D$205,_xlfn.MAP($E$2:$E$205,_xlfn.LAMBDA(_xlpm.x,_xlpm.x=$E31))))</f>
        <v>2.952755905511811E-3</v>
      </c>
      <c r="K31" s="5">
        <f>$D31/J31</f>
        <v>1</v>
      </c>
      <c r="L31" s="5" cm="1">
        <f t="array" ref="L31">SUM(_xlfn._xlws.FILTER($D$2:$D$205,_xlfn.MAP($F$2:$F$205,_xlfn.LAMBDA(_xlpm.x,_xlpm.x=$F31))))</f>
        <v>2.952755905511811E-3</v>
      </c>
      <c r="M31" s="5">
        <f>$D31/L31</f>
        <v>1</v>
      </c>
      <c r="N31" s="5">
        <f>_xlfn.LET(_xlpm.freq,B31,_xlpm.size,H31+1,_xlpm.F,O31,LOG(1+_xlpm.freq)*LOG(1+_xlpm.size)*_xlpm.F)</f>
        <v>0.50879971864226148</v>
      </c>
      <c r="O31" s="5">
        <f>_xlfn.LET(_xlpm.a,M31,_xlpm.b,K31,2*_xlpm.a*_xlpm.b/(_xlpm.a+_xlpm.b))</f>
        <v>1</v>
      </c>
      <c r="P31" s="5">
        <f>_xlfn.LET(_xlpm.p,K31,_xlpm.q,M31,LOG(_xlpm.p/_xlpm.q))</f>
        <v>0</v>
      </c>
      <c r="Q31" s="5"/>
    </row>
    <row r="32" spans="1:17">
      <c r="A32" s="4" t="str">
        <f>_xlfn.LET(_xlpm.sep," : ",CONCATENATE(E32,_xlpm.sep,F32))</f>
        <v>~vu~ : [vu]</v>
      </c>
      <c r="B32" s="2">
        <v>6</v>
      </c>
      <c r="C32" s="4" t="s">
        <v>136</v>
      </c>
      <c r="D32" s="5">
        <f>B32/freq.sum.r1a</f>
        <v>2.952755905511811E-3</v>
      </c>
      <c r="E32" s="4" t="str">
        <f>_xlfn.LET(_xlpm.sep,":",_xlpm.w,$C32,_xlfn.CONCAT("~",RIGHT(_xlpm.w,LEN(_xlpm.w)-FIND(_xlpm.sep,_xlpm.w)),"~"))</f>
        <v>~vu~</v>
      </c>
      <c r="F32" s="4" t="str">
        <f>_xlfn.LET(_xlpm.sep,":",_xlpm.w,$C32,_xlfn.CONCAT("[",LEFT(_xlpm.w,FIND(_xlpm.sep,_xlpm.w)-1),"]"))</f>
        <v>[vu]</v>
      </c>
      <c r="G32" s="6">
        <f>_xlfn.LET(_xlpm.w,E32,LEN(_xlpm.w)-2)</f>
        <v>2</v>
      </c>
      <c r="H32" s="6">
        <f>_xlfn.LET(_xlpm.w,F32,LEN(_xlpm.w)-2)</f>
        <v>2</v>
      </c>
      <c r="I32" s="6">
        <f>_xlfn.LET(_xlpm.a,H32,_xlpm.b,G32,MAX(_xlpm.a,_xlpm.b))</f>
        <v>2</v>
      </c>
      <c r="J32" s="5" cm="1">
        <f t="array" ref="J32">SUM(_xlfn._xlws.FILTER($D$2:$D$205,_xlfn.MAP($E$2:$E$205,_xlfn.LAMBDA(_xlpm.x,_xlpm.x=$E32))))</f>
        <v>2.952755905511811E-3</v>
      </c>
      <c r="K32" s="5">
        <f>$D32/J32</f>
        <v>1</v>
      </c>
      <c r="L32" s="5" cm="1">
        <f t="array" ref="L32">SUM(_xlfn._xlws.FILTER($D$2:$D$205,_xlfn.MAP($F$2:$F$205,_xlfn.LAMBDA(_xlpm.x,_xlpm.x=$F32))))</f>
        <v>2.952755905511811E-3</v>
      </c>
      <c r="M32" s="5">
        <f>$D32/L32</f>
        <v>1</v>
      </c>
      <c r="N32" s="5">
        <f>_xlfn.LET(_xlpm.freq,B32,_xlpm.size,H32+1,_xlpm.F,O32,LOG(1+_xlpm.freq)*LOG(1+_xlpm.size)*_xlpm.F)</f>
        <v>0.50879971864226148</v>
      </c>
      <c r="O32" s="5">
        <f>_xlfn.LET(_xlpm.a,M32,_xlpm.b,K32,2*_xlpm.a*_xlpm.b/(_xlpm.a+_xlpm.b))</f>
        <v>1</v>
      </c>
      <c r="P32" s="5">
        <f>_xlfn.LET(_xlpm.p,K32,_xlpm.q,M32,LOG(_xlpm.p/_xlpm.q))</f>
        <v>0</v>
      </c>
      <c r="Q32" s="5"/>
    </row>
    <row r="33" spans="1:17">
      <c r="A33" s="4" t="str">
        <f>_xlfn.LET(_xlpm.sep," : ",CONCATENATE(E33,_xlpm.sep,F33))</f>
        <v>~nu~ : [nu]</v>
      </c>
      <c r="B33" s="2">
        <v>6</v>
      </c>
      <c r="C33" s="4" t="s">
        <v>83</v>
      </c>
      <c r="D33" s="5">
        <f>B33/freq.sum.r1a</f>
        <v>2.952755905511811E-3</v>
      </c>
      <c r="E33" s="5" t="str">
        <f>_xlfn.LET(_xlpm.sep,":",_xlpm.w,$C33,_xlfn.CONCAT("~",RIGHT(_xlpm.w,LEN(_xlpm.w)-FIND(_xlpm.sep,_xlpm.w)),"~"))</f>
        <v>~nu~</v>
      </c>
      <c r="F33" s="5" t="str">
        <f>_xlfn.LET(_xlpm.sep,":",_xlpm.w,$C33,_xlfn.CONCAT("[",LEFT(_xlpm.w,FIND(_xlpm.sep,_xlpm.w)-1),"]"))</f>
        <v>[nu]</v>
      </c>
      <c r="G33" s="6">
        <f>_xlfn.LET(_xlpm.w,E33,LEN(_xlpm.w)-2)</f>
        <v>2</v>
      </c>
      <c r="H33" s="6">
        <f>_xlfn.LET(_xlpm.w,F33,LEN(_xlpm.w)-2)</f>
        <v>2</v>
      </c>
      <c r="I33" s="6">
        <f>_xlfn.LET(_xlpm.a,H33,_xlpm.b,G33,MAX(_xlpm.a,_xlpm.b))</f>
        <v>2</v>
      </c>
      <c r="J33" s="5" cm="1">
        <f t="array" ref="J33">SUM(_xlfn._xlws.FILTER($D$2:$D$205,_xlfn.MAP($E$2:$E$205,_xlfn.LAMBDA(_xlpm.x,_xlpm.x=$E33))))</f>
        <v>2.952755905511811E-3</v>
      </c>
      <c r="K33" s="5">
        <f>$D33/J33</f>
        <v>1</v>
      </c>
      <c r="L33" s="5" cm="1">
        <f t="array" ref="L33">SUM(_xlfn._xlws.FILTER($D$2:$D$205,_xlfn.MAP($F$2:$F$205,_xlfn.LAMBDA(_xlpm.x,_xlpm.x=$F33))))</f>
        <v>2.952755905511811E-3</v>
      </c>
      <c r="M33" s="5">
        <f>$D33/L33</f>
        <v>1</v>
      </c>
      <c r="N33" s="5">
        <f>_xlfn.LET(_xlpm.freq,B33,_xlpm.size,H33+1,_xlpm.F,O33,LOG(1+_xlpm.freq)*LOG(1+_xlpm.size)*_xlpm.F)</f>
        <v>0.50879971864226148</v>
      </c>
      <c r="O33" s="5">
        <f>_xlfn.LET(_xlpm.a,M33,_xlpm.b,K33,2*_xlpm.a*_xlpm.b/(_xlpm.a+_xlpm.b))</f>
        <v>1</v>
      </c>
      <c r="P33" s="5">
        <f>_xlfn.LET(_xlpm.p,K33,_xlpm.q,M33,LOG(_xlpm.p/_xlpm.q))</f>
        <v>0</v>
      </c>
      <c r="Q33" s="5"/>
    </row>
    <row r="34" spans="1:17">
      <c r="A34" s="4" t="str">
        <f>_xlfn.LET(_xlpm.sep," : ",CONCATENATE(E34,_xlpm.sep,F34))</f>
        <v>~hu~ : [hu]</v>
      </c>
      <c r="B34" s="2">
        <v>6</v>
      </c>
      <c r="C34" s="4" t="s">
        <v>65</v>
      </c>
      <c r="D34" s="5">
        <f>B34/freq.sum.r1a</f>
        <v>2.952755905511811E-3</v>
      </c>
      <c r="E34" s="4" t="str">
        <f>_xlfn.LET(_xlpm.sep,":",_xlpm.w,$C34,_xlfn.CONCAT("~",RIGHT(_xlpm.w,LEN(_xlpm.w)-FIND(_xlpm.sep,_xlpm.w)),"~"))</f>
        <v>~hu~</v>
      </c>
      <c r="F34" s="4" t="str">
        <f>_xlfn.LET(_xlpm.sep,":",_xlpm.w,$C34,_xlfn.CONCAT("[",LEFT(_xlpm.w,FIND(_xlpm.sep,_xlpm.w)-1),"]"))</f>
        <v>[hu]</v>
      </c>
      <c r="G34" s="6">
        <f>_xlfn.LET(_xlpm.w,E34,LEN(_xlpm.w)-2)</f>
        <v>2</v>
      </c>
      <c r="H34" s="6">
        <f>_xlfn.LET(_xlpm.w,F34,LEN(_xlpm.w)-2)</f>
        <v>2</v>
      </c>
      <c r="I34" s="6">
        <f>_xlfn.LET(_xlpm.a,H34,_xlpm.b,G34,MAX(_xlpm.a,_xlpm.b))</f>
        <v>2</v>
      </c>
      <c r="J34" s="5" cm="1">
        <f t="array" ref="J34">SUM(_xlfn._xlws.FILTER($D$2:$D$205,_xlfn.MAP($E$2:$E$205,_xlfn.LAMBDA(_xlpm.x,_xlpm.x=$E34))))</f>
        <v>2.952755905511811E-3</v>
      </c>
      <c r="K34" s="5">
        <f>$D34/J34</f>
        <v>1</v>
      </c>
      <c r="L34" s="5" cm="1">
        <f t="array" ref="L34">SUM(_xlfn._xlws.FILTER($D$2:$D$205,_xlfn.MAP($F$2:$F$205,_xlfn.LAMBDA(_xlpm.x,_xlpm.x=$F34))))</f>
        <v>2.952755905511811E-3</v>
      </c>
      <c r="M34" s="5">
        <f>$D34/L34</f>
        <v>1</v>
      </c>
      <c r="N34" s="5">
        <f>_xlfn.LET(_xlpm.freq,B34,_xlpm.size,H34+1,_xlpm.F,O34,LOG(1+_xlpm.freq)*LOG(1+_xlpm.size)*_xlpm.F)</f>
        <v>0.50879971864226148</v>
      </c>
      <c r="O34" s="5">
        <f>_xlfn.LET(_xlpm.a,M34,_xlpm.b,K34,2*_xlpm.a*_xlpm.b/(_xlpm.a+_xlpm.b))</f>
        <v>1</v>
      </c>
      <c r="P34" s="5">
        <f>_xlfn.LET(_xlpm.p,K34,_xlpm.q,M34,LOG(_xlpm.p/_xlpm.q))</f>
        <v>0</v>
      </c>
      <c r="Q34" s="5"/>
    </row>
    <row r="35" spans="1:17">
      <c r="A35" s="4" t="str">
        <f>_xlfn.LET(_xlpm.sep," : ",CONCATENATE(E35,_xlpm.sep,F35))</f>
        <v>~ru~ : [ɾu]</v>
      </c>
      <c r="B35" s="2">
        <v>7</v>
      </c>
      <c r="C35" s="4" t="s">
        <v>126</v>
      </c>
      <c r="D35" s="5">
        <f>B35/freq.sum.r1a</f>
        <v>3.4448818897637795E-3</v>
      </c>
      <c r="E35" s="4" t="str">
        <f>_xlfn.LET(_xlpm.sep,":",_xlpm.w,$C35,_xlfn.CONCAT("~",RIGHT(_xlpm.w,LEN(_xlpm.w)-FIND(_xlpm.sep,_xlpm.w)),"~"))</f>
        <v>~ru~</v>
      </c>
      <c r="F35" s="4" t="str">
        <f>_xlfn.LET(_xlpm.sep,":",_xlpm.w,$C35,_xlfn.CONCAT("[",LEFT(_xlpm.w,FIND(_xlpm.sep,_xlpm.w)-1),"]"))</f>
        <v>[ɾu]</v>
      </c>
      <c r="G35" s="6">
        <f>_xlfn.LET(_xlpm.w,E35,LEN(_xlpm.w)-2)</f>
        <v>2</v>
      </c>
      <c r="H35" s="6">
        <f>_xlfn.LET(_xlpm.w,F35,LEN(_xlpm.w)-2)</f>
        <v>2</v>
      </c>
      <c r="I35" s="6">
        <f>_xlfn.LET(_xlpm.a,H35,_xlpm.b,G35,MAX(_xlpm.a,_xlpm.b))</f>
        <v>2</v>
      </c>
      <c r="J35" s="5" cm="1">
        <f t="array" ref="J35">SUM(_xlfn._xlws.FILTER($D$2:$D$205,_xlfn.MAP($E$2:$E$205,_xlfn.LAMBDA(_xlpm.x,_xlpm.x=$E35))))</f>
        <v>3.4448818897637795E-3</v>
      </c>
      <c r="K35" s="5">
        <f>$D35/J35</f>
        <v>1</v>
      </c>
      <c r="L35" s="5" cm="1">
        <f t="array" ref="L35">SUM(_xlfn._xlws.FILTER($D$2:$D$205,_xlfn.MAP($F$2:$F$205,_xlfn.LAMBDA(_xlpm.x,_xlpm.x=$F35))))</f>
        <v>3.4448818897637795E-3</v>
      </c>
      <c r="M35" s="5">
        <f>$D35/L35</f>
        <v>1</v>
      </c>
      <c r="N35" s="5">
        <f>_xlfn.LET(_xlpm.freq,B35,_xlpm.size,H35+1,_xlpm.F,O35,LOG(1+_xlpm.freq)*LOG(1+_xlpm.size)*_xlpm.F)</f>
        <v>0.54371434973673916</v>
      </c>
      <c r="O35" s="5">
        <f>_xlfn.LET(_xlpm.a,M35,_xlpm.b,K35,2*_xlpm.a*_xlpm.b/(_xlpm.a+_xlpm.b))</f>
        <v>1</v>
      </c>
      <c r="P35" s="5">
        <f>_xlfn.LET(_xlpm.p,K35,_xlpm.q,M35,LOG(_xlpm.p/_xlpm.q))</f>
        <v>0</v>
      </c>
      <c r="Q35" s="5"/>
    </row>
    <row r="36" spans="1:17">
      <c r="A36" s="4" t="str">
        <f>_xlfn.LET(_xlpm.sep," : ",CONCATENATE(E36,_xlpm.sep,F36))</f>
        <v>~ju~ : [ʄu]</v>
      </c>
      <c r="B36" s="2">
        <v>7</v>
      </c>
      <c r="C36" s="4" t="s">
        <v>127</v>
      </c>
      <c r="D36" s="5">
        <f>B36/freq.sum.r1a</f>
        <v>3.4448818897637795E-3</v>
      </c>
      <c r="E36" s="4" t="str">
        <f>_xlfn.LET(_xlpm.sep,":",_xlpm.w,$C36,_xlfn.CONCAT("~",RIGHT(_xlpm.w,LEN(_xlpm.w)-FIND(_xlpm.sep,_xlpm.w)),"~"))</f>
        <v>~ju~</v>
      </c>
      <c r="F36" s="4" t="str">
        <f>_xlfn.LET(_xlpm.sep,":",_xlpm.w,$C36,_xlfn.CONCAT("[",LEFT(_xlpm.w,FIND(_xlpm.sep,_xlpm.w)-1),"]"))</f>
        <v>[ʄu]</v>
      </c>
      <c r="G36" s="6">
        <f>_xlfn.LET(_xlpm.w,E36,LEN(_xlpm.w)-2)</f>
        <v>2</v>
      </c>
      <c r="H36" s="6">
        <f>_xlfn.LET(_xlpm.w,F36,LEN(_xlpm.w)-2)</f>
        <v>2</v>
      </c>
      <c r="I36" s="6">
        <f>_xlfn.LET(_xlpm.a,H36,_xlpm.b,G36,MAX(_xlpm.a,_xlpm.b))</f>
        <v>2</v>
      </c>
      <c r="J36" s="5" cm="1">
        <f t="array" ref="J36">SUM(_xlfn._xlws.FILTER($D$2:$D$205,_xlfn.MAP($E$2:$E$205,_xlfn.LAMBDA(_xlpm.x,_xlpm.x=$E36))))</f>
        <v>3.4448818897637795E-3</v>
      </c>
      <c r="K36" s="5">
        <f>$D36/J36</f>
        <v>1</v>
      </c>
      <c r="L36" s="5" cm="1">
        <f t="array" ref="L36">SUM(_xlfn._xlws.FILTER($D$2:$D$205,_xlfn.MAP($F$2:$F$205,_xlfn.LAMBDA(_xlpm.x,_xlpm.x=$F36))))</f>
        <v>3.4448818897637795E-3</v>
      </c>
      <c r="M36" s="5">
        <f>$D36/L36</f>
        <v>1</v>
      </c>
      <c r="N36" s="5">
        <f>_xlfn.LET(_xlpm.freq,B36,_xlpm.size,H36+1,_xlpm.F,O36,LOG(1+_xlpm.freq)*LOG(1+_xlpm.size)*_xlpm.F)</f>
        <v>0.54371434973673916</v>
      </c>
      <c r="O36" s="5">
        <f>_xlfn.LET(_xlpm.a,M36,_xlpm.b,K36,2*_xlpm.a*_xlpm.b/(_xlpm.a+_xlpm.b))</f>
        <v>1</v>
      </c>
      <c r="P36" s="5">
        <f>_xlfn.LET(_xlpm.p,K36,_xlpm.q,M36,LOG(_xlpm.p/_xlpm.q))</f>
        <v>0</v>
      </c>
      <c r="Q36" s="5"/>
    </row>
    <row r="37" spans="1:17">
      <c r="A37" s="4" t="str">
        <f>_xlfn.LET(_xlpm.sep," : ",CONCATENATE(E37,_xlpm.sep,F37))</f>
        <v>~du~ : [ɗu]</v>
      </c>
      <c r="B37" s="2">
        <v>7</v>
      </c>
      <c r="C37" s="4" t="s">
        <v>128</v>
      </c>
      <c r="D37" s="5">
        <f>B37/freq.sum.r1a</f>
        <v>3.4448818897637795E-3</v>
      </c>
      <c r="E37" s="4" t="str">
        <f>_xlfn.LET(_xlpm.sep,":",_xlpm.w,$C37,_xlfn.CONCAT("~",RIGHT(_xlpm.w,LEN(_xlpm.w)-FIND(_xlpm.sep,_xlpm.w)),"~"))</f>
        <v>~du~</v>
      </c>
      <c r="F37" s="4" t="str">
        <f>_xlfn.LET(_xlpm.sep,":",_xlpm.w,$C37,_xlfn.CONCAT("[",LEFT(_xlpm.w,FIND(_xlpm.sep,_xlpm.w)-1),"]"))</f>
        <v>[ɗu]</v>
      </c>
      <c r="G37" s="6">
        <f>_xlfn.LET(_xlpm.w,E37,LEN(_xlpm.w)-2)</f>
        <v>2</v>
      </c>
      <c r="H37" s="6">
        <f>_xlfn.LET(_xlpm.w,F37,LEN(_xlpm.w)-2)</f>
        <v>2</v>
      </c>
      <c r="I37" s="6">
        <f>_xlfn.LET(_xlpm.a,H37,_xlpm.b,G37,MAX(_xlpm.a,_xlpm.b))</f>
        <v>2</v>
      </c>
      <c r="J37" s="5" cm="1">
        <f t="array" ref="J37">SUM(_xlfn._xlws.FILTER($D$2:$D$205,_xlfn.MAP($E$2:$E$205,_xlfn.LAMBDA(_xlpm.x,_xlpm.x=$E37))))</f>
        <v>3.4448818897637795E-3</v>
      </c>
      <c r="K37" s="5">
        <f>$D37/J37</f>
        <v>1</v>
      </c>
      <c r="L37" s="5" cm="1">
        <f t="array" ref="L37">SUM(_xlfn._xlws.FILTER($D$2:$D$205,_xlfn.MAP($F$2:$F$205,_xlfn.LAMBDA(_xlpm.x,_xlpm.x=$F37))))</f>
        <v>3.4448818897637795E-3</v>
      </c>
      <c r="M37" s="5">
        <f>$D37/L37</f>
        <v>1</v>
      </c>
      <c r="N37" s="5">
        <f>_xlfn.LET(_xlpm.freq,B37,_xlpm.size,H37+1,_xlpm.F,O37,LOG(1+_xlpm.freq)*LOG(1+_xlpm.size)*_xlpm.F)</f>
        <v>0.54371434973673916</v>
      </c>
      <c r="O37" s="5">
        <f>_xlfn.LET(_xlpm.a,M37,_xlpm.b,K37,2*_xlpm.a*_xlpm.b/(_xlpm.a+_xlpm.b))</f>
        <v>1</v>
      </c>
      <c r="P37" s="5">
        <f>_xlfn.LET(_xlpm.p,K37,_xlpm.q,M37,LOG(_xlpm.p/_xlpm.q))</f>
        <v>0</v>
      </c>
      <c r="Q37" s="5"/>
    </row>
    <row r="38" spans="1:17">
      <c r="A38" s="4" t="str">
        <f>_xlfn.LET(_xlpm.sep," : ",CONCATENATE(E38,_xlpm.sep,F38))</f>
        <v>~zo~ : [zo]</v>
      </c>
      <c r="B38" s="2">
        <v>7</v>
      </c>
      <c r="C38" s="4" t="s">
        <v>53</v>
      </c>
      <c r="D38" s="5">
        <f>B38/freq.sum.r1a</f>
        <v>3.4448818897637795E-3</v>
      </c>
      <c r="E38" s="5" t="str">
        <f>_xlfn.LET(_xlpm.sep,":",_xlpm.w,$C38,_xlfn.CONCAT("~",RIGHT(_xlpm.w,LEN(_xlpm.w)-FIND(_xlpm.sep,_xlpm.w)),"~"))</f>
        <v>~zo~</v>
      </c>
      <c r="F38" s="5" t="str">
        <f>_xlfn.LET(_xlpm.sep,":",_xlpm.w,$C38,_xlfn.CONCAT("[",LEFT(_xlpm.w,FIND(_xlpm.sep,_xlpm.w)-1),"]"))</f>
        <v>[zo]</v>
      </c>
      <c r="G38" s="6">
        <f>_xlfn.LET(_xlpm.w,E38,LEN(_xlpm.w)-2)</f>
        <v>2</v>
      </c>
      <c r="H38" s="6">
        <f>_xlfn.LET(_xlpm.w,F38,LEN(_xlpm.w)-2)</f>
        <v>2</v>
      </c>
      <c r="I38" s="6">
        <f>_xlfn.LET(_xlpm.a,H38,_xlpm.b,G38,MAX(_xlpm.a,_xlpm.b))</f>
        <v>2</v>
      </c>
      <c r="J38" s="5" cm="1">
        <f t="array" ref="J38">SUM(_xlfn._xlws.FILTER($D$2:$D$205,_xlfn.MAP($E$2:$E$205,_xlfn.LAMBDA(_xlpm.x,_xlpm.x=$E38))))</f>
        <v>3.4448818897637795E-3</v>
      </c>
      <c r="K38" s="5">
        <f>$D38/J38</f>
        <v>1</v>
      </c>
      <c r="L38" s="5" cm="1">
        <f t="array" ref="L38">SUM(_xlfn._xlws.FILTER($D$2:$D$205,_xlfn.MAP($F$2:$F$205,_xlfn.LAMBDA(_xlpm.x,_xlpm.x=$F38))))</f>
        <v>3.4448818897637795E-3</v>
      </c>
      <c r="M38" s="5">
        <f>$D38/L38</f>
        <v>1</v>
      </c>
      <c r="N38" s="5">
        <f>_xlfn.LET(_xlpm.freq,B38,_xlpm.size,H38+1,_xlpm.F,O38,LOG(1+_xlpm.freq)*LOG(1+_xlpm.size)*_xlpm.F)</f>
        <v>0.54371434973673916</v>
      </c>
      <c r="O38" s="5">
        <f>_xlfn.LET(_xlpm.a,M38,_xlpm.b,K38,2*_xlpm.a*_xlpm.b/(_xlpm.a+_xlpm.b))</f>
        <v>1</v>
      </c>
      <c r="P38" s="5">
        <f>_xlfn.LET(_xlpm.p,K38,_xlpm.q,M38,LOG(_xlpm.p/_xlpm.q))</f>
        <v>0</v>
      </c>
      <c r="Q38" s="5"/>
    </row>
    <row r="39" spans="1:17">
      <c r="A39" s="4" t="str">
        <f>_xlfn.LET(_xlpm.sep," : ",CONCATENATE(E39,_xlpm.sep,F39))</f>
        <v>~yo~ : [jo]</v>
      </c>
      <c r="B39" s="2">
        <v>7</v>
      </c>
      <c r="C39" s="4" t="s">
        <v>131</v>
      </c>
      <c r="D39" s="5">
        <f>B39/freq.sum.r1a</f>
        <v>3.4448818897637795E-3</v>
      </c>
      <c r="E39" s="4" t="str">
        <f>_xlfn.LET(_xlpm.sep,":",_xlpm.w,$C39,_xlfn.CONCAT("~",RIGHT(_xlpm.w,LEN(_xlpm.w)-FIND(_xlpm.sep,_xlpm.w)),"~"))</f>
        <v>~yo~</v>
      </c>
      <c r="F39" s="4" t="str">
        <f>_xlfn.LET(_xlpm.sep,":",_xlpm.w,$C39,_xlfn.CONCAT("[",LEFT(_xlpm.w,FIND(_xlpm.sep,_xlpm.w)-1),"]"))</f>
        <v>[jo]</v>
      </c>
      <c r="G39" s="6">
        <f>_xlfn.LET(_xlpm.w,E39,LEN(_xlpm.w)-2)</f>
        <v>2</v>
      </c>
      <c r="H39" s="6">
        <f>_xlfn.LET(_xlpm.w,F39,LEN(_xlpm.w)-2)</f>
        <v>2</v>
      </c>
      <c r="I39" s="6">
        <f>_xlfn.LET(_xlpm.a,H39,_xlpm.b,G39,MAX(_xlpm.a,_xlpm.b))</f>
        <v>2</v>
      </c>
      <c r="J39" s="5" cm="1">
        <f t="array" ref="J39">SUM(_xlfn._xlws.FILTER($D$2:$D$205,_xlfn.MAP($E$2:$E$205,_xlfn.LAMBDA(_xlpm.x,_xlpm.x=$E39))))</f>
        <v>3.4448818897637795E-3</v>
      </c>
      <c r="K39" s="5">
        <f>$D39/J39</f>
        <v>1</v>
      </c>
      <c r="L39" s="5" cm="1">
        <f t="array" ref="L39">SUM(_xlfn._xlws.FILTER($D$2:$D$205,_xlfn.MAP($F$2:$F$205,_xlfn.LAMBDA(_xlpm.x,_xlpm.x=$F39))))</f>
        <v>3.4448818897637795E-3</v>
      </c>
      <c r="M39" s="5">
        <f>$D39/L39</f>
        <v>1</v>
      </c>
      <c r="N39" s="5">
        <f>_xlfn.LET(_xlpm.freq,B39,_xlpm.size,H39+1,_xlpm.F,O39,LOG(1+_xlpm.freq)*LOG(1+_xlpm.size)*_xlpm.F)</f>
        <v>0.54371434973673916</v>
      </c>
      <c r="O39" s="5">
        <f>_xlfn.LET(_xlpm.a,M39,_xlpm.b,K39,2*_xlpm.a*_xlpm.b/(_xlpm.a+_xlpm.b))</f>
        <v>1</v>
      </c>
      <c r="P39" s="5">
        <f>_xlfn.LET(_xlpm.p,K39,_xlpm.q,M39,LOG(_xlpm.p/_xlpm.q))</f>
        <v>0</v>
      </c>
      <c r="Q39" s="5"/>
    </row>
    <row r="40" spans="1:17">
      <c r="A40" s="4" t="str">
        <f>_xlfn.LET(_xlpm.sep," : ",CONCATENATE(E40,_xlpm.sep,F40))</f>
        <v>~do~ : [ɗo]</v>
      </c>
      <c r="B40" s="2">
        <v>8</v>
      </c>
      <c r="C40" s="4" t="s">
        <v>123</v>
      </c>
      <c r="D40" s="5">
        <f>B40/freq.sum.r1a</f>
        <v>3.937007874015748E-3</v>
      </c>
      <c r="E40" s="5" t="str">
        <f>_xlfn.LET(_xlpm.sep,":",_xlpm.w,$C40,_xlfn.CONCAT("~",RIGHT(_xlpm.w,LEN(_xlpm.w)-FIND(_xlpm.sep,_xlpm.w)),"~"))</f>
        <v>~do~</v>
      </c>
      <c r="F40" s="5" t="str">
        <f>_xlfn.LET(_xlpm.sep,":",_xlpm.w,$C40,_xlfn.CONCAT("[",LEFT(_xlpm.w,FIND(_xlpm.sep,_xlpm.w)-1),"]"))</f>
        <v>[ɗo]</v>
      </c>
      <c r="G40" s="6">
        <f>_xlfn.LET(_xlpm.w,E40,LEN(_xlpm.w)-2)</f>
        <v>2</v>
      </c>
      <c r="H40" s="6">
        <f>_xlfn.LET(_xlpm.w,F40,LEN(_xlpm.w)-2)</f>
        <v>2</v>
      </c>
      <c r="I40" s="6">
        <f>_xlfn.LET(_xlpm.a,H40,_xlpm.b,G40,MAX(_xlpm.a,_xlpm.b))</f>
        <v>2</v>
      </c>
      <c r="J40" s="5" cm="1">
        <f t="array" ref="J40">SUM(_xlfn._xlws.FILTER($D$2:$D$205,_xlfn.MAP($E$2:$E$205,_xlfn.LAMBDA(_xlpm.x,_xlpm.x=$E40))))</f>
        <v>3.937007874015748E-3</v>
      </c>
      <c r="K40" s="5">
        <f>$D40/J40</f>
        <v>1</v>
      </c>
      <c r="L40" s="5" cm="1">
        <f t="array" ref="L40">SUM(_xlfn._xlws.FILTER($D$2:$D$205,_xlfn.MAP($F$2:$F$205,_xlfn.LAMBDA(_xlpm.x,_xlpm.x=$F40))))</f>
        <v>3.937007874015748E-3</v>
      </c>
      <c r="M40" s="5">
        <f>$D40/L40</f>
        <v>1</v>
      </c>
      <c r="N40" s="5">
        <f>_xlfn.LET(_xlpm.freq,B40,_xlpm.size,H40+1,_xlpm.F,O40,LOG(1+_xlpm.freq)*LOG(1+_xlpm.size)*_xlpm.F)</f>
        <v>0.57451123695781303</v>
      </c>
      <c r="O40" s="5">
        <f>_xlfn.LET(_xlpm.a,M40,_xlpm.b,K40,2*_xlpm.a*_xlpm.b/(_xlpm.a+_xlpm.b))</f>
        <v>1</v>
      </c>
      <c r="P40" s="5">
        <f>_xlfn.LET(_xlpm.p,K40,_xlpm.q,M40,LOG(_xlpm.p/_xlpm.q))</f>
        <v>0</v>
      </c>
      <c r="Q40" s="5"/>
    </row>
    <row r="41" spans="1:17">
      <c r="A41" s="4" t="str">
        <f>_xlfn.LET(_xlpm.sep," : ",CONCATENATE(E41,_xlpm.sep,F41))</f>
        <v>~wi~ : [wi]</v>
      </c>
      <c r="B41" s="2">
        <v>8</v>
      </c>
      <c r="C41" s="4" t="s">
        <v>125</v>
      </c>
      <c r="D41" s="5">
        <f>B41/freq.sum.r1a</f>
        <v>3.937007874015748E-3</v>
      </c>
      <c r="E41" s="4" t="str">
        <f>_xlfn.LET(_xlpm.sep,":",_xlpm.w,$C41,_xlfn.CONCAT("~",RIGHT(_xlpm.w,LEN(_xlpm.w)-FIND(_xlpm.sep,_xlpm.w)),"~"))</f>
        <v>~wi~</v>
      </c>
      <c r="F41" s="4" t="str">
        <f>_xlfn.LET(_xlpm.sep,":",_xlpm.w,$C41,_xlfn.CONCAT("[",LEFT(_xlpm.w,FIND(_xlpm.sep,_xlpm.w)-1),"]"))</f>
        <v>[wi]</v>
      </c>
      <c r="G41" s="6">
        <f>_xlfn.LET(_xlpm.w,E41,LEN(_xlpm.w)-2)</f>
        <v>2</v>
      </c>
      <c r="H41" s="6">
        <f>_xlfn.LET(_xlpm.w,F41,LEN(_xlpm.w)-2)</f>
        <v>2</v>
      </c>
      <c r="I41" s="6">
        <f>_xlfn.LET(_xlpm.a,H41,_xlpm.b,G41,MAX(_xlpm.a,_xlpm.b))</f>
        <v>2</v>
      </c>
      <c r="J41" s="5" cm="1">
        <f t="array" ref="J41">SUM(_xlfn._xlws.FILTER($D$2:$D$205,_xlfn.MAP($E$2:$E$205,_xlfn.LAMBDA(_xlpm.x,_xlpm.x=$E41))))</f>
        <v>3.937007874015748E-3</v>
      </c>
      <c r="K41" s="5">
        <f>$D41/J41</f>
        <v>1</v>
      </c>
      <c r="L41" s="5" cm="1">
        <f t="array" ref="L41">SUM(_xlfn._xlws.FILTER($D$2:$D$205,_xlfn.MAP($F$2:$F$205,_xlfn.LAMBDA(_xlpm.x,_xlpm.x=$F41))))</f>
        <v>3.937007874015748E-3</v>
      </c>
      <c r="M41" s="5">
        <f>$D41/L41</f>
        <v>1</v>
      </c>
      <c r="N41" s="5">
        <f>_xlfn.LET(_xlpm.freq,B41,_xlpm.size,H41+1,_xlpm.F,O41,LOG(1+_xlpm.freq)*LOG(1+_xlpm.size)*_xlpm.F)</f>
        <v>0.57451123695781303</v>
      </c>
      <c r="O41" s="5">
        <f>_xlfn.LET(_xlpm.a,M41,_xlpm.b,K41,2*_xlpm.a*_xlpm.b/(_xlpm.a+_xlpm.b))</f>
        <v>1</v>
      </c>
      <c r="P41" s="5">
        <f>_xlfn.LET(_xlpm.p,K41,_xlpm.q,M41,LOG(_xlpm.p/_xlpm.q))</f>
        <v>0</v>
      </c>
      <c r="Q41" s="5"/>
    </row>
    <row r="42" spans="1:17">
      <c r="A42" s="4" t="str">
        <f>_xlfn.LET(_xlpm.sep," : ",CONCATENATE(E42,_xlpm.sep,F42))</f>
        <v>~mo~ : [mo]</v>
      </c>
      <c r="B42" s="2">
        <v>8</v>
      </c>
      <c r="C42" s="4" t="s">
        <v>9</v>
      </c>
      <c r="D42" s="5">
        <f>B42/freq.sum.r1a</f>
        <v>3.937007874015748E-3</v>
      </c>
      <c r="E42" s="4" t="str">
        <f>_xlfn.LET(_xlpm.sep,":",_xlpm.w,$C42,_xlfn.CONCAT("~",RIGHT(_xlpm.w,LEN(_xlpm.w)-FIND(_xlpm.sep,_xlpm.w)),"~"))</f>
        <v>~mo~</v>
      </c>
      <c r="F42" s="4" t="str">
        <f>_xlfn.LET(_xlpm.sep,":",_xlpm.w,$C42,_xlfn.CONCAT("[",LEFT(_xlpm.w,FIND(_xlpm.sep,_xlpm.w)-1),"]"))</f>
        <v>[mo]</v>
      </c>
      <c r="G42" s="6">
        <f>_xlfn.LET(_xlpm.w,E42,LEN(_xlpm.w)-2)</f>
        <v>2</v>
      </c>
      <c r="H42" s="6">
        <f>_xlfn.LET(_xlpm.w,F42,LEN(_xlpm.w)-2)</f>
        <v>2</v>
      </c>
      <c r="I42" s="6">
        <f>_xlfn.LET(_xlpm.a,H42,_xlpm.b,G42,MAX(_xlpm.a,_xlpm.b))</f>
        <v>2</v>
      </c>
      <c r="J42" s="5" cm="1">
        <f t="array" ref="J42">SUM(_xlfn._xlws.FILTER($D$2:$D$205,_xlfn.MAP($E$2:$E$205,_xlfn.LAMBDA(_xlpm.x,_xlpm.x=$E42))))</f>
        <v>3.937007874015748E-3</v>
      </c>
      <c r="K42" s="5">
        <f>$D42/J42</f>
        <v>1</v>
      </c>
      <c r="L42" s="5" cm="1">
        <f t="array" ref="L42">SUM(_xlfn._xlws.FILTER($D$2:$D$205,_xlfn.MAP($F$2:$F$205,_xlfn.LAMBDA(_xlpm.x,_xlpm.x=$F42))))</f>
        <v>3.937007874015748E-3</v>
      </c>
      <c r="M42" s="5">
        <f>$D42/L42</f>
        <v>1</v>
      </c>
      <c r="N42" s="5">
        <f>_xlfn.LET(_xlpm.freq,B42,_xlpm.size,H42+1,_xlpm.F,O42,LOG(1+_xlpm.freq)*LOG(1+_xlpm.size)*_xlpm.F)</f>
        <v>0.57451123695781303</v>
      </c>
      <c r="O42" s="5">
        <f>_xlfn.LET(_xlpm.a,M42,_xlpm.b,K42,2*_xlpm.a*_xlpm.b/(_xlpm.a+_xlpm.b))</f>
        <v>1</v>
      </c>
      <c r="P42" s="5">
        <f>_xlfn.LET(_xlpm.p,K42,_xlpm.q,M42,LOG(_xlpm.p/_xlpm.q))</f>
        <v>0</v>
      </c>
      <c r="Q42" s="5"/>
    </row>
    <row r="43" spans="1:17">
      <c r="A43" s="4" t="str">
        <f>_xlfn.LET(_xlpm.sep," : ",CONCATENATE(E43,_xlpm.sep,F43))</f>
        <v>~gu~ : [ɠu]</v>
      </c>
      <c r="B43" s="2">
        <v>9</v>
      </c>
      <c r="C43" s="4" t="s">
        <v>117</v>
      </c>
      <c r="D43" s="5">
        <f>B43/freq.sum.r1a</f>
        <v>4.4291338582677165E-3</v>
      </c>
      <c r="E43" s="5" t="str">
        <f>_xlfn.LET(_xlpm.sep,":",_xlpm.w,$C43,_xlfn.CONCAT("~",RIGHT(_xlpm.w,LEN(_xlpm.w)-FIND(_xlpm.sep,_xlpm.w)),"~"))</f>
        <v>~gu~</v>
      </c>
      <c r="F43" s="5" t="str">
        <f>_xlfn.LET(_xlpm.sep,":",_xlpm.w,$C43,_xlfn.CONCAT("[",LEFT(_xlpm.w,FIND(_xlpm.sep,_xlpm.w)-1),"]"))</f>
        <v>[ɠu]</v>
      </c>
      <c r="G43" s="6">
        <f>_xlfn.LET(_xlpm.w,E43,LEN(_xlpm.w)-2)</f>
        <v>2</v>
      </c>
      <c r="H43" s="6">
        <f>_xlfn.LET(_xlpm.w,F43,LEN(_xlpm.w)-2)</f>
        <v>2</v>
      </c>
      <c r="I43" s="6">
        <f>_xlfn.LET(_xlpm.a,H43,_xlpm.b,G43,MAX(_xlpm.a,_xlpm.b))</f>
        <v>2</v>
      </c>
      <c r="J43" s="5" cm="1">
        <f t="array" ref="J43">SUM(_xlfn._xlws.FILTER($D$2:$D$205,_xlfn.MAP($E$2:$E$205,_xlfn.LAMBDA(_xlpm.x,_xlpm.x=$E43))))</f>
        <v>4.4291338582677165E-3</v>
      </c>
      <c r="K43" s="5">
        <f>$D43/J43</f>
        <v>1</v>
      </c>
      <c r="L43" s="5" cm="1">
        <f t="array" ref="L43">SUM(_xlfn._xlws.FILTER($D$2:$D$205,_xlfn.MAP($F$2:$F$205,_xlfn.LAMBDA(_xlpm.x,_xlpm.x=$F43))))</f>
        <v>4.4291338582677165E-3</v>
      </c>
      <c r="M43" s="5">
        <f>$D43/L43</f>
        <v>1</v>
      </c>
      <c r="N43" s="5">
        <f>_xlfn.LET(_xlpm.freq,B43,_xlpm.size,H43+1,_xlpm.F,O43,LOG(1+_xlpm.freq)*LOG(1+_xlpm.size)*_xlpm.F)</f>
        <v>0.6020599913279624</v>
      </c>
      <c r="O43" s="5">
        <f>_xlfn.LET(_xlpm.a,M43,_xlpm.b,K43,2*_xlpm.a*_xlpm.b/(_xlpm.a+_xlpm.b))</f>
        <v>1</v>
      </c>
      <c r="P43" s="5">
        <f>_xlfn.LET(_xlpm.p,K43,_xlpm.q,M43,LOG(_xlpm.p/_xlpm.q))</f>
        <v>0</v>
      </c>
      <c r="Q43" s="5"/>
    </row>
    <row r="44" spans="1:17">
      <c r="A44" s="4" t="str">
        <f>_xlfn.LET(_xlpm.sep," : ",CONCATENATE(E44,_xlpm.sep,F44))</f>
        <v>~po~ : [po]</v>
      </c>
      <c r="B44" s="2">
        <v>9</v>
      </c>
      <c r="C44" s="4" t="s">
        <v>12</v>
      </c>
      <c r="D44" s="5">
        <f>B44/freq.sum.r1a</f>
        <v>4.4291338582677165E-3</v>
      </c>
      <c r="E44" s="5" t="str">
        <f>_xlfn.LET(_xlpm.sep,":",_xlpm.w,$C44,_xlfn.CONCAT("~",RIGHT(_xlpm.w,LEN(_xlpm.w)-FIND(_xlpm.sep,_xlpm.w)),"~"))</f>
        <v>~po~</v>
      </c>
      <c r="F44" s="5" t="str">
        <f>_xlfn.LET(_xlpm.sep,":",_xlpm.w,$C44,_xlfn.CONCAT("[",LEFT(_xlpm.w,FIND(_xlpm.sep,_xlpm.w)-1),"]"))</f>
        <v>[po]</v>
      </c>
      <c r="G44" s="6">
        <f>_xlfn.LET(_xlpm.w,E44,LEN(_xlpm.w)-2)</f>
        <v>2</v>
      </c>
      <c r="H44" s="6">
        <f>_xlfn.LET(_xlpm.w,F44,LEN(_xlpm.w)-2)</f>
        <v>2</v>
      </c>
      <c r="I44" s="6">
        <f>_xlfn.LET(_xlpm.a,H44,_xlpm.b,G44,MAX(_xlpm.a,_xlpm.b))</f>
        <v>2</v>
      </c>
      <c r="J44" s="5" cm="1">
        <f t="array" ref="J44">SUM(_xlfn._xlws.FILTER($D$2:$D$205,_xlfn.MAP($E$2:$E$205,_xlfn.LAMBDA(_xlpm.x,_xlpm.x=$E44))))</f>
        <v>4.4291338582677165E-3</v>
      </c>
      <c r="K44" s="5">
        <f>$D44/J44</f>
        <v>1</v>
      </c>
      <c r="L44" s="5" cm="1">
        <f t="array" ref="L44">SUM(_xlfn._xlws.FILTER($D$2:$D$205,_xlfn.MAP($F$2:$F$205,_xlfn.LAMBDA(_xlpm.x,_xlpm.x=$F44))))</f>
        <v>4.4291338582677165E-3</v>
      </c>
      <c r="M44" s="5">
        <f>$D44/L44</f>
        <v>1</v>
      </c>
      <c r="N44" s="5">
        <f>_xlfn.LET(_xlpm.freq,B44,_xlpm.size,H44+1,_xlpm.F,O44,LOG(1+_xlpm.freq)*LOG(1+_xlpm.size)*_xlpm.F)</f>
        <v>0.6020599913279624</v>
      </c>
      <c r="O44" s="5">
        <f>_xlfn.LET(_xlpm.a,M44,_xlpm.b,K44,2*_xlpm.a*_xlpm.b/(_xlpm.a+_xlpm.b))</f>
        <v>1</v>
      </c>
      <c r="P44" s="5">
        <f>_xlfn.LET(_xlpm.p,K44,_xlpm.q,M44,LOG(_xlpm.p/_xlpm.q))</f>
        <v>0</v>
      </c>
      <c r="Q44" s="5"/>
    </row>
    <row r="45" spans="1:17">
      <c r="A45" s="4" t="str">
        <f>_xlfn.LET(_xlpm.sep," : ",CONCATENATE(E45,_xlpm.sep,F45))</f>
        <v>~we~ : [we]</v>
      </c>
      <c r="B45" s="2">
        <v>10</v>
      </c>
      <c r="C45" s="4" t="s">
        <v>116</v>
      </c>
      <c r="D45" s="5">
        <f>B45/freq.sum.r1a</f>
        <v>4.921259842519685E-3</v>
      </c>
      <c r="E45" s="5" t="str">
        <f>_xlfn.LET(_xlpm.sep,":",_xlpm.w,$C45,_xlfn.CONCAT("~",RIGHT(_xlpm.w,LEN(_xlpm.w)-FIND(_xlpm.sep,_xlpm.w)),"~"))</f>
        <v>~we~</v>
      </c>
      <c r="F45" s="5" t="str">
        <f>_xlfn.LET(_xlpm.sep,":",_xlpm.w,$C45,_xlfn.CONCAT("[",LEFT(_xlpm.w,FIND(_xlpm.sep,_xlpm.w)-1),"]"))</f>
        <v>[we]</v>
      </c>
      <c r="G45" s="6">
        <f>_xlfn.LET(_xlpm.w,E45,LEN(_xlpm.w)-2)</f>
        <v>2</v>
      </c>
      <c r="H45" s="6">
        <f>_xlfn.LET(_xlpm.w,F45,LEN(_xlpm.w)-2)</f>
        <v>2</v>
      </c>
      <c r="I45" s="6">
        <f>_xlfn.LET(_xlpm.a,H45,_xlpm.b,G45,MAX(_xlpm.a,_xlpm.b))</f>
        <v>2</v>
      </c>
      <c r="J45" s="5" cm="1">
        <f t="array" ref="J45">SUM(_xlfn._xlws.FILTER($D$2:$D$205,_xlfn.MAP($E$2:$E$205,_xlfn.LAMBDA(_xlpm.x,_xlpm.x=$E45))))</f>
        <v>4.921259842519685E-3</v>
      </c>
      <c r="K45" s="5">
        <f>$D45/J45</f>
        <v>1</v>
      </c>
      <c r="L45" s="5" cm="1">
        <f t="array" ref="L45">SUM(_xlfn._xlws.FILTER($D$2:$D$205,_xlfn.MAP($F$2:$F$205,_xlfn.LAMBDA(_xlpm.x,_xlpm.x=$F45))))</f>
        <v>4.921259842519685E-3</v>
      </c>
      <c r="M45" s="5">
        <f>$D45/L45</f>
        <v>1</v>
      </c>
      <c r="N45" s="5">
        <f>_xlfn.LET(_xlpm.freq,B45,_xlpm.size,H45+1,_xlpm.F,O45,LOG(1+_xlpm.freq)*LOG(1+_xlpm.size)*_xlpm.F)</f>
        <v>0.62698087099536448</v>
      </c>
      <c r="O45" s="5">
        <f>_xlfn.LET(_xlpm.a,M45,_xlpm.b,K45,2*_xlpm.a*_xlpm.b/(_xlpm.a+_xlpm.b))</f>
        <v>1</v>
      </c>
      <c r="P45" s="5">
        <f>_xlfn.LET(_xlpm.p,K45,_xlpm.q,M45,LOG(_xlpm.p/_xlpm.q))</f>
        <v>0</v>
      </c>
      <c r="Q45" s="5"/>
    </row>
    <row r="46" spans="1:17">
      <c r="A46" s="4" t="str">
        <f>_xlfn.LET(_xlpm.sep," : ",CONCATENATE(E46,_xlpm.sep,F46))</f>
        <v>~su~ : [su]</v>
      </c>
      <c r="B46" s="2">
        <v>10</v>
      </c>
      <c r="C46" s="4" t="s">
        <v>90</v>
      </c>
      <c r="D46" s="5">
        <f>B46/freq.sum.r1a</f>
        <v>4.921259842519685E-3</v>
      </c>
      <c r="E46" s="5" t="str">
        <f>_xlfn.LET(_xlpm.sep,":",_xlpm.w,$C46,_xlfn.CONCAT("~",RIGHT(_xlpm.w,LEN(_xlpm.w)-FIND(_xlpm.sep,_xlpm.w)),"~"))</f>
        <v>~su~</v>
      </c>
      <c r="F46" s="5" t="str">
        <f>_xlfn.LET(_xlpm.sep,":",_xlpm.w,$C46,_xlfn.CONCAT("[",LEFT(_xlpm.w,FIND(_xlpm.sep,_xlpm.w)-1),"]"))</f>
        <v>[su]</v>
      </c>
      <c r="G46" s="6">
        <f>_xlfn.LET(_xlpm.w,E46,LEN(_xlpm.w)-2)</f>
        <v>2</v>
      </c>
      <c r="H46" s="6">
        <f>_xlfn.LET(_xlpm.w,F46,LEN(_xlpm.w)-2)</f>
        <v>2</v>
      </c>
      <c r="I46" s="6">
        <f>_xlfn.LET(_xlpm.a,H46,_xlpm.b,G46,MAX(_xlpm.a,_xlpm.b))</f>
        <v>2</v>
      </c>
      <c r="J46" s="5" cm="1">
        <f t="array" ref="J46">SUM(_xlfn._xlws.FILTER($D$2:$D$205,_xlfn.MAP($E$2:$E$205,_xlfn.LAMBDA(_xlpm.x,_xlpm.x=$E46))))</f>
        <v>4.921259842519685E-3</v>
      </c>
      <c r="K46" s="5">
        <f>$D46/J46</f>
        <v>1</v>
      </c>
      <c r="L46" s="5" cm="1">
        <f t="array" ref="L46">SUM(_xlfn._xlws.FILTER($D$2:$D$205,_xlfn.MAP($F$2:$F$205,_xlfn.LAMBDA(_xlpm.x,_xlpm.x=$F46))))</f>
        <v>4.921259842519685E-3</v>
      </c>
      <c r="M46" s="5">
        <f>$D46/L46</f>
        <v>1</v>
      </c>
      <c r="N46" s="5">
        <f>_xlfn.LET(_xlpm.freq,B46,_xlpm.size,H46+1,_xlpm.F,O46,LOG(1+_xlpm.freq)*LOG(1+_xlpm.size)*_xlpm.F)</f>
        <v>0.62698087099536448</v>
      </c>
      <c r="O46" s="5">
        <f>_xlfn.LET(_xlpm.a,M46,_xlpm.b,K46,2*_xlpm.a*_xlpm.b/(_xlpm.a+_xlpm.b))</f>
        <v>1</v>
      </c>
      <c r="P46" s="5">
        <f>_xlfn.LET(_xlpm.p,K46,_xlpm.q,M46,LOG(_xlpm.p/_xlpm.q))</f>
        <v>0</v>
      </c>
      <c r="Q46" s="5"/>
    </row>
    <row r="47" spans="1:17">
      <c r="A47" s="4" t="str">
        <f>_xlfn.LET(_xlpm.sep," : ",CONCATENATE(E47,_xlpm.sep,F47))</f>
        <v>~pe~ : [pe]</v>
      </c>
      <c r="B47" s="2">
        <v>10</v>
      </c>
      <c r="C47" s="4" t="s">
        <v>84</v>
      </c>
      <c r="D47" s="5">
        <f>B47/freq.sum.r1a</f>
        <v>4.921259842519685E-3</v>
      </c>
      <c r="E47" s="5" t="str">
        <f>_xlfn.LET(_xlpm.sep,":",_xlpm.w,$C47,_xlfn.CONCAT("~",RIGHT(_xlpm.w,LEN(_xlpm.w)-FIND(_xlpm.sep,_xlpm.w)),"~"))</f>
        <v>~pe~</v>
      </c>
      <c r="F47" s="5" t="str">
        <f>_xlfn.LET(_xlpm.sep,":",_xlpm.w,$C47,_xlfn.CONCAT("[",LEFT(_xlpm.w,FIND(_xlpm.sep,_xlpm.w)-1),"]"))</f>
        <v>[pe]</v>
      </c>
      <c r="G47" s="6">
        <f>_xlfn.LET(_xlpm.w,E47,LEN(_xlpm.w)-2)</f>
        <v>2</v>
      </c>
      <c r="H47" s="6">
        <f>_xlfn.LET(_xlpm.w,F47,LEN(_xlpm.w)-2)</f>
        <v>2</v>
      </c>
      <c r="I47" s="6">
        <f>_xlfn.LET(_xlpm.a,H47,_xlpm.b,G47,MAX(_xlpm.a,_xlpm.b))</f>
        <v>2</v>
      </c>
      <c r="J47" s="5" cm="1">
        <f t="array" ref="J47">SUM(_xlfn._xlws.FILTER($D$2:$D$205,_xlfn.MAP($E$2:$E$205,_xlfn.LAMBDA(_xlpm.x,_xlpm.x=$E47))))</f>
        <v>4.921259842519685E-3</v>
      </c>
      <c r="K47" s="5">
        <f>$D47/J47</f>
        <v>1</v>
      </c>
      <c r="L47" s="5" cm="1">
        <f t="array" ref="L47">SUM(_xlfn._xlws.FILTER($D$2:$D$205,_xlfn.MAP($F$2:$F$205,_xlfn.LAMBDA(_xlpm.x,_xlpm.x=$F47))))</f>
        <v>4.921259842519685E-3</v>
      </c>
      <c r="M47" s="5">
        <f>$D47/L47</f>
        <v>1</v>
      </c>
      <c r="N47" s="5">
        <f>_xlfn.LET(_xlpm.freq,B47,_xlpm.size,H47+1,_xlpm.F,O47,LOG(1+_xlpm.freq)*LOG(1+_xlpm.size)*_xlpm.F)</f>
        <v>0.62698087099536448</v>
      </c>
      <c r="O47" s="5">
        <f>_xlfn.LET(_xlpm.a,M47,_xlpm.b,K47,2*_xlpm.a*_xlpm.b/(_xlpm.a+_xlpm.b))</f>
        <v>1</v>
      </c>
      <c r="P47" s="5">
        <f>_xlfn.LET(_xlpm.p,K47,_xlpm.q,M47,LOG(_xlpm.p/_xlpm.q))</f>
        <v>0</v>
      </c>
      <c r="Q47" s="5"/>
    </row>
    <row r="48" spans="1:17">
      <c r="A48" s="4" t="str">
        <f>_xlfn.LET(_xlpm.sep," : ",CONCATENATE(E48,_xlpm.sep,F48))</f>
        <v>~no~ : [no]</v>
      </c>
      <c r="B48" s="2">
        <v>10</v>
      </c>
      <c r="C48" s="4" t="s">
        <v>81</v>
      </c>
      <c r="D48" s="5">
        <f>B48/freq.sum.r1a</f>
        <v>4.921259842519685E-3</v>
      </c>
      <c r="E48" s="5" t="str">
        <f>_xlfn.LET(_xlpm.sep,":",_xlpm.w,$C48,_xlfn.CONCAT("~",RIGHT(_xlpm.w,LEN(_xlpm.w)-FIND(_xlpm.sep,_xlpm.w)),"~"))</f>
        <v>~no~</v>
      </c>
      <c r="F48" s="5" t="str">
        <f>_xlfn.LET(_xlpm.sep,":",_xlpm.w,$C48,_xlfn.CONCAT("[",LEFT(_xlpm.w,FIND(_xlpm.sep,_xlpm.w)-1),"]"))</f>
        <v>[no]</v>
      </c>
      <c r="G48" s="6">
        <f>_xlfn.LET(_xlpm.w,E48,LEN(_xlpm.w)-2)</f>
        <v>2</v>
      </c>
      <c r="H48" s="6">
        <f>_xlfn.LET(_xlpm.w,F48,LEN(_xlpm.w)-2)</f>
        <v>2</v>
      </c>
      <c r="I48" s="6">
        <f>_xlfn.LET(_xlpm.a,H48,_xlpm.b,G48,MAX(_xlpm.a,_xlpm.b))</f>
        <v>2</v>
      </c>
      <c r="J48" s="5" cm="1">
        <f t="array" ref="J48">SUM(_xlfn._xlws.FILTER($D$2:$D$205,_xlfn.MAP($E$2:$E$205,_xlfn.LAMBDA(_xlpm.x,_xlpm.x=$E48))))</f>
        <v>4.921259842519685E-3</v>
      </c>
      <c r="K48" s="5">
        <f>$D48/J48</f>
        <v>1</v>
      </c>
      <c r="L48" s="5" cm="1">
        <f t="array" ref="L48">SUM(_xlfn._xlws.FILTER($D$2:$D$205,_xlfn.MAP($F$2:$F$205,_xlfn.LAMBDA(_xlpm.x,_xlpm.x=$F48))))</f>
        <v>4.921259842519685E-3</v>
      </c>
      <c r="M48" s="5">
        <f>$D48/L48</f>
        <v>1</v>
      </c>
      <c r="N48" s="5">
        <f>_xlfn.LET(_xlpm.freq,B48,_xlpm.size,H48+1,_xlpm.F,O48,LOG(1+_xlpm.freq)*LOG(1+_xlpm.size)*_xlpm.F)</f>
        <v>0.62698087099536448</v>
      </c>
      <c r="O48" s="5">
        <f>_xlfn.LET(_xlpm.a,M48,_xlpm.b,K48,2*_xlpm.a*_xlpm.b/(_xlpm.a+_xlpm.b))</f>
        <v>1</v>
      </c>
      <c r="P48" s="5">
        <f>_xlfn.LET(_xlpm.p,K48,_xlpm.q,M48,LOG(_xlpm.p/_xlpm.q))</f>
        <v>0</v>
      </c>
      <c r="Q48" s="5"/>
    </row>
    <row r="49" spans="1:17">
      <c r="A49" s="4" t="str">
        <f>_xlfn.LET(_xlpm.sep," : ",CONCATENATE(E49,_xlpm.sep,F49))</f>
        <v>~hi~ : [hi]</v>
      </c>
      <c r="B49" s="2">
        <v>10</v>
      </c>
      <c r="C49" s="4" t="s">
        <v>63</v>
      </c>
      <c r="D49" s="5">
        <f>B49/freq.sum.r1a</f>
        <v>4.921259842519685E-3</v>
      </c>
      <c r="E49" s="4" t="str">
        <f>_xlfn.LET(_xlpm.sep,":",_xlpm.w,$C49,_xlfn.CONCAT("~",RIGHT(_xlpm.w,LEN(_xlpm.w)-FIND(_xlpm.sep,_xlpm.w)),"~"))</f>
        <v>~hi~</v>
      </c>
      <c r="F49" s="4" t="str">
        <f>_xlfn.LET(_xlpm.sep,":",_xlpm.w,$C49,_xlfn.CONCAT("[",LEFT(_xlpm.w,FIND(_xlpm.sep,_xlpm.w)-1),"]"))</f>
        <v>[hi]</v>
      </c>
      <c r="G49" s="6">
        <f>_xlfn.LET(_xlpm.w,E49,LEN(_xlpm.w)-2)</f>
        <v>2</v>
      </c>
      <c r="H49" s="6">
        <f>_xlfn.LET(_xlpm.w,F49,LEN(_xlpm.w)-2)</f>
        <v>2</v>
      </c>
      <c r="I49" s="6">
        <f>_xlfn.LET(_xlpm.a,H49,_xlpm.b,G49,MAX(_xlpm.a,_xlpm.b))</f>
        <v>2</v>
      </c>
      <c r="J49" s="5" cm="1">
        <f t="array" ref="J49">SUM(_xlfn._xlws.FILTER($D$2:$D$205,_xlfn.MAP($E$2:$E$205,_xlfn.LAMBDA(_xlpm.x,_xlpm.x=$E49))))</f>
        <v>4.921259842519685E-3</v>
      </c>
      <c r="K49" s="5">
        <f>$D49/J49</f>
        <v>1</v>
      </c>
      <c r="L49" s="5" cm="1">
        <f t="array" ref="L49">SUM(_xlfn._xlws.FILTER($D$2:$D$205,_xlfn.MAP($F$2:$F$205,_xlfn.LAMBDA(_xlpm.x,_xlpm.x=$F49))))</f>
        <v>4.921259842519685E-3</v>
      </c>
      <c r="M49" s="5">
        <f>$D49/L49</f>
        <v>1</v>
      </c>
      <c r="N49" s="5">
        <f>_xlfn.LET(_xlpm.freq,B49,_xlpm.size,H49+1,_xlpm.F,O49,LOG(1+_xlpm.freq)*LOG(1+_xlpm.size)*_xlpm.F)</f>
        <v>0.62698087099536448</v>
      </c>
      <c r="O49" s="5">
        <f>_xlfn.LET(_xlpm.a,M49,_xlpm.b,K49,2*_xlpm.a*_xlpm.b/(_xlpm.a+_xlpm.b))</f>
        <v>1</v>
      </c>
      <c r="P49" s="5">
        <f>_xlfn.LET(_xlpm.p,K49,_xlpm.q,M49,LOG(_xlpm.p/_xlpm.q))</f>
        <v>0</v>
      </c>
      <c r="Q49" s="5"/>
    </row>
    <row r="50" spans="1:17">
      <c r="A50" s="4" t="str">
        <f>_xlfn.LET(_xlpm.sep," : ",CONCATENATE(E50,_xlpm.sep,F50))</f>
        <v>~fi~ : [fi]</v>
      </c>
      <c r="B50" s="2">
        <v>10</v>
      </c>
      <c r="C50" s="4" t="s">
        <v>32</v>
      </c>
      <c r="D50" s="5">
        <f>B50/freq.sum.r1a</f>
        <v>4.921259842519685E-3</v>
      </c>
      <c r="E50" s="4" t="str">
        <f>_xlfn.LET(_xlpm.sep,":",_xlpm.w,$C50,_xlfn.CONCAT("~",RIGHT(_xlpm.w,LEN(_xlpm.w)-FIND(_xlpm.sep,_xlpm.w)),"~"))</f>
        <v>~fi~</v>
      </c>
      <c r="F50" s="4" t="str">
        <f>_xlfn.LET(_xlpm.sep,":",_xlpm.w,$C50,_xlfn.CONCAT("[",LEFT(_xlpm.w,FIND(_xlpm.sep,_xlpm.w)-1),"]"))</f>
        <v>[fi]</v>
      </c>
      <c r="G50" s="6">
        <f>_xlfn.LET(_xlpm.w,E50,LEN(_xlpm.w)-2)</f>
        <v>2</v>
      </c>
      <c r="H50" s="6">
        <f>_xlfn.LET(_xlpm.w,F50,LEN(_xlpm.w)-2)</f>
        <v>2</v>
      </c>
      <c r="I50" s="6">
        <f>_xlfn.LET(_xlpm.a,H50,_xlpm.b,G50,MAX(_xlpm.a,_xlpm.b))</f>
        <v>2</v>
      </c>
      <c r="J50" s="5" cm="1">
        <f t="array" ref="J50">SUM(_xlfn._xlws.FILTER($D$2:$D$205,_xlfn.MAP($E$2:$E$205,_xlfn.LAMBDA(_xlpm.x,_xlpm.x=$E50))))</f>
        <v>4.921259842519685E-3</v>
      </c>
      <c r="K50" s="5">
        <f>$D50/J50</f>
        <v>1</v>
      </c>
      <c r="L50" s="5" cm="1">
        <f t="array" ref="L50">SUM(_xlfn._xlws.FILTER($D$2:$D$205,_xlfn.MAP($F$2:$F$205,_xlfn.LAMBDA(_xlpm.x,_xlpm.x=$F50))))</f>
        <v>4.921259842519685E-3</v>
      </c>
      <c r="M50" s="5">
        <f>$D50/L50</f>
        <v>1</v>
      </c>
      <c r="N50" s="5">
        <f>_xlfn.LET(_xlpm.freq,B50,_xlpm.size,H50+1,_xlpm.F,O50,LOG(1+_xlpm.freq)*LOG(1+_xlpm.size)*_xlpm.F)</f>
        <v>0.62698087099536448</v>
      </c>
      <c r="O50" s="5">
        <f>_xlfn.LET(_xlpm.a,M50,_xlpm.b,K50,2*_xlpm.a*_xlpm.b/(_xlpm.a+_xlpm.b))</f>
        <v>1</v>
      </c>
      <c r="P50" s="5">
        <f>_xlfn.LET(_xlpm.p,K50,_xlpm.q,M50,LOG(_xlpm.p/_xlpm.q))</f>
        <v>0</v>
      </c>
      <c r="Q50" s="5"/>
    </row>
    <row r="51" spans="1:17">
      <c r="A51" s="4" t="str">
        <f>_xlfn.LET(_xlpm.sep," : ",CONCATENATE(E51,_xlpm.sep,F51))</f>
        <v>~bi~ : [ɓi]</v>
      </c>
      <c r="B51" s="2">
        <v>11</v>
      </c>
      <c r="C51" s="4" t="s">
        <v>113</v>
      </c>
      <c r="D51" s="5">
        <f>B51/freq.sum.r1a</f>
        <v>5.4133858267716535E-3</v>
      </c>
      <c r="E51" s="4" t="str">
        <f>_xlfn.LET(_xlpm.sep,":",_xlpm.w,$C51,_xlfn.CONCAT("~",RIGHT(_xlpm.w,LEN(_xlpm.w)-FIND(_xlpm.sep,_xlpm.w)),"~"))</f>
        <v>~bi~</v>
      </c>
      <c r="F51" s="4" t="str">
        <f>_xlfn.LET(_xlpm.sep,":",_xlpm.w,$C51,_xlfn.CONCAT("[",LEFT(_xlpm.w,FIND(_xlpm.sep,_xlpm.w)-1),"]"))</f>
        <v>[ɓi]</v>
      </c>
      <c r="G51" s="6">
        <f>_xlfn.LET(_xlpm.w,E51,LEN(_xlpm.w)-2)</f>
        <v>2</v>
      </c>
      <c r="H51" s="6">
        <f>_xlfn.LET(_xlpm.w,F51,LEN(_xlpm.w)-2)</f>
        <v>2</v>
      </c>
      <c r="I51" s="6">
        <f>_xlfn.LET(_xlpm.a,H51,_xlpm.b,G51,MAX(_xlpm.a,_xlpm.b))</f>
        <v>2</v>
      </c>
      <c r="J51" s="5" cm="1">
        <f t="array" ref="J51">SUM(_xlfn._xlws.FILTER($D$2:$D$205,_xlfn.MAP($E$2:$E$205,_xlfn.LAMBDA(_xlpm.x,_xlpm.x=$E51))))</f>
        <v>5.4133858267716535E-3</v>
      </c>
      <c r="K51" s="5">
        <f>$D51/J51</f>
        <v>1</v>
      </c>
      <c r="L51" s="5" cm="1">
        <f t="array" ref="L51">SUM(_xlfn._xlws.FILTER($D$2:$D$205,_xlfn.MAP($F$2:$F$205,_xlfn.LAMBDA(_xlpm.x,_xlpm.x=$F51))))</f>
        <v>5.4133858267716535E-3</v>
      </c>
      <c r="M51" s="5">
        <f>$D51/L51</f>
        <v>1</v>
      </c>
      <c r="N51" s="5">
        <f>_xlfn.LET(_xlpm.freq,B51,_xlpm.size,H51+1,_xlpm.F,O51,LOG(1+_xlpm.freq)*LOG(1+_xlpm.size)*_xlpm.F)</f>
        <v>0.64973185163673264</v>
      </c>
      <c r="O51" s="5">
        <f>_xlfn.LET(_xlpm.a,M51,_xlpm.b,K51,2*_xlpm.a*_xlpm.b/(_xlpm.a+_xlpm.b))</f>
        <v>1</v>
      </c>
      <c r="P51" s="5">
        <f>_xlfn.LET(_xlpm.p,K51,_xlpm.q,M51,LOG(_xlpm.p/_xlpm.q))</f>
        <v>0</v>
      </c>
      <c r="Q51" s="5"/>
    </row>
    <row r="52" spans="1:17">
      <c r="A52" s="4" t="str">
        <f>_xlfn.LET(_xlpm.sep," : ",CONCATENATE(E52,_xlpm.sep,F52))</f>
        <v>~pi~ : [pi]</v>
      </c>
      <c r="B52" s="2">
        <v>11</v>
      </c>
      <c r="C52" s="4" t="s">
        <v>36</v>
      </c>
      <c r="D52" s="5">
        <f>B52/freq.sum.r1a</f>
        <v>5.4133858267716535E-3</v>
      </c>
      <c r="E52" s="5" t="str">
        <f>_xlfn.LET(_xlpm.sep,":",_xlpm.w,$C52,_xlfn.CONCAT("~",RIGHT(_xlpm.w,LEN(_xlpm.w)-FIND(_xlpm.sep,_xlpm.w)),"~"))</f>
        <v>~pi~</v>
      </c>
      <c r="F52" s="5" t="str">
        <f>_xlfn.LET(_xlpm.sep,":",_xlpm.w,$C52,_xlfn.CONCAT("[",LEFT(_xlpm.w,FIND(_xlpm.sep,_xlpm.w)-1),"]"))</f>
        <v>[pi]</v>
      </c>
      <c r="G52" s="6">
        <f>_xlfn.LET(_xlpm.w,E52,LEN(_xlpm.w)-2)</f>
        <v>2</v>
      </c>
      <c r="H52" s="6">
        <f>_xlfn.LET(_xlpm.w,F52,LEN(_xlpm.w)-2)</f>
        <v>2</v>
      </c>
      <c r="I52" s="6">
        <f>_xlfn.LET(_xlpm.a,H52,_xlpm.b,G52,MAX(_xlpm.a,_xlpm.b))</f>
        <v>2</v>
      </c>
      <c r="J52" s="5" cm="1">
        <f t="array" ref="J52">SUM(_xlfn._xlws.FILTER($D$2:$D$205,_xlfn.MAP($E$2:$E$205,_xlfn.LAMBDA(_xlpm.x,_xlpm.x=$E52))))</f>
        <v>5.4133858267716535E-3</v>
      </c>
      <c r="K52" s="5">
        <f>$D52/J52</f>
        <v>1</v>
      </c>
      <c r="L52" s="5" cm="1">
        <f t="array" ref="L52">SUM(_xlfn._xlws.FILTER($D$2:$D$205,_xlfn.MAP($F$2:$F$205,_xlfn.LAMBDA(_xlpm.x,_xlpm.x=$F52))))</f>
        <v>5.4133858267716535E-3</v>
      </c>
      <c r="M52" s="5">
        <f>$D52/L52</f>
        <v>1</v>
      </c>
      <c r="N52" s="5">
        <f>_xlfn.LET(_xlpm.freq,B52,_xlpm.size,H52+1,_xlpm.F,O52,LOG(1+_xlpm.freq)*LOG(1+_xlpm.size)*_xlpm.F)</f>
        <v>0.64973185163673264</v>
      </c>
      <c r="O52" s="5">
        <f>_xlfn.LET(_xlpm.a,M52,_xlpm.b,K52,2*_xlpm.a*_xlpm.b/(_xlpm.a+_xlpm.b))</f>
        <v>1</v>
      </c>
      <c r="P52" s="5">
        <f>_xlfn.LET(_xlpm.p,K52,_xlpm.q,M52,LOG(_xlpm.p/_xlpm.q))</f>
        <v>0</v>
      </c>
      <c r="Q52" s="5"/>
    </row>
    <row r="53" spans="1:17">
      <c r="A53" s="4" t="str">
        <f>_xlfn.LET(_xlpm.sep," : ",CONCATENATE(E53,_xlpm.sep,F53))</f>
        <v>~di~ : [ɗi]</v>
      </c>
      <c r="B53" s="2">
        <v>12</v>
      </c>
      <c r="C53" s="4" t="s">
        <v>110</v>
      </c>
      <c r="D53" s="5">
        <f>B53/freq.sum.r1a</f>
        <v>5.905511811023622E-3</v>
      </c>
      <c r="E53" s="5" t="str">
        <f>_xlfn.LET(_xlpm.sep,":",_xlpm.w,$C53,_xlfn.CONCAT("~",RIGHT(_xlpm.w,LEN(_xlpm.w)-FIND(_xlpm.sep,_xlpm.w)),"~"))</f>
        <v>~di~</v>
      </c>
      <c r="F53" s="5" t="str">
        <f>_xlfn.LET(_xlpm.sep,":",_xlpm.w,$C53,_xlfn.CONCAT("[",LEFT(_xlpm.w,FIND(_xlpm.sep,_xlpm.w)-1),"]"))</f>
        <v>[ɗi]</v>
      </c>
      <c r="G53" s="6">
        <f>_xlfn.LET(_xlpm.w,E53,LEN(_xlpm.w)-2)</f>
        <v>2</v>
      </c>
      <c r="H53" s="6">
        <f>_xlfn.LET(_xlpm.w,F53,LEN(_xlpm.w)-2)</f>
        <v>2</v>
      </c>
      <c r="I53" s="6">
        <f>_xlfn.LET(_xlpm.a,H53,_xlpm.b,G53,MAX(_xlpm.a,_xlpm.b))</f>
        <v>2</v>
      </c>
      <c r="J53" s="5" cm="1">
        <f t="array" ref="J53">SUM(_xlfn._xlws.FILTER($D$2:$D$205,_xlfn.MAP($E$2:$E$205,_xlfn.LAMBDA(_xlpm.x,_xlpm.x=$E53))))</f>
        <v>5.905511811023622E-3</v>
      </c>
      <c r="K53" s="5">
        <f>$D53/J53</f>
        <v>1</v>
      </c>
      <c r="L53" s="5" cm="1">
        <f t="array" ref="L53">SUM(_xlfn._xlws.FILTER($D$2:$D$205,_xlfn.MAP($F$2:$F$205,_xlfn.LAMBDA(_xlpm.x,_xlpm.x=$F53))))</f>
        <v>5.905511811023622E-3</v>
      </c>
      <c r="M53" s="5">
        <f>$D53/L53</f>
        <v>1</v>
      </c>
      <c r="N53" s="5">
        <f>_xlfn.LET(_xlpm.freq,B53,_xlpm.size,H53+1,_xlpm.F,O53,LOG(1+_xlpm.freq)*LOG(1+_xlpm.size)*_xlpm.F)</f>
        <v>0.67066072502969543</v>
      </c>
      <c r="O53" s="5">
        <f>_xlfn.LET(_xlpm.a,M53,_xlpm.b,K53,2*_xlpm.a*_xlpm.b/(_xlpm.a+_xlpm.b))</f>
        <v>1</v>
      </c>
      <c r="P53" s="5">
        <f>_xlfn.LET(_xlpm.p,K53,_xlpm.q,M53,LOG(_xlpm.p/_xlpm.q))</f>
        <v>0</v>
      </c>
      <c r="Q53" s="5"/>
    </row>
    <row r="54" spans="1:17">
      <c r="A54" s="4" t="str">
        <f>_xlfn.LET(_xlpm.sep," : ",CONCATENATE(E54,_xlpm.sep,F54))</f>
        <v>~da~ : [ɗa]</v>
      </c>
      <c r="B54" s="2">
        <v>12</v>
      </c>
      <c r="C54" s="4" t="s">
        <v>111</v>
      </c>
      <c r="D54" s="5">
        <f>B54/freq.sum.r1a</f>
        <v>5.905511811023622E-3</v>
      </c>
      <c r="E54" s="5" t="str">
        <f>_xlfn.LET(_xlpm.sep,":",_xlpm.w,$C54,_xlfn.CONCAT("~",RIGHT(_xlpm.w,LEN(_xlpm.w)-FIND(_xlpm.sep,_xlpm.w)),"~"))</f>
        <v>~da~</v>
      </c>
      <c r="F54" s="5" t="str">
        <f>_xlfn.LET(_xlpm.sep,":",_xlpm.w,$C54,_xlfn.CONCAT("[",LEFT(_xlpm.w,FIND(_xlpm.sep,_xlpm.w)-1),"]"))</f>
        <v>[ɗa]</v>
      </c>
      <c r="G54" s="6">
        <f>_xlfn.LET(_xlpm.w,E54,LEN(_xlpm.w)-2)</f>
        <v>2</v>
      </c>
      <c r="H54" s="6">
        <f>_xlfn.LET(_xlpm.w,F54,LEN(_xlpm.w)-2)</f>
        <v>2</v>
      </c>
      <c r="I54" s="6">
        <f>_xlfn.LET(_xlpm.a,H54,_xlpm.b,G54,MAX(_xlpm.a,_xlpm.b))</f>
        <v>2</v>
      </c>
      <c r="J54" s="5" cm="1">
        <f t="array" ref="J54">SUM(_xlfn._xlws.FILTER($D$2:$D$205,_xlfn.MAP($E$2:$E$205,_xlfn.LAMBDA(_xlpm.x,_xlpm.x=$E54))))</f>
        <v>5.905511811023622E-3</v>
      </c>
      <c r="K54" s="5">
        <f>$D54/J54</f>
        <v>1</v>
      </c>
      <c r="L54" s="5" cm="1">
        <f t="array" ref="L54">SUM(_xlfn._xlws.FILTER($D$2:$D$205,_xlfn.MAP($F$2:$F$205,_xlfn.LAMBDA(_xlpm.x,_xlpm.x=$F54))))</f>
        <v>5.905511811023622E-3</v>
      </c>
      <c r="M54" s="5">
        <f>$D54/L54</f>
        <v>1</v>
      </c>
      <c r="N54" s="5">
        <f>_xlfn.LET(_xlpm.freq,B54,_xlpm.size,H54+1,_xlpm.F,O54,LOG(1+_xlpm.freq)*LOG(1+_xlpm.size)*_xlpm.F)</f>
        <v>0.67066072502969543</v>
      </c>
      <c r="O54" s="5">
        <f>_xlfn.LET(_xlpm.a,M54,_xlpm.b,K54,2*_xlpm.a*_xlpm.b/(_xlpm.a+_xlpm.b))</f>
        <v>1</v>
      </c>
      <c r="P54" s="5">
        <f>_xlfn.LET(_xlpm.p,K54,_xlpm.q,M54,LOG(_xlpm.p/_xlpm.q))</f>
        <v>0</v>
      </c>
      <c r="Q54" s="5"/>
    </row>
    <row r="55" spans="1:17">
      <c r="A55" s="4" t="str">
        <f>_xlfn.LET(_xlpm.sep," : ",CONCATENATE(E55,_xlpm.sep,F55))</f>
        <v>~te~ : [te]</v>
      </c>
      <c r="B55" s="2">
        <v>12</v>
      </c>
      <c r="C55" s="4" t="s">
        <v>13</v>
      </c>
      <c r="D55" s="5">
        <f>B55/freq.sum.r1a</f>
        <v>5.905511811023622E-3</v>
      </c>
      <c r="E55" s="4" t="str">
        <f>_xlfn.LET(_xlpm.sep,":",_xlpm.w,$C55,_xlfn.CONCAT("~",RIGHT(_xlpm.w,LEN(_xlpm.w)-FIND(_xlpm.sep,_xlpm.w)),"~"))</f>
        <v>~te~</v>
      </c>
      <c r="F55" s="4" t="str">
        <f>_xlfn.LET(_xlpm.sep,":",_xlpm.w,$C55,_xlfn.CONCAT("[",LEFT(_xlpm.w,FIND(_xlpm.sep,_xlpm.w)-1),"]"))</f>
        <v>[te]</v>
      </c>
      <c r="G55" s="6">
        <f>_xlfn.LET(_xlpm.w,E55,LEN(_xlpm.w)-2)</f>
        <v>2</v>
      </c>
      <c r="H55" s="6">
        <f>_xlfn.LET(_xlpm.w,F55,LEN(_xlpm.w)-2)</f>
        <v>2</v>
      </c>
      <c r="I55" s="6">
        <f>_xlfn.LET(_xlpm.a,H55,_xlpm.b,G55,MAX(_xlpm.a,_xlpm.b))</f>
        <v>2</v>
      </c>
      <c r="J55" s="5" cm="1">
        <f t="array" ref="J55">SUM(_xlfn._xlws.FILTER($D$2:$D$205,_xlfn.MAP($E$2:$E$205,_xlfn.LAMBDA(_xlpm.x,_xlpm.x=$E55))))</f>
        <v>5.905511811023622E-3</v>
      </c>
      <c r="K55" s="5">
        <f>$D55/J55</f>
        <v>1</v>
      </c>
      <c r="L55" s="5" cm="1">
        <f t="array" ref="L55">SUM(_xlfn._xlws.FILTER($D$2:$D$205,_xlfn.MAP($F$2:$F$205,_xlfn.LAMBDA(_xlpm.x,_xlpm.x=$F55))))</f>
        <v>5.905511811023622E-3</v>
      </c>
      <c r="M55" s="5">
        <f>$D55/L55</f>
        <v>1</v>
      </c>
      <c r="N55" s="5">
        <f>_xlfn.LET(_xlpm.freq,B55,_xlpm.size,H55+1,_xlpm.F,O55,LOG(1+_xlpm.freq)*LOG(1+_xlpm.size)*_xlpm.F)</f>
        <v>0.67066072502969543</v>
      </c>
      <c r="O55" s="5">
        <f>_xlfn.LET(_xlpm.a,M55,_xlpm.b,K55,2*_xlpm.a*_xlpm.b/(_xlpm.a+_xlpm.b))</f>
        <v>1</v>
      </c>
      <c r="P55" s="5">
        <f>_xlfn.LET(_xlpm.p,K55,_xlpm.q,M55,LOG(_xlpm.p/_xlpm.q))</f>
        <v>0</v>
      </c>
      <c r="Q55" s="5"/>
    </row>
    <row r="56" spans="1:17">
      <c r="A56" s="4" t="str">
        <f>_xlfn.LET(_xlpm.sep," : ",CONCATENATE(E56,_xlpm.sep,F56))</f>
        <v>~ke~ : [ke]</v>
      </c>
      <c r="B56" s="2">
        <v>12</v>
      </c>
      <c r="C56" s="4" t="s">
        <v>67</v>
      </c>
      <c r="D56" s="5">
        <f>B56/freq.sum.r1a</f>
        <v>5.905511811023622E-3</v>
      </c>
      <c r="E56" s="4" t="str">
        <f>_xlfn.LET(_xlpm.sep,":",_xlpm.w,$C56,_xlfn.CONCAT("~",RIGHT(_xlpm.w,LEN(_xlpm.w)-FIND(_xlpm.sep,_xlpm.w)),"~"))</f>
        <v>~ke~</v>
      </c>
      <c r="F56" s="4" t="str">
        <f>_xlfn.LET(_xlpm.sep,":",_xlpm.w,$C56,_xlfn.CONCAT("[",LEFT(_xlpm.w,FIND(_xlpm.sep,_xlpm.w)-1),"]"))</f>
        <v>[ke]</v>
      </c>
      <c r="G56" s="6">
        <f>_xlfn.LET(_xlpm.w,E56,LEN(_xlpm.w)-2)</f>
        <v>2</v>
      </c>
      <c r="H56" s="6">
        <f>_xlfn.LET(_xlpm.w,F56,LEN(_xlpm.w)-2)</f>
        <v>2</v>
      </c>
      <c r="I56" s="6">
        <f>_xlfn.LET(_xlpm.a,H56,_xlpm.b,G56,MAX(_xlpm.a,_xlpm.b))</f>
        <v>2</v>
      </c>
      <c r="J56" s="5" cm="1">
        <f t="array" ref="J56">SUM(_xlfn._xlws.FILTER($D$2:$D$205,_xlfn.MAP($E$2:$E$205,_xlfn.LAMBDA(_xlpm.x,_xlpm.x=$E56))))</f>
        <v>5.905511811023622E-3</v>
      </c>
      <c r="K56" s="5">
        <f>$D56/J56</f>
        <v>1</v>
      </c>
      <c r="L56" s="5" cm="1">
        <f t="array" ref="L56">SUM(_xlfn._xlws.FILTER($D$2:$D$205,_xlfn.MAP($F$2:$F$205,_xlfn.LAMBDA(_xlpm.x,_xlpm.x=$F56))))</f>
        <v>5.905511811023622E-3</v>
      </c>
      <c r="M56" s="5">
        <f>$D56/L56</f>
        <v>1</v>
      </c>
      <c r="N56" s="5">
        <f>_xlfn.LET(_xlpm.freq,B56,_xlpm.size,H56+1,_xlpm.F,O56,LOG(1+_xlpm.freq)*LOG(1+_xlpm.size)*_xlpm.F)</f>
        <v>0.67066072502969543</v>
      </c>
      <c r="O56" s="5">
        <f>_xlfn.LET(_xlpm.a,M56,_xlpm.b,K56,2*_xlpm.a*_xlpm.b/(_xlpm.a+_xlpm.b))</f>
        <v>1</v>
      </c>
      <c r="P56" s="5">
        <f>_xlfn.LET(_xlpm.p,K56,_xlpm.q,M56,LOG(_xlpm.p/_xlpm.q))</f>
        <v>0</v>
      </c>
      <c r="Q56" s="5"/>
    </row>
    <row r="57" spans="1:17">
      <c r="A57" s="4" t="str">
        <f>_xlfn.LET(_xlpm.sep," : ",CONCATENATE(E57,_xlpm.sep,F57))</f>
        <v>~bu~ : [ɓu]</v>
      </c>
      <c r="B57" s="2">
        <v>13</v>
      </c>
      <c r="C57" s="4" t="s">
        <v>108</v>
      </c>
      <c r="D57" s="5">
        <f>B57/freq.sum.r1a</f>
        <v>6.3976377952755905E-3</v>
      </c>
      <c r="E57" s="4" t="str">
        <f>_xlfn.LET(_xlpm.sep,":",_xlpm.w,$C57,_xlfn.CONCAT("~",RIGHT(_xlpm.w,LEN(_xlpm.w)-FIND(_xlpm.sep,_xlpm.w)),"~"))</f>
        <v>~bu~</v>
      </c>
      <c r="F57" s="4" t="str">
        <f>_xlfn.LET(_xlpm.sep,":",_xlpm.w,$C57,_xlfn.CONCAT("[",LEFT(_xlpm.w,FIND(_xlpm.sep,_xlpm.w)-1),"]"))</f>
        <v>[ɓu]</v>
      </c>
      <c r="G57" s="6">
        <f>_xlfn.LET(_xlpm.w,E57,LEN(_xlpm.w)-2)</f>
        <v>2</v>
      </c>
      <c r="H57" s="6">
        <f>_xlfn.LET(_xlpm.w,F57,LEN(_xlpm.w)-2)</f>
        <v>2</v>
      </c>
      <c r="I57" s="6">
        <f>_xlfn.LET(_xlpm.a,H57,_xlpm.b,G57,MAX(_xlpm.a,_xlpm.b))</f>
        <v>2</v>
      </c>
      <c r="J57" s="5" cm="1">
        <f t="array" ref="J57">SUM(_xlfn._xlws.FILTER($D$2:$D$205,_xlfn.MAP($E$2:$E$205,_xlfn.LAMBDA(_xlpm.x,_xlpm.x=$E57))))</f>
        <v>6.3976377952755905E-3</v>
      </c>
      <c r="K57" s="5">
        <f>$D57/J57</f>
        <v>1</v>
      </c>
      <c r="L57" s="5" cm="1">
        <f t="array" ref="L57">SUM(_xlfn._xlws.FILTER($D$2:$D$205,_xlfn.MAP($F$2:$F$205,_xlfn.LAMBDA(_xlpm.x,_xlpm.x=$F57))))</f>
        <v>6.3976377952755905E-3</v>
      </c>
      <c r="M57" s="5">
        <f>$D57/L57</f>
        <v>1</v>
      </c>
      <c r="N57" s="5">
        <f>_xlfn.LET(_xlpm.freq,B57,_xlpm.size,H57+1,_xlpm.F,O57,LOG(1+_xlpm.freq)*LOG(1+_xlpm.size)*_xlpm.F)</f>
        <v>0.69003783522117457</v>
      </c>
      <c r="O57" s="5">
        <f>_xlfn.LET(_xlpm.a,M57,_xlpm.b,K57,2*_xlpm.a*_xlpm.b/(_xlpm.a+_xlpm.b))</f>
        <v>1</v>
      </c>
      <c r="P57" s="5">
        <f>_xlfn.LET(_xlpm.p,K57,_xlpm.q,M57,LOG(_xlpm.p/_xlpm.q))</f>
        <v>0</v>
      </c>
      <c r="Q57" s="5"/>
    </row>
    <row r="58" spans="1:17">
      <c r="A58" s="4" t="str">
        <f>_xlfn.LET(_xlpm.sep," : ",CONCATENATE(E58,_xlpm.sep,F58))</f>
        <v>~me~ : [me]</v>
      </c>
      <c r="B58" s="2">
        <v>13</v>
      </c>
      <c r="C58" s="4" t="s">
        <v>76</v>
      </c>
      <c r="D58" s="5">
        <f>B58/freq.sum.r1a</f>
        <v>6.3976377952755905E-3</v>
      </c>
      <c r="E58" s="5" t="str">
        <f>_xlfn.LET(_xlpm.sep,":",_xlpm.w,$C58,_xlfn.CONCAT("~",RIGHT(_xlpm.w,LEN(_xlpm.w)-FIND(_xlpm.sep,_xlpm.w)),"~"))</f>
        <v>~me~</v>
      </c>
      <c r="F58" s="5" t="str">
        <f>_xlfn.LET(_xlpm.sep,":",_xlpm.w,$C58,_xlfn.CONCAT("[",LEFT(_xlpm.w,FIND(_xlpm.sep,_xlpm.w)-1),"]"))</f>
        <v>[me]</v>
      </c>
      <c r="G58" s="6">
        <f>_xlfn.LET(_xlpm.w,E58,LEN(_xlpm.w)-2)</f>
        <v>2</v>
      </c>
      <c r="H58" s="6">
        <f>_xlfn.LET(_xlpm.w,F58,LEN(_xlpm.w)-2)</f>
        <v>2</v>
      </c>
      <c r="I58" s="6">
        <f>_xlfn.LET(_xlpm.a,H58,_xlpm.b,G58,MAX(_xlpm.a,_xlpm.b))</f>
        <v>2</v>
      </c>
      <c r="J58" s="5" cm="1">
        <f t="array" ref="J58">SUM(_xlfn._xlws.FILTER($D$2:$D$205,_xlfn.MAP($E$2:$E$205,_xlfn.LAMBDA(_xlpm.x,_xlpm.x=$E58))))</f>
        <v>6.3976377952755905E-3</v>
      </c>
      <c r="K58" s="5">
        <f>$D58/J58</f>
        <v>1</v>
      </c>
      <c r="L58" s="5" cm="1">
        <f t="array" ref="L58">SUM(_xlfn._xlws.FILTER($D$2:$D$205,_xlfn.MAP($F$2:$F$205,_xlfn.LAMBDA(_xlpm.x,_xlpm.x=$F58))))</f>
        <v>6.3976377952755905E-3</v>
      </c>
      <c r="M58" s="5">
        <f>$D58/L58</f>
        <v>1</v>
      </c>
      <c r="N58" s="5">
        <f>_xlfn.LET(_xlpm.freq,B58,_xlpm.size,H58+1,_xlpm.F,O58,LOG(1+_xlpm.freq)*LOG(1+_xlpm.size)*_xlpm.F)</f>
        <v>0.69003783522117457</v>
      </c>
      <c r="O58" s="5">
        <f>_xlfn.LET(_xlpm.a,M58,_xlpm.b,K58,2*_xlpm.a*_xlpm.b/(_xlpm.a+_xlpm.b))</f>
        <v>1</v>
      </c>
      <c r="P58" s="5">
        <f>_xlfn.LET(_xlpm.p,K58,_xlpm.q,M58,LOG(_xlpm.p/_xlpm.q))</f>
        <v>0</v>
      </c>
      <c r="Q58" s="5"/>
    </row>
    <row r="59" spans="1:17">
      <c r="A59" s="4" t="str">
        <f>_xlfn.LET(_xlpm.sep," : ",CONCATENATE(E59,_xlpm.sep,F59))</f>
        <v>~ne~ : [ne]</v>
      </c>
      <c r="B59" s="2">
        <v>14</v>
      </c>
      <c r="C59" s="4" t="s">
        <v>34</v>
      </c>
      <c r="D59" s="5">
        <f>B59/freq.sum.r1a</f>
        <v>6.889763779527559E-3</v>
      </c>
      <c r="E59" s="4" t="str">
        <f>_xlfn.LET(_xlpm.sep,":",_xlpm.w,$C59,_xlfn.CONCAT("~",RIGHT(_xlpm.w,LEN(_xlpm.w)-FIND(_xlpm.sep,_xlpm.w)),"~"))</f>
        <v>~ne~</v>
      </c>
      <c r="F59" s="4" t="str">
        <f>_xlfn.LET(_xlpm.sep,":",_xlpm.w,$C59,_xlfn.CONCAT("[",LEFT(_xlpm.w,FIND(_xlpm.sep,_xlpm.w)-1),"]"))</f>
        <v>[ne]</v>
      </c>
      <c r="G59" s="6">
        <f>_xlfn.LET(_xlpm.w,E59,LEN(_xlpm.w)-2)</f>
        <v>2</v>
      </c>
      <c r="H59" s="6">
        <f>_xlfn.LET(_xlpm.w,F59,LEN(_xlpm.w)-2)</f>
        <v>2</v>
      </c>
      <c r="I59" s="6">
        <f>_xlfn.LET(_xlpm.a,H59,_xlpm.b,G59,MAX(_xlpm.a,_xlpm.b))</f>
        <v>2</v>
      </c>
      <c r="J59" s="5" cm="1">
        <f t="array" ref="J59">SUM(_xlfn._xlws.FILTER($D$2:$D$205,_xlfn.MAP($E$2:$E$205,_xlfn.LAMBDA(_xlpm.x,_xlpm.x=$E59))))</f>
        <v>6.889763779527559E-3</v>
      </c>
      <c r="K59" s="5">
        <f>$D59/J59</f>
        <v>1</v>
      </c>
      <c r="L59" s="5" cm="1">
        <f t="array" ref="L59">SUM(_xlfn._xlws.FILTER($D$2:$D$205,_xlfn.MAP($F$2:$F$205,_xlfn.LAMBDA(_xlpm.x,_xlpm.x=$F59))))</f>
        <v>6.889763779527559E-3</v>
      </c>
      <c r="M59" s="5">
        <f>$D59/L59</f>
        <v>1</v>
      </c>
      <c r="N59" s="5">
        <f>_xlfn.LET(_xlpm.freq,B59,_xlpm.size,H59+1,_xlpm.F,O59,LOG(1+_xlpm.freq)*LOG(1+_xlpm.size)*_xlpm.F)</f>
        <v>0.70807749322795588</v>
      </c>
      <c r="O59" s="5">
        <f>_xlfn.LET(_xlpm.a,M59,_xlpm.b,K59,2*_xlpm.a*_xlpm.b/(_xlpm.a+_xlpm.b))</f>
        <v>1</v>
      </c>
      <c r="P59" s="5">
        <f>_xlfn.LET(_xlpm.p,K59,_xlpm.q,M59,LOG(_xlpm.p/_xlpm.q))</f>
        <v>0</v>
      </c>
      <c r="Q59" s="5"/>
    </row>
    <row r="60" spans="1:17">
      <c r="A60" s="4" t="str">
        <f>_xlfn.LET(_xlpm.sep," : ",CONCATENATE(E60,_xlpm.sep,F60))</f>
        <v>~ko~ : [ko]</v>
      </c>
      <c r="B60" s="2">
        <v>14</v>
      </c>
      <c r="C60" s="4" t="s">
        <v>69</v>
      </c>
      <c r="D60" s="5">
        <f>B60/freq.sum.r1a</f>
        <v>6.889763779527559E-3</v>
      </c>
      <c r="E60" s="4" t="str">
        <f>_xlfn.LET(_xlpm.sep,":",_xlpm.w,$C60,_xlfn.CONCAT("~",RIGHT(_xlpm.w,LEN(_xlpm.w)-FIND(_xlpm.sep,_xlpm.w)),"~"))</f>
        <v>~ko~</v>
      </c>
      <c r="F60" s="4" t="str">
        <f>_xlfn.LET(_xlpm.sep,":",_xlpm.w,$C60,_xlfn.CONCAT("[",LEFT(_xlpm.w,FIND(_xlpm.sep,_xlpm.w)-1),"]"))</f>
        <v>[ko]</v>
      </c>
      <c r="G60" s="6">
        <f>_xlfn.LET(_xlpm.w,E60,LEN(_xlpm.w)-2)</f>
        <v>2</v>
      </c>
      <c r="H60" s="6">
        <f>_xlfn.LET(_xlpm.w,F60,LEN(_xlpm.w)-2)</f>
        <v>2</v>
      </c>
      <c r="I60" s="6">
        <f>_xlfn.LET(_xlpm.a,H60,_xlpm.b,G60,MAX(_xlpm.a,_xlpm.b))</f>
        <v>2</v>
      </c>
      <c r="J60" s="5" cm="1">
        <f t="array" ref="J60">SUM(_xlfn._xlws.FILTER($D$2:$D$205,_xlfn.MAP($E$2:$E$205,_xlfn.LAMBDA(_xlpm.x,_xlpm.x=$E60))))</f>
        <v>6.889763779527559E-3</v>
      </c>
      <c r="K60" s="5">
        <f>$D60/J60</f>
        <v>1</v>
      </c>
      <c r="L60" s="5" cm="1">
        <f t="array" ref="L60">SUM(_xlfn._xlws.FILTER($D$2:$D$205,_xlfn.MAP($F$2:$F$205,_xlfn.LAMBDA(_xlpm.x,_xlpm.x=$F60))))</f>
        <v>6.889763779527559E-3</v>
      </c>
      <c r="M60" s="5">
        <f>$D60/L60</f>
        <v>1</v>
      </c>
      <c r="N60" s="5">
        <f>_xlfn.LET(_xlpm.freq,B60,_xlpm.size,H60+1,_xlpm.F,O60,LOG(1+_xlpm.freq)*LOG(1+_xlpm.size)*_xlpm.F)</f>
        <v>0.70807749322795588</v>
      </c>
      <c r="O60" s="5">
        <f>_xlfn.LET(_xlpm.a,M60,_xlpm.b,K60,2*_xlpm.a*_xlpm.b/(_xlpm.a+_xlpm.b))</f>
        <v>1</v>
      </c>
      <c r="P60" s="5">
        <f>_xlfn.LET(_xlpm.p,K60,_xlpm.q,M60,LOG(_xlpm.p/_xlpm.q))</f>
        <v>0</v>
      </c>
      <c r="Q60" s="5"/>
    </row>
    <row r="61" spans="1:17">
      <c r="A61" s="4" t="str">
        <f>_xlfn.LET(_xlpm.sep," : ",CONCATENATE(E61,_xlpm.sep,F61))</f>
        <v>~ya~ : [ja]</v>
      </c>
      <c r="B61" s="2">
        <v>14</v>
      </c>
      <c r="C61" s="4" t="s">
        <v>106</v>
      </c>
      <c r="D61" s="5">
        <f>B61/freq.sum.r1a</f>
        <v>6.889763779527559E-3</v>
      </c>
      <c r="E61" s="5" t="str">
        <f>_xlfn.LET(_xlpm.sep,":",_xlpm.w,$C61,_xlfn.CONCAT("~",RIGHT(_xlpm.w,LEN(_xlpm.w)-FIND(_xlpm.sep,_xlpm.w)),"~"))</f>
        <v>~ya~</v>
      </c>
      <c r="F61" s="5" t="str">
        <f>_xlfn.LET(_xlpm.sep,":",_xlpm.w,$C61,_xlfn.CONCAT("[",LEFT(_xlpm.w,FIND(_xlpm.sep,_xlpm.w)-1),"]"))</f>
        <v>[ja]</v>
      </c>
      <c r="G61" s="6">
        <f>_xlfn.LET(_xlpm.w,E61,LEN(_xlpm.w)-2)</f>
        <v>2</v>
      </c>
      <c r="H61" s="6">
        <f>_xlfn.LET(_xlpm.w,F61,LEN(_xlpm.w)-2)</f>
        <v>2</v>
      </c>
      <c r="I61" s="6">
        <f>_xlfn.LET(_xlpm.a,H61,_xlpm.b,G61,MAX(_xlpm.a,_xlpm.b))</f>
        <v>2</v>
      </c>
      <c r="J61" s="5" cm="1">
        <f t="array" ref="J61">SUM(_xlfn._xlws.FILTER($D$2:$D$205,_xlfn.MAP($E$2:$E$205,_xlfn.LAMBDA(_xlpm.x,_xlpm.x=$E61))))</f>
        <v>6.889763779527559E-3</v>
      </c>
      <c r="K61" s="5">
        <f>$D61/J61</f>
        <v>1</v>
      </c>
      <c r="L61" s="5" cm="1">
        <f t="array" ref="L61">SUM(_xlfn._xlws.FILTER($D$2:$D$205,_xlfn.MAP($F$2:$F$205,_xlfn.LAMBDA(_xlpm.x,_xlpm.x=$F61))))</f>
        <v>6.889763779527559E-3</v>
      </c>
      <c r="M61" s="5">
        <f>$D61/L61</f>
        <v>1</v>
      </c>
      <c r="N61" s="5">
        <f>_xlfn.LET(_xlpm.freq,B61,_xlpm.size,H61+1,_xlpm.F,O61,LOG(1+_xlpm.freq)*LOG(1+_xlpm.size)*_xlpm.F)</f>
        <v>0.70807749322795588</v>
      </c>
      <c r="O61" s="5">
        <f>_xlfn.LET(_xlpm.a,M61,_xlpm.b,K61,2*_xlpm.a*_xlpm.b/(_xlpm.a+_xlpm.b))</f>
        <v>1</v>
      </c>
      <c r="P61" s="5">
        <f>_xlfn.LET(_xlpm.p,K61,_xlpm.q,M61,LOG(_xlpm.p/_xlpm.q))</f>
        <v>0</v>
      </c>
      <c r="Q61" s="5"/>
    </row>
    <row r="62" spans="1:17">
      <c r="A62" s="4" t="str">
        <f>_xlfn.LET(_xlpm.sep," : ",CONCATENATE(E62,_xlpm.sep,F62))</f>
        <v>~ji~ : [ʄi]</v>
      </c>
      <c r="B62" s="2">
        <v>15</v>
      </c>
      <c r="C62" s="4" t="s">
        <v>105</v>
      </c>
      <c r="D62" s="5">
        <f>B62/freq.sum.r1a</f>
        <v>7.3818897637795275E-3</v>
      </c>
      <c r="E62" s="5" t="str">
        <f>_xlfn.LET(_xlpm.sep,":",_xlpm.w,$C62,_xlfn.CONCAT("~",RIGHT(_xlpm.w,LEN(_xlpm.w)-FIND(_xlpm.sep,_xlpm.w)),"~"))</f>
        <v>~ji~</v>
      </c>
      <c r="F62" s="5" t="str">
        <f>_xlfn.LET(_xlpm.sep,":",_xlpm.w,$C62,_xlfn.CONCAT("[",LEFT(_xlpm.w,FIND(_xlpm.sep,_xlpm.w)-1),"]"))</f>
        <v>[ʄi]</v>
      </c>
      <c r="G62" s="6">
        <f>_xlfn.LET(_xlpm.w,E62,LEN(_xlpm.w)-2)</f>
        <v>2</v>
      </c>
      <c r="H62" s="6">
        <f>_xlfn.LET(_xlpm.w,F62,LEN(_xlpm.w)-2)</f>
        <v>2</v>
      </c>
      <c r="I62" s="6">
        <f>_xlfn.LET(_xlpm.a,H62,_xlpm.b,G62,MAX(_xlpm.a,_xlpm.b))</f>
        <v>2</v>
      </c>
      <c r="J62" s="5" cm="1">
        <f t="array" ref="J62">SUM(_xlfn._xlws.FILTER($D$2:$D$205,_xlfn.MAP($E$2:$E$205,_xlfn.LAMBDA(_xlpm.x,_xlpm.x=$E62))))</f>
        <v>7.3818897637795275E-3</v>
      </c>
      <c r="K62" s="5">
        <f>$D62/J62</f>
        <v>1</v>
      </c>
      <c r="L62" s="5" cm="1">
        <f t="array" ref="L62">SUM(_xlfn._xlws.FILTER($D$2:$D$205,_xlfn.MAP($F$2:$F$205,_xlfn.LAMBDA(_xlpm.x,_xlpm.x=$F62))))</f>
        <v>7.3818897637795275E-3</v>
      </c>
      <c r="M62" s="5">
        <f>$D62/L62</f>
        <v>1</v>
      </c>
      <c r="N62" s="5">
        <f>_xlfn.LET(_xlpm.freq,B62,_xlpm.size,H62+1,_xlpm.F,O62,LOG(1+_xlpm.freq)*LOG(1+_xlpm.size)*_xlpm.F)</f>
        <v>0.72495246631565236</v>
      </c>
      <c r="O62" s="5">
        <f>_xlfn.LET(_xlpm.a,M62,_xlpm.b,K62,2*_xlpm.a*_xlpm.b/(_xlpm.a+_xlpm.b))</f>
        <v>1</v>
      </c>
      <c r="P62" s="5">
        <f>_xlfn.LET(_xlpm.p,K62,_xlpm.q,M62,LOG(_xlpm.p/_xlpm.q))</f>
        <v>0</v>
      </c>
      <c r="Q62" s="5"/>
    </row>
    <row r="63" spans="1:17">
      <c r="A63" s="4" t="str">
        <f>_xlfn.LET(_xlpm.sep," : ",CONCATENATE(E63,_xlpm.sep,F63))</f>
        <v>~mi~ : [mi]</v>
      </c>
      <c r="B63" s="2">
        <v>16</v>
      </c>
      <c r="C63" s="4" t="s">
        <v>33</v>
      </c>
      <c r="D63" s="5">
        <f>B63/freq.sum.r1a</f>
        <v>7.874015748031496E-3</v>
      </c>
      <c r="E63" s="4" t="str">
        <f>_xlfn.LET(_xlpm.sep,":",_xlpm.w,$C63,_xlfn.CONCAT("~",RIGHT(_xlpm.w,LEN(_xlpm.w)-FIND(_xlpm.sep,_xlpm.w)),"~"))</f>
        <v>~mi~</v>
      </c>
      <c r="F63" s="4" t="str">
        <f>_xlfn.LET(_xlpm.sep,":",_xlpm.w,$C63,_xlfn.CONCAT("[",LEFT(_xlpm.w,FIND(_xlpm.sep,_xlpm.w)-1),"]"))</f>
        <v>[mi]</v>
      </c>
      <c r="G63" s="6">
        <f>_xlfn.LET(_xlpm.w,E63,LEN(_xlpm.w)-2)</f>
        <v>2</v>
      </c>
      <c r="H63" s="6">
        <f>_xlfn.LET(_xlpm.w,F63,LEN(_xlpm.w)-2)</f>
        <v>2</v>
      </c>
      <c r="I63" s="6">
        <f>_xlfn.LET(_xlpm.a,H63,_xlpm.b,G63,MAX(_xlpm.a,_xlpm.b))</f>
        <v>2</v>
      </c>
      <c r="J63" s="5" cm="1">
        <f t="array" ref="J63">SUM(_xlfn._xlws.FILTER($D$2:$D$205,_xlfn.MAP($E$2:$E$205,_xlfn.LAMBDA(_xlpm.x,_xlpm.x=$E63))))</f>
        <v>7.874015748031496E-3</v>
      </c>
      <c r="K63" s="5">
        <f>$D63/J63</f>
        <v>1</v>
      </c>
      <c r="L63" s="5" cm="1">
        <f t="array" ref="L63">SUM(_xlfn._xlws.FILTER($D$2:$D$205,_xlfn.MAP($F$2:$F$205,_xlfn.LAMBDA(_xlpm.x,_xlpm.x=$F63))))</f>
        <v>7.874015748031496E-3</v>
      </c>
      <c r="M63" s="5">
        <f>$D63/L63</f>
        <v>1</v>
      </c>
      <c r="N63" s="5">
        <f>_xlfn.LET(_xlpm.freq,B63,_xlpm.size,H63+1,_xlpm.F,O63,LOG(1+_xlpm.freq)*LOG(1+_xlpm.size)*_xlpm.F)</f>
        <v>0.74080406693450429</v>
      </c>
      <c r="O63" s="5">
        <f>_xlfn.LET(_xlpm.a,M63,_xlpm.b,K63,2*_xlpm.a*_xlpm.b/(_xlpm.a+_xlpm.b))</f>
        <v>1</v>
      </c>
      <c r="P63" s="5">
        <f>_xlfn.LET(_xlpm.p,K63,_xlpm.q,M63,LOG(_xlpm.p/_xlpm.q))</f>
        <v>0</v>
      </c>
      <c r="Q63" s="5"/>
    </row>
    <row r="64" spans="1:17">
      <c r="A64" s="4" t="str">
        <f>_xlfn.LET(_xlpm.sep," : ",CONCATENATE(E64,_xlpm.sep,F64))</f>
        <v>~fa~ : [fa]</v>
      </c>
      <c r="B64" s="2">
        <v>16</v>
      </c>
      <c r="C64" s="4" t="s">
        <v>2</v>
      </c>
      <c r="D64" s="5">
        <f>B64/freq.sum.r1a</f>
        <v>7.874015748031496E-3</v>
      </c>
      <c r="E64" s="5" t="str">
        <f>_xlfn.LET(_xlpm.sep,":",_xlpm.w,$C64,_xlfn.CONCAT("~",RIGHT(_xlpm.w,LEN(_xlpm.w)-FIND(_xlpm.sep,_xlpm.w)),"~"))</f>
        <v>~fa~</v>
      </c>
      <c r="F64" s="5" t="str">
        <f>_xlfn.LET(_xlpm.sep,":",_xlpm.w,$C64,_xlfn.CONCAT("[",LEFT(_xlpm.w,FIND(_xlpm.sep,_xlpm.w)-1),"]"))</f>
        <v>[fa]</v>
      </c>
      <c r="G64" s="6">
        <f>_xlfn.LET(_xlpm.w,E64,LEN(_xlpm.w)-2)</f>
        <v>2</v>
      </c>
      <c r="H64" s="6">
        <f>_xlfn.LET(_xlpm.w,F64,LEN(_xlpm.w)-2)</f>
        <v>2</v>
      </c>
      <c r="I64" s="6">
        <f>_xlfn.LET(_xlpm.a,H64,_xlpm.b,G64,MAX(_xlpm.a,_xlpm.b))</f>
        <v>2</v>
      </c>
      <c r="J64" s="5" cm="1">
        <f t="array" ref="J64">SUM(_xlfn._xlws.FILTER($D$2:$D$205,_xlfn.MAP($E$2:$E$205,_xlfn.LAMBDA(_xlpm.x,_xlpm.x=$E64))))</f>
        <v>7.874015748031496E-3</v>
      </c>
      <c r="K64" s="5">
        <f>$D64/J64</f>
        <v>1</v>
      </c>
      <c r="L64" s="5" cm="1">
        <f t="array" ref="L64">SUM(_xlfn._xlws.FILTER($D$2:$D$205,_xlfn.MAP($F$2:$F$205,_xlfn.LAMBDA(_xlpm.x,_xlpm.x=$F64))))</f>
        <v>7.874015748031496E-3</v>
      </c>
      <c r="M64" s="5">
        <f>$D64/L64</f>
        <v>1</v>
      </c>
      <c r="N64" s="5">
        <f>_xlfn.LET(_xlpm.freq,B64,_xlpm.size,H64+1,_xlpm.F,O64,LOG(1+_xlpm.freq)*LOG(1+_xlpm.size)*_xlpm.F)</f>
        <v>0.74080406693450429</v>
      </c>
      <c r="O64" s="5">
        <f>_xlfn.LET(_xlpm.a,M64,_xlpm.b,K64,2*_xlpm.a*_xlpm.b/(_xlpm.a+_xlpm.b))</f>
        <v>1</v>
      </c>
      <c r="P64" s="5">
        <f>_xlfn.LET(_xlpm.p,K64,_xlpm.q,M64,LOG(_xlpm.p/_xlpm.q))</f>
        <v>0</v>
      </c>
      <c r="Q64" s="5"/>
    </row>
    <row r="65" spans="1:17">
      <c r="A65" s="4" t="str">
        <f>_xlfn.LET(_xlpm.sep," : ",CONCATENATE(E65,_xlpm.sep,F65))</f>
        <v>~ja~ : [ʄa]</v>
      </c>
      <c r="B65" s="2">
        <v>17</v>
      </c>
      <c r="C65" s="4" t="s">
        <v>104</v>
      </c>
      <c r="D65" s="5">
        <f>B65/freq.sum.r1a</f>
        <v>8.3661417322834653E-3</v>
      </c>
      <c r="E65" s="4" t="str">
        <f>_xlfn.LET(_xlpm.sep,":",_xlpm.w,$C65,_xlfn.CONCAT("~",RIGHT(_xlpm.w,LEN(_xlpm.w)-FIND(_xlpm.sep,_xlpm.w)),"~"))</f>
        <v>~ja~</v>
      </c>
      <c r="F65" s="4" t="str">
        <f>_xlfn.LET(_xlpm.sep,":",_xlpm.w,$C65,_xlfn.CONCAT("[",LEFT(_xlpm.w,FIND(_xlpm.sep,_xlpm.w)-1),"]"))</f>
        <v>[ʄa]</v>
      </c>
      <c r="G65" s="6">
        <f>_xlfn.LET(_xlpm.w,E65,LEN(_xlpm.w)-2)</f>
        <v>2</v>
      </c>
      <c r="H65" s="6">
        <f>_xlfn.LET(_xlpm.w,F65,LEN(_xlpm.w)-2)</f>
        <v>2</v>
      </c>
      <c r="I65" s="6">
        <f>_xlfn.LET(_xlpm.a,H65,_xlpm.b,G65,MAX(_xlpm.a,_xlpm.b))</f>
        <v>2</v>
      </c>
      <c r="J65" s="5" cm="1">
        <f t="array" ref="J65">SUM(_xlfn._xlws.FILTER($D$2:$D$205,_xlfn.MAP($E$2:$E$205,_xlfn.LAMBDA(_xlpm.x,_xlpm.x=$E65))))</f>
        <v>8.3661417322834653E-3</v>
      </c>
      <c r="K65" s="5">
        <f>$D65/J65</f>
        <v>1</v>
      </c>
      <c r="L65" s="5" cm="1">
        <f t="array" ref="L65">SUM(_xlfn._xlws.FILTER($D$2:$D$205,_xlfn.MAP($F$2:$F$205,_xlfn.LAMBDA(_xlpm.x,_xlpm.x=$F65))))</f>
        <v>8.3661417322834653E-3</v>
      </c>
      <c r="M65" s="5">
        <f>$D65/L65</f>
        <v>1</v>
      </c>
      <c r="N65" s="5">
        <f>_xlfn.LET(_xlpm.freq,B65,_xlpm.size,H65+1,_xlpm.F,O65,LOG(1+_xlpm.freq)*LOG(1+_xlpm.size)*_xlpm.F)</f>
        <v>0.75574935353672601</v>
      </c>
      <c r="O65" s="5">
        <f>_xlfn.LET(_xlpm.a,M65,_xlpm.b,K65,2*_xlpm.a*_xlpm.b/(_xlpm.a+_xlpm.b))</f>
        <v>1</v>
      </c>
      <c r="P65" s="5">
        <f>_xlfn.LET(_xlpm.p,K65,_xlpm.q,M65,LOG(_xlpm.p/_xlpm.q))</f>
        <v>0</v>
      </c>
      <c r="Q65" s="5"/>
    </row>
    <row r="66" spans="1:17">
      <c r="A66" s="4" t="str">
        <f>_xlfn.LET(_xlpm.sep," : ",CONCATENATE(E66,_xlpm.sep,F66))</f>
        <v>~to~ : [to]</v>
      </c>
      <c r="B66" s="2">
        <v>17</v>
      </c>
      <c r="C66" s="4" t="s">
        <v>37</v>
      </c>
      <c r="D66" s="5">
        <f>B66/freq.sum.r1a</f>
        <v>8.3661417322834653E-3</v>
      </c>
      <c r="E66" s="5" t="str">
        <f>_xlfn.LET(_xlpm.sep,":",_xlpm.w,$C66,_xlfn.CONCAT("~",RIGHT(_xlpm.w,LEN(_xlpm.w)-FIND(_xlpm.sep,_xlpm.w)),"~"))</f>
        <v>~to~</v>
      </c>
      <c r="F66" s="5" t="str">
        <f>_xlfn.LET(_xlpm.sep,":",_xlpm.w,$C66,_xlfn.CONCAT("[",LEFT(_xlpm.w,FIND(_xlpm.sep,_xlpm.w)-1),"]"))</f>
        <v>[to]</v>
      </c>
      <c r="G66" s="6">
        <f>_xlfn.LET(_xlpm.w,E66,LEN(_xlpm.w)-2)</f>
        <v>2</v>
      </c>
      <c r="H66" s="6">
        <f>_xlfn.LET(_xlpm.w,F66,LEN(_xlpm.w)-2)</f>
        <v>2</v>
      </c>
      <c r="I66" s="6">
        <f>_xlfn.LET(_xlpm.a,H66,_xlpm.b,G66,MAX(_xlpm.a,_xlpm.b))</f>
        <v>2</v>
      </c>
      <c r="J66" s="5" cm="1">
        <f t="array" ref="J66">SUM(_xlfn._xlws.FILTER($D$2:$D$205,_xlfn.MAP($E$2:$E$205,_xlfn.LAMBDA(_xlpm.x,_xlpm.x=$E66))))</f>
        <v>8.3661417322834653E-3</v>
      </c>
      <c r="K66" s="5">
        <f>$D66/J66</f>
        <v>1</v>
      </c>
      <c r="L66" s="5" cm="1">
        <f t="array" ref="L66">SUM(_xlfn._xlws.FILTER($D$2:$D$205,_xlfn.MAP($F$2:$F$205,_xlfn.LAMBDA(_xlpm.x,_xlpm.x=$F66))))</f>
        <v>8.3661417322834653E-3</v>
      </c>
      <c r="M66" s="5">
        <f>$D66/L66</f>
        <v>1</v>
      </c>
      <c r="N66" s="5">
        <f>_xlfn.LET(_xlpm.freq,B66,_xlpm.size,H66+1,_xlpm.F,O66,LOG(1+_xlpm.freq)*LOG(1+_xlpm.size)*_xlpm.F)</f>
        <v>0.75574935353672601</v>
      </c>
      <c r="O66" s="5">
        <f>_xlfn.LET(_xlpm.a,M66,_xlpm.b,K66,2*_xlpm.a*_xlpm.b/(_xlpm.a+_xlpm.b))</f>
        <v>1</v>
      </c>
      <c r="P66" s="5">
        <f>_xlfn.LET(_xlpm.p,K66,_xlpm.q,M66,LOG(_xlpm.p/_xlpm.q))</f>
        <v>0</v>
      </c>
      <c r="Q66" s="5"/>
    </row>
    <row r="67" spans="1:17">
      <c r="A67" s="4" t="str">
        <f>_xlfn.LET(_xlpm.sep," : ",CONCATENATE(E67,_xlpm.sep,F67))</f>
        <v>~tu~ : [tu]</v>
      </c>
      <c r="B67" s="2">
        <v>18</v>
      </c>
      <c r="C67" s="4" t="s">
        <v>91</v>
      </c>
      <c r="D67" s="5">
        <f>B67/freq.sum.r1a</f>
        <v>8.8582677165354329E-3</v>
      </c>
      <c r="E67" s="4" t="str">
        <f>_xlfn.LET(_xlpm.sep,":",_xlpm.w,$C67,_xlfn.CONCAT("~",RIGHT(_xlpm.w,LEN(_xlpm.w)-FIND(_xlpm.sep,_xlpm.w)),"~"))</f>
        <v>~tu~</v>
      </c>
      <c r="F67" s="4" t="str">
        <f>_xlfn.LET(_xlpm.sep,":",_xlpm.w,$C67,_xlfn.CONCAT("[",LEFT(_xlpm.w,FIND(_xlpm.sep,_xlpm.w)-1),"]"))</f>
        <v>[tu]</v>
      </c>
      <c r="G67" s="6">
        <f>_xlfn.LET(_xlpm.w,E67,LEN(_xlpm.w)-2)</f>
        <v>2</v>
      </c>
      <c r="H67" s="6">
        <f>_xlfn.LET(_xlpm.w,F67,LEN(_xlpm.w)-2)</f>
        <v>2</v>
      </c>
      <c r="I67" s="6">
        <f>_xlfn.LET(_xlpm.a,H67,_xlpm.b,G67,MAX(_xlpm.a,_xlpm.b))</f>
        <v>2</v>
      </c>
      <c r="J67" s="5" cm="1">
        <f t="array" ref="J67">SUM(_xlfn._xlws.FILTER($D$2:$D$205,_xlfn.MAP($E$2:$E$205,_xlfn.LAMBDA(_xlpm.x,_xlpm.x=$E67))))</f>
        <v>8.8582677165354329E-3</v>
      </c>
      <c r="K67" s="5">
        <f>$D67/J67</f>
        <v>1</v>
      </c>
      <c r="L67" s="5" cm="1">
        <f t="array" ref="L67">SUM(_xlfn._xlws.FILTER($D$2:$D$205,_xlfn.MAP($F$2:$F$205,_xlfn.LAMBDA(_xlpm.x,_xlpm.x=$F67))))</f>
        <v>8.8582677165354329E-3</v>
      </c>
      <c r="M67" s="5">
        <f>$D67/L67</f>
        <v>1</v>
      </c>
      <c r="N67" s="5">
        <f>_xlfn.LET(_xlpm.freq,B67,_xlpm.size,H67+1,_xlpm.F,O67,LOG(1+_xlpm.freq)*LOG(1+_xlpm.size)*_xlpm.F)</f>
        <v>0.76988638190026082</v>
      </c>
      <c r="O67" s="5">
        <f>_xlfn.LET(_xlpm.a,M67,_xlpm.b,K67,2*_xlpm.a*_xlpm.b/(_xlpm.a+_xlpm.b))</f>
        <v>1</v>
      </c>
      <c r="P67" s="5">
        <f>_xlfn.LET(_xlpm.p,K67,_xlpm.q,M67,LOG(_xlpm.p/_xlpm.q))</f>
        <v>0</v>
      </c>
      <c r="Q67" s="5"/>
    </row>
    <row r="68" spans="1:17">
      <c r="A68" s="4" t="str">
        <f>_xlfn.LET(_xlpm.sep," : ",CONCATENATE(E68,_xlpm.sep,F68))</f>
        <v>~pa~ : [pa]</v>
      </c>
      <c r="B68" s="2">
        <v>18</v>
      </c>
      <c r="C68" s="4" t="s">
        <v>11</v>
      </c>
      <c r="D68" s="5">
        <f>B68/freq.sum.r1a</f>
        <v>8.8582677165354329E-3</v>
      </c>
      <c r="E68" s="5" t="str">
        <f>_xlfn.LET(_xlpm.sep,":",_xlpm.w,$C68,_xlfn.CONCAT("~",RIGHT(_xlpm.w,LEN(_xlpm.w)-FIND(_xlpm.sep,_xlpm.w)),"~"))</f>
        <v>~pa~</v>
      </c>
      <c r="F68" s="5" t="str">
        <f>_xlfn.LET(_xlpm.sep,":",_xlpm.w,$C68,_xlfn.CONCAT("[",LEFT(_xlpm.w,FIND(_xlpm.sep,_xlpm.w)-1),"]"))</f>
        <v>[pa]</v>
      </c>
      <c r="G68" s="6">
        <f>_xlfn.LET(_xlpm.w,E68,LEN(_xlpm.w)-2)</f>
        <v>2</v>
      </c>
      <c r="H68" s="6">
        <f>_xlfn.LET(_xlpm.w,F68,LEN(_xlpm.w)-2)</f>
        <v>2</v>
      </c>
      <c r="I68" s="6">
        <f>_xlfn.LET(_xlpm.a,H68,_xlpm.b,G68,MAX(_xlpm.a,_xlpm.b))</f>
        <v>2</v>
      </c>
      <c r="J68" s="5" cm="1">
        <f t="array" ref="J68">SUM(_xlfn._xlws.FILTER($D$2:$D$205,_xlfn.MAP($E$2:$E$205,_xlfn.LAMBDA(_xlpm.x,_xlpm.x=$E68))))</f>
        <v>8.8582677165354329E-3</v>
      </c>
      <c r="K68" s="5">
        <f>$D68/J68</f>
        <v>1</v>
      </c>
      <c r="L68" s="5" cm="1">
        <f t="array" ref="L68">SUM(_xlfn._xlws.FILTER($D$2:$D$205,_xlfn.MAP($F$2:$F$205,_xlfn.LAMBDA(_xlpm.x,_xlpm.x=$F68))))</f>
        <v>8.8582677165354329E-3</v>
      </c>
      <c r="M68" s="5">
        <f>$D68/L68</f>
        <v>1</v>
      </c>
      <c r="N68" s="5">
        <f>_xlfn.LET(_xlpm.freq,B68,_xlpm.size,H68+1,_xlpm.F,O68,LOG(1+_xlpm.freq)*LOG(1+_xlpm.size)*_xlpm.F)</f>
        <v>0.76988638190026082</v>
      </c>
      <c r="O68" s="5">
        <f>_xlfn.LET(_xlpm.a,M68,_xlpm.b,K68,2*_xlpm.a*_xlpm.b/(_xlpm.a+_xlpm.b))</f>
        <v>1</v>
      </c>
      <c r="P68" s="5">
        <f>_xlfn.LET(_xlpm.p,K68,_xlpm.q,M68,LOG(_xlpm.p/_xlpm.q))</f>
        <v>0</v>
      </c>
      <c r="Q68" s="5"/>
    </row>
    <row r="69" spans="1:17">
      <c r="A69" s="4" t="str">
        <f>_xlfn.LET(_xlpm.sep," : ",CONCATENATE(E69,_xlpm.sep,F69))</f>
        <v>~mu~ : [mu]</v>
      </c>
      <c r="B69" s="2">
        <v>19</v>
      </c>
      <c r="C69" s="4" t="s">
        <v>79</v>
      </c>
      <c r="D69" s="5">
        <f>B69/freq.sum.r1a</f>
        <v>9.3503937007874023E-3</v>
      </c>
      <c r="E69" s="5" t="str">
        <f>_xlfn.LET(_xlpm.sep,":",_xlpm.w,$C69,_xlfn.CONCAT("~",RIGHT(_xlpm.w,LEN(_xlpm.w)-FIND(_xlpm.sep,_xlpm.w)),"~"))</f>
        <v>~mu~</v>
      </c>
      <c r="F69" s="5" t="str">
        <f>_xlfn.LET(_xlpm.sep,":",_xlpm.w,$C69,_xlfn.CONCAT("[",LEFT(_xlpm.w,FIND(_xlpm.sep,_xlpm.w)-1),"]"))</f>
        <v>[mu]</v>
      </c>
      <c r="G69" s="6">
        <f>_xlfn.LET(_xlpm.w,E69,LEN(_xlpm.w)-2)</f>
        <v>2</v>
      </c>
      <c r="H69" s="6">
        <f>_xlfn.LET(_xlpm.w,F69,LEN(_xlpm.w)-2)</f>
        <v>2</v>
      </c>
      <c r="I69" s="6">
        <f>_xlfn.LET(_xlpm.a,H69,_xlpm.b,G69,MAX(_xlpm.a,_xlpm.b))</f>
        <v>2</v>
      </c>
      <c r="J69" s="5" cm="1">
        <f t="array" ref="J69">SUM(_xlfn._xlws.FILTER($D$2:$D$205,_xlfn.MAP($E$2:$E$205,_xlfn.LAMBDA(_xlpm.x,_xlpm.x=$E69))))</f>
        <v>9.3503937007874023E-3</v>
      </c>
      <c r="K69" s="5">
        <f>$D69/J69</f>
        <v>1</v>
      </c>
      <c r="L69" s="5" cm="1">
        <f t="array" ref="L69">SUM(_xlfn._xlws.FILTER($D$2:$D$205,_xlfn.MAP($F$2:$F$205,_xlfn.LAMBDA(_xlpm.x,_xlpm.x=$F69))))</f>
        <v>9.3503937007874023E-3</v>
      </c>
      <c r="M69" s="5">
        <f>$D69/L69</f>
        <v>1</v>
      </c>
      <c r="N69" s="5">
        <f>_xlfn.LET(_xlpm.freq,B69,_xlpm.size,H69+1,_xlpm.F,O69,LOG(1+_xlpm.freq)*LOG(1+_xlpm.size)*_xlpm.F)</f>
        <v>0.78329810790687548</v>
      </c>
      <c r="O69" s="5">
        <f>_xlfn.LET(_xlpm.a,M69,_xlpm.b,K69,2*_xlpm.a*_xlpm.b/(_xlpm.a+_xlpm.b))</f>
        <v>1</v>
      </c>
      <c r="P69" s="5">
        <f>_xlfn.LET(_xlpm.p,K69,_xlpm.q,M69,LOG(_xlpm.p/_xlpm.q))</f>
        <v>0</v>
      </c>
      <c r="Q69" s="5"/>
    </row>
    <row r="70" spans="1:17">
      <c r="A70" s="4" t="str">
        <f>_xlfn.LET(_xlpm.sep," : ",CONCATENATE(E70,_xlpm.sep,F70))</f>
        <v>~za~ : [za]</v>
      </c>
      <c r="B70" s="2">
        <v>21</v>
      </c>
      <c r="C70" s="4" t="s">
        <v>93</v>
      </c>
      <c r="D70" s="5">
        <f>B70/freq.sum.r1a</f>
        <v>1.0334645669291339E-2</v>
      </c>
      <c r="E70" s="4" t="str">
        <f>_xlfn.LET(_xlpm.sep,":",_xlpm.w,$C70,_xlfn.CONCAT("~",RIGHT(_xlpm.w,LEN(_xlpm.w)-FIND(_xlpm.sep,_xlpm.w)),"~"))</f>
        <v>~za~</v>
      </c>
      <c r="F70" s="4" t="str">
        <f>_xlfn.LET(_xlpm.sep,":",_xlpm.w,$C70,_xlfn.CONCAT("[",LEFT(_xlpm.w,FIND(_xlpm.sep,_xlpm.w)-1),"]"))</f>
        <v>[za]</v>
      </c>
      <c r="G70" s="6">
        <f>_xlfn.LET(_xlpm.w,E70,LEN(_xlpm.w)-2)</f>
        <v>2</v>
      </c>
      <c r="H70" s="6">
        <f>_xlfn.LET(_xlpm.w,F70,LEN(_xlpm.w)-2)</f>
        <v>2</v>
      </c>
      <c r="I70" s="6">
        <f>_xlfn.LET(_xlpm.a,H70,_xlpm.b,G70,MAX(_xlpm.a,_xlpm.b))</f>
        <v>2</v>
      </c>
      <c r="J70" s="5" cm="1">
        <f t="array" ref="J70">SUM(_xlfn._xlws.FILTER($D$2:$D$205,_xlfn.MAP($E$2:$E$205,_xlfn.LAMBDA(_xlpm.x,_xlpm.x=$E70))))</f>
        <v>1.0334645669291339E-2</v>
      </c>
      <c r="K70" s="5">
        <f>$D70/J70</f>
        <v>1</v>
      </c>
      <c r="L70" s="5" cm="1">
        <f t="array" ref="L70">SUM(_xlfn._xlws.FILTER($D$2:$D$205,_xlfn.MAP($F$2:$F$205,_xlfn.LAMBDA(_xlpm.x,_xlpm.x=$F70))))</f>
        <v>1.0334645669291339E-2</v>
      </c>
      <c r="M70" s="5">
        <f>$D70/L70</f>
        <v>1</v>
      </c>
      <c r="N70" s="5">
        <f>_xlfn.LET(_xlpm.freq,B70,_xlpm.size,H70+1,_xlpm.F,O70,LOG(1+_xlpm.freq)*LOG(1+_xlpm.size)*_xlpm.F)</f>
        <v>0.80821898757427746</v>
      </c>
      <c r="O70" s="5">
        <f>_xlfn.LET(_xlpm.a,M70,_xlpm.b,K70,2*_xlpm.a*_xlpm.b/(_xlpm.a+_xlpm.b))</f>
        <v>1</v>
      </c>
      <c r="P70" s="5">
        <f>_xlfn.LET(_xlpm.p,K70,_xlpm.q,M70,LOG(_xlpm.p/_xlpm.q))</f>
        <v>0</v>
      </c>
      <c r="Q70" s="5"/>
    </row>
    <row r="71" spans="1:17">
      <c r="A71" s="4" t="str">
        <f>_xlfn.LET(_xlpm.sep," : ",CONCATENATE(E71,_xlpm.sep,F71))</f>
        <v>~le~ : [le]</v>
      </c>
      <c r="B71" s="2">
        <v>21</v>
      </c>
      <c r="C71" s="4" t="s">
        <v>5</v>
      </c>
      <c r="D71" s="5">
        <f>B71/freq.sum.r1a</f>
        <v>1.0334645669291339E-2</v>
      </c>
      <c r="E71" s="5" t="str">
        <f>_xlfn.LET(_xlpm.sep,":",_xlpm.w,$C71,_xlfn.CONCAT("~",RIGHT(_xlpm.w,LEN(_xlpm.w)-FIND(_xlpm.sep,_xlpm.w)),"~"))</f>
        <v>~le~</v>
      </c>
      <c r="F71" s="5" t="str">
        <f>_xlfn.LET(_xlpm.sep,":",_xlpm.w,$C71,_xlfn.CONCAT("[",LEFT(_xlpm.w,FIND(_xlpm.sep,_xlpm.w)-1),"]"))</f>
        <v>[le]</v>
      </c>
      <c r="G71" s="6">
        <f>_xlfn.LET(_xlpm.w,E71,LEN(_xlpm.w)-2)</f>
        <v>2</v>
      </c>
      <c r="H71" s="6">
        <f>_xlfn.LET(_xlpm.w,F71,LEN(_xlpm.w)-2)</f>
        <v>2</v>
      </c>
      <c r="I71" s="6">
        <f>_xlfn.LET(_xlpm.a,H71,_xlpm.b,G71,MAX(_xlpm.a,_xlpm.b))</f>
        <v>2</v>
      </c>
      <c r="J71" s="5" cm="1">
        <f t="array" ref="J71">SUM(_xlfn._xlws.FILTER($D$2:$D$205,_xlfn.MAP($E$2:$E$205,_xlfn.LAMBDA(_xlpm.x,_xlpm.x=$E71))))</f>
        <v>1.0334645669291339E-2</v>
      </c>
      <c r="K71" s="5">
        <f>$D71/J71</f>
        <v>1</v>
      </c>
      <c r="L71" s="5" cm="1">
        <f t="array" ref="L71">SUM(_xlfn._xlws.FILTER($D$2:$D$205,_xlfn.MAP($F$2:$F$205,_xlfn.LAMBDA(_xlpm.x,_xlpm.x=$F71))))</f>
        <v>1.0334645669291339E-2</v>
      </c>
      <c r="M71" s="5">
        <f>$D71/L71</f>
        <v>1</v>
      </c>
      <c r="N71" s="5">
        <f>_xlfn.LET(_xlpm.freq,B71,_xlpm.size,H71+1,_xlpm.F,O71,LOG(1+_xlpm.freq)*LOG(1+_xlpm.size)*_xlpm.F)</f>
        <v>0.80821898757427746</v>
      </c>
      <c r="O71" s="5">
        <f>_xlfn.LET(_xlpm.a,M71,_xlpm.b,K71,2*_xlpm.a*_xlpm.b/(_xlpm.a+_xlpm.b))</f>
        <v>1</v>
      </c>
      <c r="P71" s="5">
        <f>_xlfn.LET(_xlpm.p,K71,_xlpm.q,M71,LOG(_xlpm.p/_xlpm.q))</f>
        <v>0</v>
      </c>
      <c r="Q71" s="5"/>
    </row>
    <row r="72" spans="1:17">
      <c r="A72" s="4" t="str">
        <f>_xlfn.LET(_xlpm.sep," : ",CONCATENATE(E72,_xlpm.sep,F72))</f>
        <v>~la~ : [la]</v>
      </c>
      <c r="B72" s="2">
        <v>21</v>
      </c>
      <c r="C72" s="4" t="s">
        <v>4</v>
      </c>
      <c r="D72" s="5">
        <f>B72/freq.sum.r1a</f>
        <v>1.0334645669291339E-2</v>
      </c>
      <c r="E72" s="4" t="str">
        <f>_xlfn.LET(_xlpm.sep,":",_xlpm.w,$C72,_xlfn.CONCAT("~",RIGHT(_xlpm.w,LEN(_xlpm.w)-FIND(_xlpm.sep,_xlpm.w)),"~"))</f>
        <v>~la~</v>
      </c>
      <c r="F72" s="4" t="str">
        <f>_xlfn.LET(_xlpm.sep,":",_xlpm.w,$C72,_xlfn.CONCAT("[",LEFT(_xlpm.w,FIND(_xlpm.sep,_xlpm.w)-1),"]"))</f>
        <v>[la]</v>
      </c>
      <c r="G72" s="6">
        <f>_xlfn.LET(_xlpm.w,E72,LEN(_xlpm.w)-2)</f>
        <v>2</v>
      </c>
      <c r="H72" s="6">
        <f>_xlfn.LET(_xlpm.w,F72,LEN(_xlpm.w)-2)</f>
        <v>2</v>
      </c>
      <c r="I72" s="6">
        <f>_xlfn.LET(_xlpm.a,H72,_xlpm.b,G72,MAX(_xlpm.a,_xlpm.b))</f>
        <v>2</v>
      </c>
      <c r="J72" s="5" cm="1">
        <f t="array" ref="J72">SUM(_xlfn._xlws.FILTER($D$2:$D$205,_xlfn.MAP($E$2:$E$205,_xlfn.LAMBDA(_xlpm.x,_xlpm.x=$E72))))</f>
        <v>1.0334645669291339E-2</v>
      </c>
      <c r="K72" s="5">
        <f>$D72/J72</f>
        <v>1</v>
      </c>
      <c r="L72" s="5" cm="1">
        <f t="array" ref="L72">SUM(_xlfn._xlws.FILTER($D$2:$D$205,_xlfn.MAP($F$2:$F$205,_xlfn.LAMBDA(_xlpm.x,_xlpm.x=$F72))))</f>
        <v>1.0334645669291339E-2</v>
      </c>
      <c r="M72" s="5">
        <f>$D72/L72</f>
        <v>1</v>
      </c>
      <c r="N72" s="5">
        <f>_xlfn.LET(_xlpm.freq,B72,_xlpm.size,H72+1,_xlpm.F,O72,LOG(1+_xlpm.freq)*LOG(1+_xlpm.size)*_xlpm.F)</f>
        <v>0.80821898757427746</v>
      </c>
      <c r="O72" s="5">
        <f>_xlfn.LET(_xlpm.a,M72,_xlpm.b,K72,2*_xlpm.a*_xlpm.b/(_xlpm.a+_xlpm.b))</f>
        <v>1</v>
      </c>
      <c r="P72" s="5">
        <f>_xlfn.LET(_xlpm.p,K72,_xlpm.q,M72,LOG(_xlpm.p/_xlpm.q))</f>
        <v>0</v>
      </c>
      <c r="Q72" s="5"/>
    </row>
    <row r="73" spans="1:17">
      <c r="A73" s="4" t="str">
        <f>_xlfn.LET(_xlpm.sep," : ",CONCATENATE(E73,_xlpm.sep,F73))</f>
        <v>~fu~ : [fu]</v>
      </c>
      <c r="B73" s="2">
        <v>21</v>
      </c>
      <c r="C73" s="4" t="s">
        <v>61</v>
      </c>
      <c r="D73" s="5">
        <f>B73/freq.sum.r1a</f>
        <v>1.0334645669291339E-2</v>
      </c>
      <c r="E73" s="4" t="str">
        <f>_xlfn.LET(_xlpm.sep,":",_xlpm.w,$C73,_xlfn.CONCAT("~",RIGHT(_xlpm.w,LEN(_xlpm.w)-FIND(_xlpm.sep,_xlpm.w)),"~"))</f>
        <v>~fu~</v>
      </c>
      <c r="F73" s="4" t="str">
        <f>_xlfn.LET(_xlpm.sep,":",_xlpm.w,$C73,_xlfn.CONCAT("[",LEFT(_xlpm.w,FIND(_xlpm.sep,_xlpm.w)-1),"]"))</f>
        <v>[fu]</v>
      </c>
      <c r="G73" s="6">
        <f>_xlfn.LET(_xlpm.w,E73,LEN(_xlpm.w)-2)</f>
        <v>2</v>
      </c>
      <c r="H73" s="6">
        <f>_xlfn.LET(_xlpm.w,F73,LEN(_xlpm.w)-2)</f>
        <v>2</v>
      </c>
      <c r="I73" s="6">
        <f>_xlfn.LET(_xlpm.a,H73,_xlpm.b,G73,MAX(_xlpm.a,_xlpm.b))</f>
        <v>2</v>
      </c>
      <c r="J73" s="5" cm="1">
        <f t="array" ref="J73">SUM(_xlfn._xlws.FILTER($D$2:$D$205,_xlfn.MAP($E$2:$E$205,_xlfn.LAMBDA(_xlpm.x,_xlpm.x=$E73))))</f>
        <v>1.0334645669291339E-2</v>
      </c>
      <c r="K73" s="5">
        <f>$D73/J73</f>
        <v>1</v>
      </c>
      <c r="L73" s="5" cm="1">
        <f t="array" ref="L73">SUM(_xlfn._xlws.FILTER($D$2:$D$205,_xlfn.MAP($F$2:$F$205,_xlfn.LAMBDA(_xlpm.x,_xlpm.x=$F73))))</f>
        <v>1.0334645669291339E-2</v>
      </c>
      <c r="M73" s="5">
        <f>$D73/L73</f>
        <v>1</v>
      </c>
      <c r="N73" s="5">
        <f>_xlfn.LET(_xlpm.freq,B73,_xlpm.size,H73+1,_xlpm.F,O73,LOG(1+_xlpm.freq)*LOG(1+_xlpm.size)*_xlpm.F)</f>
        <v>0.80821898757427746</v>
      </c>
      <c r="O73" s="5">
        <f>_xlfn.LET(_xlpm.a,M73,_xlpm.b,K73,2*_xlpm.a*_xlpm.b/(_xlpm.a+_xlpm.b))</f>
        <v>1</v>
      </c>
      <c r="P73" s="5">
        <f>_xlfn.LET(_xlpm.p,K73,_xlpm.q,M73,LOG(_xlpm.p/_xlpm.q))</f>
        <v>0</v>
      </c>
      <c r="Q73" s="5"/>
    </row>
    <row r="74" spans="1:17">
      <c r="A74" s="4" t="str">
        <f>_xlfn.LET(_xlpm.sep," : ",CONCATENATE(E74,_xlpm.sep,F74))</f>
        <v>~ti~ : [ti]</v>
      </c>
      <c r="B74" s="2">
        <v>22</v>
      </c>
      <c r="C74" s="4" t="s">
        <v>49</v>
      </c>
      <c r="D74" s="5">
        <f>B74/freq.sum.r1a</f>
        <v>1.0826771653543307E-2</v>
      </c>
      <c r="E74" s="5" t="str">
        <f>_xlfn.LET(_xlpm.sep,":",_xlpm.w,$C74,_xlfn.CONCAT("~",RIGHT(_xlpm.w,LEN(_xlpm.w)-FIND(_xlpm.sep,_xlpm.w)),"~"))</f>
        <v>~ti~</v>
      </c>
      <c r="F74" s="5" t="str">
        <f>_xlfn.LET(_xlpm.sep,":",_xlpm.w,$C74,_xlfn.CONCAT("[",LEFT(_xlpm.w,FIND(_xlpm.sep,_xlpm.w)-1),"]"))</f>
        <v>[ti]</v>
      </c>
      <c r="G74" s="6">
        <f>_xlfn.LET(_xlpm.w,E74,LEN(_xlpm.w)-2)</f>
        <v>2</v>
      </c>
      <c r="H74" s="6">
        <f>_xlfn.LET(_xlpm.w,F74,LEN(_xlpm.w)-2)</f>
        <v>2</v>
      </c>
      <c r="I74" s="6">
        <f>_xlfn.LET(_xlpm.a,H74,_xlpm.b,G74,MAX(_xlpm.a,_xlpm.b))</f>
        <v>2</v>
      </c>
      <c r="J74" s="5" cm="1">
        <f t="array" ref="J74">SUM(_xlfn._xlws.FILTER($D$2:$D$205,_xlfn.MAP($E$2:$E$205,_xlfn.LAMBDA(_xlpm.x,_xlpm.x=$E74))))</f>
        <v>1.0826771653543307E-2</v>
      </c>
      <c r="K74" s="5">
        <f>$D74/J74</f>
        <v>1</v>
      </c>
      <c r="L74" s="5" cm="1">
        <f t="array" ref="L74">SUM(_xlfn._xlws.FILTER($D$2:$D$205,_xlfn.MAP($F$2:$F$205,_xlfn.LAMBDA(_xlpm.x,_xlpm.x=$F74))))</f>
        <v>1.0826771653543307E-2</v>
      </c>
      <c r="M74" s="5">
        <f>$D74/L74</f>
        <v>1</v>
      </c>
      <c r="N74" s="5">
        <f>_xlfn.LET(_xlpm.freq,B74,_xlpm.size,H74+1,_xlpm.F,O74,LOG(1+_xlpm.freq)*LOG(1+_xlpm.size)*_xlpm.F)</f>
        <v>0.81984184914379699</v>
      </c>
      <c r="O74" s="5">
        <f>_xlfn.LET(_xlpm.a,M74,_xlpm.b,K74,2*_xlpm.a*_xlpm.b/(_xlpm.a+_xlpm.b))</f>
        <v>1</v>
      </c>
      <c r="P74" s="5">
        <f>_xlfn.LET(_xlpm.p,K74,_xlpm.q,M74,LOG(_xlpm.p/_xlpm.q))</f>
        <v>0</v>
      </c>
      <c r="Q74" s="5"/>
    </row>
    <row r="75" spans="1:17">
      <c r="A75" s="4" t="str">
        <f>_xlfn.LET(_xlpm.sep," : ",CONCATENATE(E75,_xlpm.sep,F75))</f>
        <v>~zi~ : [zi]</v>
      </c>
      <c r="B75" s="2">
        <v>23</v>
      </c>
      <c r="C75" s="4" t="s">
        <v>95</v>
      </c>
      <c r="D75" s="5">
        <f>B75/freq.sum.r1a</f>
        <v>1.1318897637795276E-2</v>
      </c>
      <c r="E75" s="5" t="str">
        <f>_xlfn.LET(_xlpm.sep,":",_xlpm.w,$C75,_xlfn.CONCAT("~",RIGHT(_xlpm.w,LEN(_xlpm.w)-FIND(_xlpm.sep,_xlpm.w)),"~"))</f>
        <v>~zi~</v>
      </c>
      <c r="F75" s="5" t="str">
        <f>_xlfn.LET(_xlpm.sep,":",_xlpm.w,$C75,_xlfn.CONCAT("[",LEFT(_xlpm.w,FIND(_xlpm.sep,_xlpm.w)-1),"]"))</f>
        <v>[zi]</v>
      </c>
      <c r="G75" s="6">
        <f>_xlfn.LET(_xlpm.w,E75,LEN(_xlpm.w)-2)</f>
        <v>2</v>
      </c>
      <c r="H75" s="6">
        <f>_xlfn.LET(_xlpm.w,F75,LEN(_xlpm.w)-2)</f>
        <v>2</v>
      </c>
      <c r="I75" s="6">
        <f>_xlfn.LET(_xlpm.a,H75,_xlpm.b,G75,MAX(_xlpm.a,_xlpm.b))</f>
        <v>2</v>
      </c>
      <c r="J75" s="5" cm="1">
        <f t="array" ref="J75">SUM(_xlfn._xlws.FILTER($D$2:$D$205,_xlfn.MAP($E$2:$E$205,_xlfn.LAMBDA(_xlpm.x,_xlpm.x=$E75))))</f>
        <v>1.1318897637795276E-2</v>
      </c>
      <c r="K75" s="5">
        <f>$D75/J75</f>
        <v>1</v>
      </c>
      <c r="L75" s="5" cm="1">
        <f t="array" ref="L75">SUM(_xlfn._xlws.FILTER($D$2:$D$205,_xlfn.MAP($F$2:$F$205,_xlfn.LAMBDA(_xlpm.x,_xlpm.x=$F75))))</f>
        <v>1.1318897637795276E-2</v>
      </c>
      <c r="M75" s="5">
        <f>$D75/L75</f>
        <v>1</v>
      </c>
      <c r="N75" s="5">
        <f>_xlfn.LET(_xlpm.freq,B75,_xlpm.size,H75+1,_xlpm.F,O75,LOG(1+_xlpm.freq)*LOG(1+_xlpm.size)*_xlpm.F)</f>
        <v>0.83096996821564562</v>
      </c>
      <c r="O75" s="5">
        <f>_xlfn.LET(_xlpm.a,M75,_xlpm.b,K75,2*_xlpm.a*_xlpm.b/(_xlpm.a+_xlpm.b))</f>
        <v>1</v>
      </c>
      <c r="P75" s="5">
        <f>_xlfn.LET(_xlpm.p,K75,_xlpm.q,M75,LOG(_xlpm.p/_xlpm.q))</f>
        <v>0</v>
      </c>
      <c r="Q75" s="5"/>
    </row>
    <row r="76" spans="1:17">
      <c r="A76" s="4" t="str">
        <f>_xlfn.LET(_xlpm.sep," : ",CONCATENATE(E76,_xlpm.sep,F76))</f>
        <v>~ha~ : [ha]</v>
      </c>
      <c r="B76" s="2">
        <v>24</v>
      </c>
      <c r="C76" s="4" t="s">
        <v>101</v>
      </c>
      <c r="D76" s="5">
        <f>B76/freq.sum.r1a</f>
        <v>1.1811023622047244E-2</v>
      </c>
      <c r="E76" s="4" t="str">
        <f>_xlfn.LET(_xlpm.sep,":",_xlpm.w,$C76,_xlfn.CONCAT("~",RIGHT(_xlpm.w,LEN(_xlpm.w)-FIND(_xlpm.sep,_xlpm.w)),"~"))</f>
        <v>~ha~</v>
      </c>
      <c r="F76" s="4" t="str">
        <f>_xlfn.LET(_xlpm.sep,":",_xlpm.w,$C76,_xlfn.CONCAT("[",LEFT(_xlpm.w,FIND(_xlpm.sep,_xlpm.w)-1),"]"))</f>
        <v>[ha]</v>
      </c>
      <c r="G76" s="6">
        <f>_xlfn.LET(_xlpm.w,E76,LEN(_xlpm.w)-2)</f>
        <v>2</v>
      </c>
      <c r="H76" s="6">
        <f>_xlfn.LET(_xlpm.w,F76,LEN(_xlpm.w)-2)</f>
        <v>2</v>
      </c>
      <c r="I76" s="6">
        <f>_xlfn.LET(_xlpm.a,H76,_xlpm.b,G76,MAX(_xlpm.a,_xlpm.b))</f>
        <v>2</v>
      </c>
      <c r="J76" s="5" cm="1">
        <f t="array" ref="J76">SUM(_xlfn._xlws.FILTER($D$2:$D$205,_xlfn.MAP($E$2:$E$205,_xlfn.LAMBDA(_xlpm.x,_xlpm.x=$E76))))</f>
        <v>1.1811023622047244E-2</v>
      </c>
      <c r="K76" s="5">
        <f>$D76/J76</f>
        <v>1</v>
      </c>
      <c r="L76" s="5" cm="1">
        <f t="array" ref="L76">SUM(_xlfn._xlws.FILTER($D$2:$D$205,_xlfn.MAP($F$2:$F$205,_xlfn.LAMBDA(_xlpm.x,_xlpm.x=$F76))))</f>
        <v>1.1811023622047244E-2</v>
      </c>
      <c r="M76" s="5">
        <f>$D76/L76</f>
        <v>1</v>
      </c>
      <c r="N76" s="5">
        <f>_xlfn.LET(_xlpm.freq,B76,_xlpm.size,H76+1,_xlpm.F,O76,LOG(1+_xlpm.freq)*LOG(1+_xlpm.size)*_xlpm.F)</f>
        <v>0.84164374949809873</v>
      </c>
      <c r="O76" s="5">
        <f>_xlfn.LET(_xlpm.a,M76,_xlpm.b,K76,2*_xlpm.a*_xlpm.b/(_xlpm.a+_xlpm.b))</f>
        <v>1</v>
      </c>
      <c r="P76" s="5">
        <f>_xlfn.LET(_xlpm.p,K76,_xlpm.q,M76,LOG(_xlpm.p/_xlpm.q))</f>
        <v>0</v>
      </c>
      <c r="Q76" s="5"/>
    </row>
    <row r="77" spans="1:17">
      <c r="A77" s="4" t="str">
        <f>_xlfn.LET(_xlpm.sep," : ",CONCATENATE(E77,_xlpm.sep,F77))</f>
        <v>~ra~ : [ɾa]</v>
      </c>
      <c r="B77" s="2">
        <v>26</v>
      </c>
      <c r="C77" s="4" t="s">
        <v>99</v>
      </c>
      <c r="D77" s="5">
        <f>B77/freq.sum.r1a</f>
        <v>1.2795275590551181E-2</v>
      </c>
      <c r="E77" s="4" t="str">
        <f>_xlfn.LET(_xlpm.sep,":",_xlpm.w,$C77,_xlfn.CONCAT("~",RIGHT(_xlpm.w,LEN(_xlpm.w)-FIND(_xlpm.sep,_xlpm.w)),"~"))</f>
        <v>~ra~</v>
      </c>
      <c r="F77" s="4" t="str">
        <f>_xlfn.LET(_xlpm.sep,":",_xlpm.w,$C77,_xlfn.CONCAT("[",LEFT(_xlpm.w,FIND(_xlpm.sep,_xlpm.w)-1),"]"))</f>
        <v>[ɾa]</v>
      </c>
      <c r="G77" s="6">
        <f>_xlfn.LET(_xlpm.w,E77,LEN(_xlpm.w)-2)</f>
        <v>2</v>
      </c>
      <c r="H77" s="6">
        <f>_xlfn.LET(_xlpm.w,F77,LEN(_xlpm.w)-2)</f>
        <v>2</v>
      </c>
      <c r="I77" s="6">
        <f>_xlfn.LET(_xlpm.a,H77,_xlpm.b,G77,MAX(_xlpm.a,_xlpm.b))</f>
        <v>2</v>
      </c>
      <c r="J77" s="5" cm="1">
        <f t="array" ref="J77">SUM(_xlfn._xlws.FILTER($D$2:$D$205,_xlfn.MAP($E$2:$E$205,_xlfn.LAMBDA(_xlpm.x,_xlpm.x=$E77))))</f>
        <v>1.2795275590551181E-2</v>
      </c>
      <c r="K77" s="5">
        <f>$D77/J77</f>
        <v>1</v>
      </c>
      <c r="L77" s="5" cm="1">
        <f t="array" ref="L77">SUM(_xlfn._xlws.FILTER($D$2:$D$205,_xlfn.MAP($F$2:$F$205,_xlfn.LAMBDA(_xlpm.x,_xlpm.x=$F77))))</f>
        <v>1.2795275590551181E-2</v>
      </c>
      <c r="M77" s="5">
        <f>$D77/L77</f>
        <v>1</v>
      </c>
      <c r="N77" s="5">
        <f>_xlfn.LET(_xlpm.freq,B77,_xlpm.size,H77+1,_xlpm.F,O77,LOG(1+_xlpm.freq)*LOG(1+_xlpm.size)*_xlpm.F)</f>
        <v>0.86176685543671949</v>
      </c>
      <c r="O77" s="5">
        <f>_xlfn.LET(_xlpm.a,M77,_xlpm.b,K77,2*_xlpm.a*_xlpm.b/(_xlpm.a+_xlpm.b))</f>
        <v>1</v>
      </c>
      <c r="P77" s="5">
        <f>_xlfn.LET(_xlpm.p,K77,_xlpm.q,M77,LOG(_xlpm.p/_xlpm.q))</f>
        <v>0</v>
      </c>
      <c r="Q77" s="5"/>
    </row>
    <row r="78" spans="1:17">
      <c r="A78" s="4" t="str">
        <f>_xlfn.LET(_xlpm.sep," : ",CONCATENATE(E78,_xlpm.sep,F78))</f>
        <v>~ba~ : [ɓa]</v>
      </c>
      <c r="B78" s="2">
        <v>26</v>
      </c>
      <c r="C78" s="4" t="s">
        <v>100</v>
      </c>
      <c r="D78" s="5">
        <f>B78/freq.sum.r1a</f>
        <v>1.2795275590551181E-2</v>
      </c>
      <c r="E78" s="5" t="str">
        <f>_xlfn.LET(_xlpm.sep,":",_xlpm.w,$C78,_xlfn.CONCAT("~",RIGHT(_xlpm.w,LEN(_xlpm.w)-FIND(_xlpm.sep,_xlpm.w)),"~"))</f>
        <v>~ba~</v>
      </c>
      <c r="F78" s="5" t="str">
        <f>_xlfn.LET(_xlpm.sep,":",_xlpm.w,$C78,_xlfn.CONCAT("[",LEFT(_xlpm.w,FIND(_xlpm.sep,_xlpm.w)-1),"]"))</f>
        <v>[ɓa]</v>
      </c>
      <c r="G78" s="6">
        <f>_xlfn.LET(_xlpm.w,E78,LEN(_xlpm.w)-2)</f>
        <v>2</v>
      </c>
      <c r="H78" s="6">
        <f>_xlfn.LET(_xlpm.w,F78,LEN(_xlpm.w)-2)</f>
        <v>2</v>
      </c>
      <c r="I78" s="6">
        <f>_xlfn.LET(_xlpm.a,H78,_xlpm.b,G78,MAX(_xlpm.a,_xlpm.b))</f>
        <v>2</v>
      </c>
      <c r="J78" s="5" cm="1">
        <f t="array" ref="J78">SUM(_xlfn._xlws.FILTER($D$2:$D$205,_xlfn.MAP($E$2:$E$205,_xlfn.LAMBDA(_xlpm.x,_xlpm.x=$E78))))</f>
        <v>1.2795275590551181E-2</v>
      </c>
      <c r="K78" s="5">
        <f>$D78/J78</f>
        <v>1</v>
      </c>
      <c r="L78" s="5" cm="1">
        <f t="array" ref="L78">SUM(_xlfn._xlws.FILTER($D$2:$D$205,_xlfn.MAP($F$2:$F$205,_xlfn.LAMBDA(_xlpm.x,_xlpm.x=$F78))))</f>
        <v>1.2795275590551181E-2</v>
      </c>
      <c r="M78" s="5">
        <f>$D78/L78</f>
        <v>1</v>
      </c>
      <c r="N78" s="5">
        <f>_xlfn.LET(_xlpm.freq,B78,_xlpm.size,H78+1,_xlpm.F,O78,LOG(1+_xlpm.freq)*LOG(1+_xlpm.size)*_xlpm.F)</f>
        <v>0.86176685543671949</v>
      </c>
      <c r="O78" s="5">
        <f>_xlfn.LET(_xlpm.a,M78,_xlpm.b,K78,2*_xlpm.a*_xlpm.b/(_xlpm.a+_xlpm.b))</f>
        <v>1</v>
      </c>
      <c r="P78" s="5">
        <f>_xlfn.LET(_xlpm.p,K78,_xlpm.q,M78,LOG(_xlpm.p/_xlpm.q))</f>
        <v>0</v>
      </c>
      <c r="Q78" s="5"/>
    </row>
    <row r="79" spans="1:17">
      <c r="A79" s="4" t="str">
        <f>_xlfn.LET(_xlpm.sep," : ",CONCATENATE(E79,_xlpm.sep,F79))</f>
        <v>~si~ : [si]</v>
      </c>
      <c r="B79" s="2">
        <v>33</v>
      </c>
      <c r="C79" s="4" t="s">
        <v>51</v>
      </c>
      <c r="D79" s="5">
        <f>B79/freq.sum.r1a</f>
        <v>1.624015748031496E-2</v>
      </c>
      <c r="E79" s="5" t="str">
        <f>_xlfn.LET(_xlpm.sep,":",_xlpm.w,$C79,_xlfn.CONCAT("~",RIGHT(_xlpm.w,LEN(_xlpm.w)-FIND(_xlpm.sep,_xlpm.w)),"~"))</f>
        <v>~si~</v>
      </c>
      <c r="F79" s="5" t="str">
        <f>_xlfn.LET(_xlpm.sep,":",_xlpm.w,$C79,_xlfn.CONCAT("[",LEFT(_xlpm.w,FIND(_xlpm.sep,_xlpm.w)-1),"]"))</f>
        <v>[si]</v>
      </c>
      <c r="G79" s="6">
        <f>_xlfn.LET(_xlpm.w,E79,LEN(_xlpm.w)-2)</f>
        <v>2</v>
      </c>
      <c r="H79" s="6">
        <f>_xlfn.LET(_xlpm.w,F79,LEN(_xlpm.w)-2)</f>
        <v>2</v>
      </c>
      <c r="I79" s="6">
        <f>_xlfn.LET(_xlpm.a,H79,_xlpm.b,G79,MAX(_xlpm.a,_xlpm.b))</f>
        <v>2</v>
      </c>
      <c r="J79" s="5" cm="1">
        <f t="array" ref="J79">SUM(_xlfn._xlws.FILTER($D$2:$D$205,_xlfn.MAP($E$2:$E$205,_xlfn.LAMBDA(_xlpm.x,_xlpm.x=$E79))))</f>
        <v>1.624015748031496E-2</v>
      </c>
      <c r="K79" s="5">
        <f>$D79/J79</f>
        <v>1</v>
      </c>
      <c r="L79" s="5" cm="1">
        <f t="array" ref="L79">SUM(_xlfn._xlws.FILTER($D$2:$D$205,_xlfn.MAP($F$2:$F$205,_xlfn.LAMBDA(_xlpm.x,_xlpm.x=$F79))))</f>
        <v>1.624015748031496E-2</v>
      </c>
      <c r="M79" s="5">
        <f>$D79/L79</f>
        <v>1</v>
      </c>
      <c r="N79" s="5">
        <f>_xlfn.LET(_xlpm.freq,B79,_xlpm.size,H79+1,_xlpm.F,O79,LOG(1+_xlpm.freq)*LOG(1+_xlpm.size)*_xlpm.F)</f>
        <v>0.92204218351341738</v>
      </c>
      <c r="O79" s="5">
        <f>_xlfn.LET(_xlpm.a,M79,_xlpm.b,K79,2*_xlpm.a*_xlpm.b/(_xlpm.a+_xlpm.b))</f>
        <v>1</v>
      </c>
      <c r="P79" s="5">
        <f>_xlfn.LET(_xlpm.p,K79,_xlpm.q,M79,LOG(_xlpm.p/_xlpm.q))</f>
        <v>0</v>
      </c>
      <c r="Q79" s="5"/>
    </row>
    <row r="80" spans="1:17">
      <c r="A80" s="4" t="str">
        <f>_xlfn.LET(_xlpm.sep," : ",CONCATENATE(E80,_xlpm.sep,F80))</f>
        <v>~sa~ : [sa]</v>
      </c>
      <c r="B80" s="2">
        <v>33</v>
      </c>
      <c r="C80" s="4" t="s">
        <v>56</v>
      </c>
      <c r="D80" s="5">
        <f>B80/freq.sum.r1a</f>
        <v>1.624015748031496E-2</v>
      </c>
      <c r="E80" s="4" t="str">
        <f>_xlfn.LET(_xlpm.sep,":",_xlpm.w,$C80,_xlfn.CONCAT("~",RIGHT(_xlpm.w,LEN(_xlpm.w)-FIND(_xlpm.sep,_xlpm.w)),"~"))</f>
        <v>~sa~</v>
      </c>
      <c r="F80" s="4" t="str">
        <f>_xlfn.LET(_xlpm.sep,":",_xlpm.w,$C80,_xlfn.CONCAT("[",LEFT(_xlpm.w,FIND(_xlpm.sep,_xlpm.w)-1),"]"))</f>
        <v>[sa]</v>
      </c>
      <c r="G80" s="6">
        <f>_xlfn.LET(_xlpm.w,E80,LEN(_xlpm.w)-2)</f>
        <v>2</v>
      </c>
      <c r="H80" s="6">
        <f>_xlfn.LET(_xlpm.w,F80,LEN(_xlpm.w)-2)</f>
        <v>2</v>
      </c>
      <c r="I80" s="6">
        <f>_xlfn.LET(_xlpm.a,H80,_xlpm.b,G80,MAX(_xlpm.a,_xlpm.b))</f>
        <v>2</v>
      </c>
      <c r="J80" s="5" cm="1">
        <f t="array" ref="J80">SUM(_xlfn._xlws.FILTER($D$2:$D$205,_xlfn.MAP($E$2:$E$205,_xlfn.LAMBDA(_xlpm.x,_xlpm.x=$E80))))</f>
        <v>1.624015748031496E-2</v>
      </c>
      <c r="K80" s="5">
        <f>$D80/J80</f>
        <v>1</v>
      </c>
      <c r="L80" s="5" cm="1">
        <f t="array" ref="L80">SUM(_xlfn._xlws.FILTER($D$2:$D$205,_xlfn.MAP($F$2:$F$205,_xlfn.LAMBDA(_xlpm.x,_xlpm.x=$F80))))</f>
        <v>1.624015748031496E-2</v>
      </c>
      <c r="M80" s="5">
        <f>$D80/L80</f>
        <v>1</v>
      </c>
      <c r="N80" s="5">
        <f>_xlfn.LET(_xlpm.freq,B80,_xlpm.size,H80+1,_xlpm.F,O80,LOG(1+_xlpm.freq)*LOG(1+_xlpm.size)*_xlpm.F)</f>
        <v>0.92204218351341738</v>
      </c>
      <c r="O80" s="5">
        <f>_xlfn.LET(_xlpm.a,M80,_xlpm.b,K80,2*_xlpm.a*_xlpm.b/(_xlpm.a+_xlpm.b))</f>
        <v>1</v>
      </c>
      <c r="P80" s="5">
        <f>_xlfn.LET(_xlpm.p,K80,_xlpm.q,M80,LOG(_xlpm.p/_xlpm.q))</f>
        <v>0</v>
      </c>
      <c r="Q80" s="5"/>
    </row>
    <row r="81" spans="1:17">
      <c r="A81" s="4" t="str">
        <f>_xlfn.LET(_xlpm.sep," : ",CONCATENATE(E81,_xlpm.sep,F81))</f>
        <v>~ri~ : [ɾi]</v>
      </c>
      <c r="B81" s="2">
        <v>35</v>
      </c>
      <c r="C81" s="4" t="s">
        <v>98</v>
      </c>
      <c r="D81" s="5">
        <f>B81/freq.sum.r1a</f>
        <v>1.7224409448818898E-2</v>
      </c>
      <c r="E81" s="4" t="str">
        <f>_xlfn.LET(_xlpm.sep,":",_xlpm.w,$C81,_xlfn.CONCAT("~",RIGHT(_xlpm.w,LEN(_xlpm.w)-FIND(_xlpm.sep,_xlpm.w)),"~"))</f>
        <v>~ri~</v>
      </c>
      <c r="F81" s="4" t="str">
        <f>_xlfn.LET(_xlpm.sep,":",_xlpm.w,$C81,_xlfn.CONCAT("[",LEFT(_xlpm.w,FIND(_xlpm.sep,_xlpm.w)-1),"]"))</f>
        <v>[ɾi]</v>
      </c>
      <c r="G81" s="6">
        <f>_xlfn.LET(_xlpm.w,E81,LEN(_xlpm.w)-2)</f>
        <v>2</v>
      </c>
      <c r="H81" s="6">
        <f>_xlfn.LET(_xlpm.w,F81,LEN(_xlpm.w)-2)</f>
        <v>2</v>
      </c>
      <c r="I81" s="6">
        <f>_xlfn.LET(_xlpm.a,H81,_xlpm.b,G81,MAX(_xlpm.a,_xlpm.b))</f>
        <v>2</v>
      </c>
      <c r="J81" s="5" cm="1">
        <f t="array" ref="J81">SUM(_xlfn._xlws.FILTER($D$2:$D$205,_xlfn.MAP($E$2:$E$205,_xlfn.LAMBDA(_xlpm.x,_xlpm.x=$E81))))</f>
        <v>1.7224409448818898E-2</v>
      </c>
      <c r="K81" s="5">
        <f>$D81/J81</f>
        <v>1</v>
      </c>
      <c r="L81" s="5" cm="1">
        <f t="array" ref="L81">SUM(_xlfn._xlws.FILTER($D$2:$D$205,_xlfn.MAP($F$2:$F$205,_xlfn.LAMBDA(_xlpm.x,_xlpm.x=$F81))))</f>
        <v>1.7224409448818898E-2</v>
      </c>
      <c r="M81" s="5">
        <f>$D81/L81</f>
        <v>1</v>
      </c>
      <c r="N81" s="5">
        <f>_xlfn.LET(_xlpm.freq,B81,_xlpm.size,H81+1,_xlpm.F,O81,LOG(1+_xlpm.freq)*LOG(1+_xlpm.size)*_xlpm.F)</f>
        <v>0.93698747011563921</v>
      </c>
      <c r="O81" s="5">
        <f>_xlfn.LET(_xlpm.a,M81,_xlpm.b,K81,2*_xlpm.a*_xlpm.b/(_xlpm.a+_xlpm.b))</f>
        <v>1</v>
      </c>
      <c r="P81" s="5">
        <f>_xlfn.LET(_xlpm.p,K81,_xlpm.q,M81,LOG(_xlpm.p/_xlpm.q))</f>
        <v>0</v>
      </c>
      <c r="Q81" s="5"/>
    </row>
    <row r="82" spans="1:17">
      <c r="A82" s="4" t="str">
        <f>_xlfn.LET(_xlpm.sep," : ",CONCATENATE(E82,_xlpm.sep,F82))</f>
        <v>~ni~ : [ni]</v>
      </c>
      <c r="B82" s="2">
        <v>39</v>
      </c>
      <c r="C82" s="4" t="s">
        <v>35</v>
      </c>
      <c r="D82" s="5">
        <f>B82/freq.sum.r1a</f>
        <v>1.9192913385826772E-2</v>
      </c>
      <c r="E82" s="4" t="str">
        <f>_xlfn.LET(_xlpm.sep,":",_xlpm.w,$C82,_xlfn.CONCAT("~",RIGHT(_xlpm.w,LEN(_xlpm.w)-FIND(_xlpm.sep,_xlpm.w)),"~"))</f>
        <v>~ni~</v>
      </c>
      <c r="F82" s="4" t="str">
        <f>_xlfn.LET(_xlpm.sep,":",_xlpm.w,$C82,_xlfn.CONCAT("[",LEFT(_xlpm.w,FIND(_xlpm.sep,_xlpm.w)-1),"]"))</f>
        <v>[ni]</v>
      </c>
      <c r="G82" s="6">
        <f>_xlfn.LET(_xlpm.w,E82,LEN(_xlpm.w)-2)</f>
        <v>2</v>
      </c>
      <c r="H82" s="6">
        <f>_xlfn.LET(_xlpm.w,F82,LEN(_xlpm.w)-2)</f>
        <v>2</v>
      </c>
      <c r="I82" s="6">
        <f>_xlfn.LET(_xlpm.a,H82,_xlpm.b,G82,MAX(_xlpm.a,_xlpm.b))</f>
        <v>2</v>
      </c>
      <c r="J82" s="5" cm="1">
        <f t="array" ref="J82">SUM(_xlfn._xlws.FILTER($D$2:$D$205,_xlfn.MAP($E$2:$E$205,_xlfn.LAMBDA(_xlpm.x,_xlpm.x=$E82))))</f>
        <v>1.9192913385826772E-2</v>
      </c>
      <c r="K82" s="5">
        <f>$D82/J82</f>
        <v>1</v>
      </c>
      <c r="L82" s="5" cm="1">
        <f t="array" ref="L82">SUM(_xlfn._xlws.FILTER($D$2:$D$205,_xlfn.MAP($F$2:$F$205,_xlfn.LAMBDA(_xlpm.x,_xlpm.x=$F82))))</f>
        <v>1.9192913385826772E-2</v>
      </c>
      <c r="M82" s="5">
        <f>$D82/L82</f>
        <v>1</v>
      </c>
      <c r="N82" s="5">
        <f>_xlfn.LET(_xlpm.freq,B82,_xlpm.size,H82+1,_xlpm.F,O82,LOG(1+_xlpm.freq)*LOG(1+_xlpm.size)*_xlpm.F)</f>
        <v>0.96453622448578846</v>
      </c>
      <c r="O82" s="5">
        <f>_xlfn.LET(_xlpm.a,M82,_xlpm.b,K82,2*_xlpm.a*_xlpm.b/(_xlpm.a+_xlpm.b))</f>
        <v>1</v>
      </c>
      <c r="P82" s="5">
        <f>_xlfn.LET(_xlpm.p,K82,_xlpm.q,M82,LOG(_xlpm.p/_xlpm.q))</f>
        <v>0</v>
      </c>
      <c r="Q82" s="5"/>
    </row>
    <row r="83" spans="1:17">
      <c r="A83" s="4" t="str">
        <f>_xlfn.LET(_xlpm.sep," : ",CONCATENATE(E83,_xlpm.sep,F83))</f>
        <v>~ta~ : [ta]</v>
      </c>
      <c r="B83" s="2">
        <v>40</v>
      </c>
      <c r="C83" s="4" t="s">
        <v>30</v>
      </c>
      <c r="D83" s="5">
        <f>B83/freq.sum.r1a</f>
        <v>1.968503937007874E-2</v>
      </c>
      <c r="E83" s="4" t="str">
        <f>_xlfn.LET(_xlpm.sep,":",_xlpm.w,$C83,_xlfn.CONCAT("~",RIGHT(_xlpm.w,LEN(_xlpm.w)-FIND(_xlpm.sep,_xlpm.w)),"~"))</f>
        <v>~ta~</v>
      </c>
      <c r="F83" s="4" t="str">
        <f>_xlfn.LET(_xlpm.sep,":",_xlpm.w,$C83,_xlfn.CONCAT("[",LEFT(_xlpm.w,FIND(_xlpm.sep,_xlpm.w)-1),"]"))</f>
        <v>[ta]</v>
      </c>
      <c r="G83" s="6">
        <f>_xlfn.LET(_xlpm.w,E83,LEN(_xlpm.w)-2)</f>
        <v>2</v>
      </c>
      <c r="H83" s="6">
        <f>_xlfn.LET(_xlpm.w,F83,LEN(_xlpm.w)-2)</f>
        <v>2</v>
      </c>
      <c r="I83" s="6">
        <f>_xlfn.LET(_xlpm.a,H83,_xlpm.b,G83,MAX(_xlpm.a,_xlpm.b))</f>
        <v>2</v>
      </c>
      <c r="J83" s="5" cm="1">
        <f t="array" ref="J83">SUM(_xlfn._xlws.FILTER($D$2:$D$205,_xlfn.MAP($E$2:$E$205,_xlfn.LAMBDA(_xlpm.x,_xlpm.x=$E83))))</f>
        <v>1.968503937007874E-2</v>
      </c>
      <c r="K83" s="5">
        <f>$D83/J83</f>
        <v>1</v>
      </c>
      <c r="L83" s="5" cm="1">
        <f t="array" ref="L83">SUM(_xlfn._xlws.FILTER($D$2:$D$205,_xlfn.MAP($F$2:$F$205,_xlfn.LAMBDA(_xlpm.x,_xlpm.x=$F83))))</f>
        <v>1.968503937007874E-2</v>
      </c>
      <c r="M83" s="5">
        <f>$D83/L83</f>
        <v>1</v>
      </c>
      <c r="N83" s="5">
        <f>_xlfn.LET(_xlpm.freq,B83,_xlpm.size,H83+1,_xlpm.F,O83,LOG(1+_xlpm.freq)*LOG(1+_xlpm.size)*_xlpm.F)</f>
        <v>0.97099263479056164</v>
      </c>
      <c r="O83" s="5">
        <f>_xlfn.LET(_xlpm.a,M83,_xlpm.b,K83,2*_xlpm.a*_xlpm.b/(_xlpm.a+_xlpm.b))</f>
        <v>1</v>
      </c>
      <c r="P83" s="5">
        <f>_xlfn.LET(_xlpm.p,K83,_xlpm.q,M83,LOG(_xlpm.p/_xlpm.q))</f>
        <v>0</v>
      </c>
      <c r="Q83" s="5"/>
    </row>
    <row r="84" spans="1:17">
      <c r="A84" s="4" t="str">
        <f>_xlfn.LET(_xlpm.sep," : ",CONCATENATE(E84,_xlpm.sep,F84))</f>
        <v>~wa~ : [wa]</v>
      </c>
      <c r="B84" s="2">
        <v>44</v>
      </c>
      <c r="C84" s="4" t="s">
        <v>97</v>
      </c>
      <c r="D84" s="5">
        <f>B84/freq.sum.r1a</f>
        <v>2.1653543307086614E-2</v>
      </c>
      <c r="E84" s="5" t="str">
        <f>_xlfn.LET(_xlpm.sep,":",_xlpm.w,$C84,_xlfn.CONCAT("~",RIGHT(_xlpm.w,LEN(_xlpm.w)-FIND(_xlpm.sep,_xlpm.w)),"~"))</f>
        <v>~wa~</v>
      </c>
      <c r="F84" s="5" t="str">
        <f>_xlfn.LET(_xlpm.sep,":",_xlpm.w,$C84,_xlfn.CONCAT("[",LEFT(_xlpm.w,FIND(_xlpm.sep,_xlpm.w)-1),"]"))</f>
        <v>[wa]</v>
      </c>
      <c r="G84" s="6">
        <f>_xlfn.LET(_xlpm.w,E84,LEN(_xlpm.w)-2)</f>
        <v>2</v>
      </c>
      <c r="H84" s="6">
        <f>_xlfn.LET(_xlpm.w,F84,LEN(_xlpm.w)-2)</f>
        <v>2</v>
      </c>
      <c r="I84" s="6">
        <f>_xlfn.LET(_xlpm.a,H84,_xlpm.b,G84,MAX(_xlpm.a,_xlpm.b))</f>
        <v>2</v>
      </c>
      <c r="J84" s="5" cm="1">
        <f t="array" ref="J84">SUM(_xlfn._xlws.FILTER($D$2:$D$205,_xlfn.MAP($E$2:$E$205,_xlfn.LAMBDA(_xlpm.x,_xlpm.x=$E84))))</f>
        <v>2.1653543307086614E-2</v>
      </c>
      <c r="K84" s="5">
        <f>$D84/J84</f>
        <v>1</v>
      </c>
      <c r="L84" s="5" cm="1">
        <f t="array" ref="L84">SUM(_xlfn._xlws.FILTER($D$2:$D$205,_xlfn.MAP($F$2:$F$205,_xlfn.LAMBDA(_xlpm.x,_xlpm.x=$F84))))</f>
        <v>2.1653543307086614E-2</v>
      </c>
      <c r="M84" s="5">
        <f>$D84/L84</f>
        <v>1</v>
      </c>
      <c r="N84" s="5">
        <f>_xlfn.LET(_xlpm.freq,B84,_xlpm.size,H84+1,_xlpm.F,O84,LOG(1+_xlpm.freq)*LOG(1+_xlpm.size)*_xlpm.F)</f>
        <v>0.99533311170686234</v>
      </c>
      <c r="O84" s="5">
        <f>_xlfn.LET(_xlpm.a,M84,_xlpm.b,K84,2*_xlpm.a*_xlpm.b/(_xlpm.a+_xlpm.b))</f>
        <v>1</v>
      </c>
      <c r="P84" s="5">
        <f>_xlfn.LET(_xlpm.p,K84,_xlpm.q,M84,LOG(_xlpm.p/_xlpm.q))</f>
        <v>0</v>
      </c>
      <c r="Q84" s="5"/>
    </row>
    <row r="85" spans="1:17">
      <c r="A85" s="4" t="str">
        <f>_xlfn.LET(_xlpm.sep," : ",CONCATENATE(E85,_xlpm.sep,F85))</f>
        <v>~na~ : [na]</v>
      </c>
      <c r="B85" s="2">
        <v>45</v>
      </c>
      <c r="C85" s="4" t="s">
        <v>10</v>
      </c>
      <c r="D85" s="5">
        <f>B85/freq.sum.r1a</f>
        <v>2.2145669291338582E-2</v>
      </c>
      <c r="E85" s="4" t="str">
        <f>_xlfn.LET(_xlpm.sep,":",_xlpm.w,$C85,_xlfn.CONCAT("~",RIGHT(_xlpm.w,LEN(_xlpm.w)-FIND(_xlpm.sep,_xlpm.w)),"~"))</f>
        <v>~na~</v>
      </c>
      <c r="F85" s="4" t="str">
        <f>_xlfn.LET(_xlpm.sep,":",_xlpm.w,$C85,_xlfn.CONCAT("[",LEFT(_xlpm.w,FIND(_xlpm.sep,_xlpm.w)-1),"]"))</f>
        <v>[na]</v>
      </c>
      <c r="G85" s="6">
        <f>_xlfn.LET(_xlpm.w,E85,LEN(_xlpm.w)-2)</f>
        <v>2</v>
      </c>
      <c r="H85" s="6">
        <f>_xlfn.LET(_xlpm.w,F85,LEN(_xlpm.w)-2)</f>
        <v>2</v>
      </c>
      <c r="I85" s="6">
        <f>_xlfn.LET(_xlpm.a,H85,_xlpm.b,G85,MAX(_xlpm.a,_xlpm.b))</f>
        <v>2</v>
      </c>
      <c r="J85" s="5" cm="1">
        <f t="array" ref="J85">SUM(_xlfn._xlws.FILTER($D$2:$D$205,_xlfn.MAP($E$2:$E$205,_xlfn.LAMBDA(_xlpm.x,_xlpm.x=$E85))))</f>
        <v>2.2145669291338582E-2</v>
      </c>
      <c r="K85" s="5">
        <f>$D85/J85</f>
        <v>1</v>
      </c>
      <c r="L85" s="5" cm="1">
        <f t="array" ref="L85">SUM(_xlfn._xlws.FILTER($D$2:$D$205,_xlfn.MAP($F$2:$F$205,_xlfn.LAMBDA(_xlpm.x,_xlpm.x=$F85))))</f>
        <v>2.2145669291338582E-2</v>
      </c>
      <c r="M85" s="5">
        <f>$D85/L85</f>
        <v>1</v>
      </c>
      <c r="N85" s="5">
        <f>_xlfn.LET(_xlpm.freq,B85,_xlpm.size,H85+1,_xlpm.F,O85,LOG(1+_xlpm.freq)*LOG(1+_xlpm.size)*_xlpm.F)</f>
        <v>1.0010799657227101</v>
      </c>
      <c r="O85" s="5">
        <f>_xlfn.LET(_xlpm.a,M85,_xlpm.b,K85,2*_xlpm.a*_xlpm.b/(_xlpm.a+_xlpm.b))</f>
        <v>1</v>
      </c>
      <c r="P85" s="5">
        <f>_xlfn.LET(_xlpm.p,K85,_xlpm.q,M85,LOG(_xlpm.p/_xlpm.q))</f>
        <v>0</v>
      </c>
      <c r="Q85" s="5"/>
    </row>
    <row r="86" spans="1:17">
      <c r="A86" s="4" t="str">
        <f>_xlfn.LET(_xlpm.sep," : ",CONCATENATE(E86,_xlpm.sep,F86))</f>
        <v>~ki~ : [ki]</v>
      </c>
      <c r="B86" s="2">
        <v>53</v>
      </c>
      <c r="C86" s="4" t="s">
        <v>68</v>
      </c>
      <c r="D86" s="5">
        <f>B86/freq.sum.r1a</f>
        <v>2.6082677165354329E-2</v>
      </c>
      <c r="E86" s="4" t="str">
        <f>_xlfn.LET(_xlpm.sep,":",_xlpm.w,$C86,_xlfn.CONCAT("~",RIGHT(_xlpm.w,LEN(_xlpm.w)-FIND(_xlpm.sep,_xlpm.w)),"~"))</f>
        <v>~ki~</v>
      </c>
      <c r="F86" s="4" t="str">
        <f>_xlfn.LET(_xlpm.sep,":",_xlpm.w,$C86,_xlfn.CONCAT("[",LEFT(_xlpm.w,FIND(_xlpm.sep,_xlpm.w)-1),"]"))</f>
        <v>[ki]</v>
      </c>
      <c r="G86" s="6">
        <f>_xlfn.LET(_xlpm.w,E86,LEN(_xlpm.w)-2)</f>
        <v>2</v>
      </c>
      <c r="H86" s="6">
        <f>_xlfn.LET(_xlpm.w,F86,LEN(_xlpm.w)-2)</f>
        <v>2</v>
      </c>
      <c r="I86" s="6">
        <f>_xlfn.LET(_xlpm.a,H86,_xlpm.b,G86,MAX(_xlpm.a,_xlpm.b))</f>
        <v>2</v>
      </c>
      <c r="J86" s="5" cm="1">
        <f t="array" ref="J86">SUM(_xlfn._xlws.FILTER($D$2:$D$205,_xlfn.MAP($E$2:$E$205,_xlfn.LAMBDA(_xlpm.x,_xlpm.x=$E86))))</f>
        <v>2.6082677165354329E-2</v>
      </c>
      <c r="K86" s="5">
        <f>$D86/J86</f>
        <v>1</v>
      </c>
      <c r="L86" s="5" cm="1">
        <f t="array" ref="L86">SUM(_xlfn._xlws.FILTER($D$2:$D$205,_xlfn.MAP($F$2:$F$205,_xlfn.LAMBDA(_xlpm.x,_xlpm.x=$F86))))</f>
        <v>2.6082677165354329E-2</v>
      </c>
      <c r="M86" s="5">
        <f>$D86/L86</f>
        <v>1</v>
      </c>
      <c r="N86" s="5">
        <f>_xlfn.LET(_xlpm.freq,B86,_xlpm.size,H86+1,_xlpm.F,O86,LOG(1+_xlpm.freq)*LOG(1+_xlpm.size)*_xlpm.F)</f>
        <v>1.0430049720156327</v>
      </c>
      <c r="O86" s="5">
        <f>_xlfn.LET(_xlpm.a,M86,_xlpm.b,K86,2*_xlpm.a*_xlpm.b/(_xlpm.a+_xlpm.b))</f>
        <v>1</v>
      </c>
      <c r="P86" s="5">
        <f>_xlfn.LET(_xlpm.p,K86,_xlpm.q,M86,LOG(_xlpm.p/_xlpm.q))</f>
        <v>0</v>
      </c>
      <c r="Q86" s="5"/>
    </row>
    <row r="87" spans="1:17">
      <c r="A87" s="4" t="str">
        <f>_xlfn.LET(_xlpm.sep," : ",CONCATENATE(E87,_xlpm.sep,F87))</f>
        <v>~ka~ : [ka]</v>
      </c>
      <c r="B87" s="2">
        <v>63</v>
      </c>
      <c r="C87" s="4" t="s">
        <v>66</v>
      </c>
      <c r="D87" s="5">
        <f>B87/freq.sum.r1a</f>
        <v>3.1003937007874016E-2</v>
      </c>
      <c r="E87" s="4" t="str">
        <f>_xlfn.LET(_xlpm.sep,":",_xlpm.w,$C87,_xlfn.CONCAT("~",RIGHT(_xlpm.w,LEN(_xlpm.w)-FIND(_xlpm.sep,_xlpm.w)),"~"))</f>
        <v>~ka~</v>
      </c>
      <c r="F87" s="4" t="str">
        <f>_xlfn.LET(_xlpm.sep,":",_xlpm.w,$C87,_xlfn.CONCAT("[",LEFT(_xlpm.w,FIND(_xlpm.sep,_xlpm.w)-1),"]"))</f>
        <v>[ka]</v>
      </c>
      <c r="G87" s="6">
        <f>_xlfn.LET(_xlpm.w,E87,LEN(_xlpm.w)-2)</f>
        <v>2</v>
      </c>
      <c r="H87" s="6">
        <f>_xlfn.LET(_xlpm.w,F87,LEN(_xlpm.w)-2)</f>
        <v>2</v>
      </c>
      <c r="I87" s="6">
        <f>_xlfn.LET(_xlpm.a,H87,_xlpm.b,G87,MAX(_xlpm.a,_xlpm.b))</f>
        <v>2</v>
      </c>
      <c r="J87" s="5" cm="1">
        <f t="array" ref="J87">SUM(_xlfn._xlws.FILTER($D$2:$D$205,_xlfn.MAP($E$2:$E$205,_xlfn.LAMBDA(_xlpm.x,_xlpm.x=$E87))))</f>
        <v>3.1003937007874016E-2</v>
      </c>
      <c r="K87" s="5">
        <f>$D87/J87</f>
        <v>1</v>
      </c>
      <c r="L87" s="5" cm="1">
        <f t="array" ref="L87">SUM(_xlfn._xlws.FILTER($D$2:$D$205,_xlfn.MAP($F$2:$F$205,_xlfn.LAMBDA(_xlpm.x,_xlpm.x=$F87))))</f>
        <v>3.1003937007874016E-2</v>
      </c>
      <c r="M87" s="5">
        <f>$D87/L87</f>
        <v>1</v>
      </c>
      <c r="N87" s="5">
        <f>_xlfn.LET(_xlpm.freq,B87,_xlpm.size,H87+1,_xlpm.F,O87,LOG(1+_xlpm.freq)*LOG(1+_xlpm.size)*_xlpm.F)</f>
        <v>1.0874286994734783</v>
      </c>
      <c r="O87" s="5">
        <f>_xlfn.LET(_xlpm.a,M87,_xlpm.b,K87,2*_xlpm.a*_xlpm.b/(_xlpm.a+_xlpm.b))</f>
        <v>1</v>
      </c>
      <c r="P87" s="5">
        <f>_xlfn.LET(_xlpm.p,K87,_xlpm.q,M87,LOG(_xlpm.p/_xlpm.q))</f>
        <v>0</v>
      </c>
      <c r="Q87" s="5"/>
    </row>
    <row r="88" spans="1:17">
      <c r="A88" s="4" t="str">
        <f>_xlfn.LET(_xlpm.sep," : ",CONCATENATE(E88,_xlpm.sep,F88))</f>
        <v>~li~ : [li]</v>
      </c>
      <c r="B88" s="2">
        <v>65</v>
      </c>
      <c r="C88" s="4" t="s">
        <v>6</v>
      </c>
      <c r="D88" s="5">
        <f>B88/freq.sum.r1a</f>
        <v>3.1988188976377951E-2</v>
      </c>
      <c r="E88" s="5" t="str">
        <f>_xlfn.LET(_xlpm.sep,":",_xlpm.w,$C88,_xlfn.CONCAT("~",RIGHT(_xlpm.w,LEN(_xlpm.w)-FIND(_xlpm.sep,_xlpm.w)),"~"))</f>
        <v>~li~</v>
      </c>
      <c r="F88" s="5" t="str">
        <f>_xlfn.LET(_xlpm.sep,":",_xlpm.w,$C88,_xlfn.CONCAT("[",LEFT(_xlpm.w,FIND(_xlpm.sep,_xlpm.w)-1),"]"))</f>
        <v>[li]</v>
      </c>
      <c r="G88" s="6">
        <f>_xlfn.LET(_xlpm.w,E88,LEN(_xlpm.w)-2)</f>
        <v>2</v>
      </c>
      <c r="H88" s="6">
        <f>_xlfn.LET(_xlpm.w,F88,LEN(_xlpm.w)-2)</f>
        <v>2</v>
      </c>
      <c r="I88" s="6">
        <f>_xlfn.LET(_xlpm.a,H88,_xlpm.b,G88,MAX(_xlpm.a,_xlpm.b))</f>
        <v>2</v>
      </c>
      <c r="J88" s="5" cm="1">
        <f t="array" ref="J88">SUM(_xlfn._xlws.FILTER($D$2:$D$205,_xlfn.MAP($E$2:$E$205,_xlfn.LAMBDA(_xlpm.x,_xlpm.x=$E88))))</f>
        <v>3.1988188976377951E-2</v>
      </c>
      <c r="K88" s="5">
        <f>$D88/J88</f>
        <v>1</v>
      </c>
      <c r="L88" s="5" cm="1">
        <f t="array" ref="L88">SUM(_xlfn._xlws.FILTER($D$2:$D$205,_xlfn.MAP($F$2:$F$205,_xlfn.LAMBDA(_xlpm.x,_xlpm.x=$F88))))</f>
        <v>3.1988188976377951E-2</v>
      </c>
      <c r="M88" s="5">
        <f>$D88/L88</f>
        <v>1</v>
      </c>
      <c r="N88" s="5">
        <f>_xlfn.LET(_xlpm.freq,B88,_xlpm.size,H88+1,_xlpm.F,O88,LOG(1+_xlpm.freq)*LOG(1+_xlpm.size)*_xlpm.F)</f>
        <v>1.0954746060531841</v>
      </c>
      <c r="O88" s="5">
        <f>_xlfn.LET(_xlpm.a,M88,_xlpm.b,K88,2*_xlpm.a*_xlpm.b/(_xlpm.a+_xlpm.b))</f>
        <v>1</v>
      </c>
      <c r="P88" s="5">
        <f>_xlfn.LET(_xlpm.p,K88,_xlpm.q,M88,LOG(_xlpm.p/_xlpm.q))</f>
        <v>0</v>
      </c>
      <c r="Q88" s="5"/>
    </row>
    <row r="89" spans="1:17">
      <c r="A89" s="4" t="str">
        <f>_xlfn.LET(_xlpm.sep," : ",CONCATENATE(E89,_xlpm.sep,F89))</f>
        <v>~ma~ : [ma]</v>
      </c>
      <c r="B89" s="2">
        <v>71</v>
      </c>
      <c r="C89" s="4" t="s">
        <v>8</v>
      </c>
      <c r="D89" s="5">
        <f>B89/freq.sum.r1a</f>
        <v>3.4940944881889764E-2</v>
      </c>
      <c r="E89" s="4" t="str">
        <f>_xlfn.LET(_xlpm.sep,":",_xlpm.w,$C89,_xlfn.CONCAT("~",RIGHT(_xlpm.w,LEN(_xlpm.w)-FIND(_xlpm.sep,_xlpm.w)),"~"))</f>
        <v>~ma~</v>
      </c>
      <c r="F89" s="4" t="str">
        <f>_xlfn.LET(_xlpm.sep,":",_xlpm.w,$C89,_xlfn.CONCAT("[",LEFT(_xlpm.w,FIND(_xlpm.sep,_xlpm.w)-1),"]"))</f>
        <v>[ma]</v>
      </c>
      <c r="G89" s="6">
        <f>_xlfn.LET(_xlpm.w,E89,LEN(_xlpm.w)-2)</f>
        <v>2</v>
      </c>
      <c r="H89" s="6">
        <f>_xlfn.LET(_xlpm.w,F89,LEN(_xlpm.w)-2)</f>
        <v>2</v>
      </c>
      <c r="I89" s="6">
        <f>_xlfn.LET(_xlpm.a,H89,_xlpm.b,G89,MAX(_xlpm.a,_xlpm.b))</f>
        <v>2</v>
      </c>
      <c r="J89" s="5" cm="1">
        <f t="array" ref="J89">SUM(_xlfn._xlws.FILTER($D$2:$D$205,_xlfn.MAP($E$2:$E$205,_xlfn.LAMBDA(_xlpm.x,_xlpm.x=$E89))))</f>
        <v>3.4940944881889764E-2</v>
      </c>
      <c r="K89" s="5">
        <f>$D89/J89</f>
        <v>1</v>
      </c>
      <c r="L89" s="5" cm="1">
        <f t="array" ref="L89">SUM(_xlfn._xlws.FILTER($D$2:$D$205,_xlfn.MAP($F$2:$F$205,_xlfn.LAMBDA(_xlpm.x,_xlpm.x=$F89))))</f>
        <v>3.4940944881889764E-2</v>
      </c>
      <c r="M89" s="5">
        <f>$D89/L89</f>
        <v>1</v>
      </c>
      <c r="N89" s="5">
        <f>_xlfn.LET(_xlpm.freq,B89,_xlpm.size,H89+1,_xlpm.F,O89,LOG(1+_xlpm.freq)*LOG(1+_xlpm.size)*_xlpm.F)</f>
        <v>1.1182255866945523</v>
      </c>
      <c r="O89" s="5">
        <f>_xlfn.LET(_xlpm.a,M89,_xlpm.b,K89,2*_xlpm.a*_xlpm.b/(_xlpm.a+_xlpm.b))</f>
        <v>1</v>
      </c>
      <c r="P89" s="5">
        <f>_xlfn.LET(_xlpm.p,K89,_xlpm.q,M89,LOG(_xlpm.p/_xlpm.q))</f>
        <v>0</v>
      </c>
      <c r="Q89" s="5"/>
    </row>
    <row r="90" spans="1:17">
      <c r="A90" s="4" t="str">
        <f>_xlfn.LET(_xlpm.sep," : ",CONCATENATE(E90,_xlpm.sep,F90))</f>
        <v>~ku~ : [ku]</v>
      </c>
      <c r="B90" s="2">
        <v>162</v>
      </c>
      <c r="C90" s="4" t="s">
        <v>72</v>
      </c>
      <c r="D90" s="5">
        <f>B90/freq.sum.r1a</f>
        <v>7.9724409448818895E-2</v>
      </c>
      <c r="E90" s="4" t="str">
        <f>_xlfn.LET(_xlpm.sep,":",_xlpm.w,$C90,_xlfn.CONCAT("~",RIGHT(_xlpm.w,LEN(_xlpm.w)-FIND(_xlpm.sep,_xlpm.w)),"~"))</f>
        <v>~ku~</v>
      </c>
      <c r="F90" s="4" t="str">
        <f>_xlfn.LET(_xlpm.sep,":",_xlpm.w,$C90,_xlfn.CONCAT("[",LEFT(_xlpm.w,FIND(_xlpm.sep,_xlpm.w)-1),"]"))</f>
        <v>[ku]</v>
      </c>
      <c r="G90" s="6">
        <f>_xlfn.LET(_xlpm.w,E90,LEN(_xlpm.w)-2)</f>
        <v>2</v>
      </c>
      <c r="H90" s="6">
        <f>_xlfn.LET(_xlpm.w,F90,LEN(_xlpm.w)-2)</f>
        <v>2</v>
      </c>
      <c r="I90" s="6">
        <f>_xlfn.LET(_xlpm.a,H90,_xlpm.b,G90,MAX(_xlpm.a,_xlpm.b))</f>
        <v>2</v>
      </c>
      <c r="J90" s="5" cm="1">
        <f t="array" ref="J90">SUM(_xlfn._xlws.FILTER($D$2:$D$205,_xlfn.MAP($E$2:$E$205,_xlfn.LAMBDA(_xlpm.x,_xlpm.x=$E90))))</f>
        <v>7.9724409448818895E-2</v>
      </c>
      <c r="K90" s="5">
        <f>$D90/J90</f>
        <v>1</v>
      </c>
      <c r="L90" s="5" cm="1">
        <f t="array" ref="L90">SUM(_xlfn._xlws.FILTER($D$2:$D$205,_xlfn.MAP($F$2:$F$205,_xlfn.LAMBDA(_xlpm.x,_xlpm.x=$F90))))</f>
        <v>7.9724409448818895E-2</v>
      </c>
      <c r="M90" s="5">
        <f>$D90/L90</f>
        <v>1</v>
      </c>
      <c r="N90" s="5">
        <f>_xlfn.LET(_xlpm.freq,B90,_xlpm.size,H90+1,_xlpm.F,O90,LOG(1+_xlpm.freq)*LOG(1+_xlpm.size)*_xlpm.F)</f>
        <v>1.3318696499232727</v>
      </c>
      <c r="O90" s="5">
        <f>_xlfn.LET(_xlpm.a,M90,_xlpm.b,K90,2*_xlpm.a*_xlpm.b/(_xlpm.a+_xlpm.b))</f>
        <v>1</v>
      </c>
      <c r="P90" s="5">
        <f>_xlfn.LET(_xlpm.p,K90,_xlpm.q,M90,LOG(_xlpm.p/_xlpm.q))</f>
        <v>0</v>
      </c>
      <c r="Q90" s="5"/>
    </row>
    <row r="91" spans="1:17">
      <c r="A91" s="4" t="str">
        <f>_xlfn.LET(_xlpm.sep," : ",CONCATENATE(E91,_xlpm.sep,F91))</f>
        <v>~the~ : [θe]</v>
      </c>
      <c r="B91" s="2">
        <v>1</v>
      </c>
      <c r="C91" s="4" t="s">
        <v>198</v>
      </c>
      <c r="D91" s="5">
        <f>B91/freq.sum.r1a</f>
        <v>4.921259842519685E-4</v>
      </c>
      <c r="E91" s="5" t="str">
        <f>_xlfn.LET(_xlpm.sep,":",_xlpm.w,$C91,_xlfn.CONCAT("~",RIGHT(_xlpm.w,LEN(_xlpm.w)-FIND(_xlpm.sep,_xlpm.w)),"~"))</f>
        <v>~the~</v>
      </c>
      <c r="F91" s="5" t="str">
        <f>_xlfn.LET(_xlpm.sep,":",_xlpm.w,$C91,_xlfn.CONCAT("[",LEFT(_xlpm.w,FIND(_xlpm.sep,_xlpm.w)-1),"]"))</f>
        <v>[θe]</v>
      </c>
      <c r="G91" s="6">
        <f>_xlfn.LET(_xlpm.w,E91,LEN(_xlpm.w)-2)</f>
        <v>3</v>
      </c>
      <c r="H91" s="6">
        <f>_xlfn.LET(_xlpm.w,F91,LEN(_xlpm.w)-2)</f>
        <v>2</v>
      </c>
      <c r="I91" s="6">
        <f>_xlfn.LET(_xlpm.a,H91,_xlpm.b,G91,MAX(_xlpm.a,_xlpm.b))</f>
        <v>3</v>
      </c>
      <c r="J91" s="5" cm="1">
        <f t="array" ref="J91">SUM(_xlfn._xlws.FILTER($D$2:$D$205,_xlfn.MAP($E$2:$E$205,_xlfn.LAMBDA(_xlpm.x,_xlpm.x=$E91))))</f>
        <v>4.921259842519685E-4</v>
      </c>
      <c r="K91" s="5">
        <f>$D91/J91</f>
        <v>1</v>
      </c>
      <c r="L91" s="5" cm="1">
        <f t="array" ref="L91">SUM(_xlfn._xlws.FILTER($D$2:$D$205,_xlfn.MAP($F$2:$F$205,_xlfn.LAMBDA(_xlpm.x,_xlpm.x=$F91))))</f>
        <v>4.921259842519685E-4</v>
      </c>
      <c r="M91" s="5">
        <f>$D91/L91</f>
        <v>1</v>
      </c>
      <c r="N91" s="5">
        <f>_xlfn.LET(_xlpm.freq,B91,_xlpm.size,H91+1,_xlpm.F,O91,LOG(1+_xlpm.freq)*LOG(1+_xlpm.size)*_xlpm.F)</f>
        <v>0.18123811657891309</v>
      </c>
      <c r="O91" s="5">
        <f>_xlfn.LET(_xlpm.a,M91,_xlpm.b,K91,2*_xlpm.a*_xlpm.b/(_xlpm.a+_xlpm.b))</f>
        <v>1</v>
      </c>
      <c r="P91" s="5">
        <f>_xlfn.LET(_xlpm.p,K91,_xlpm.q,M91,LOG(_xlpm.p/_xlpm.q))</f>
        <v>0</v>
      </c>
      <c r="Q91" s="5"/>
    </row>
    <row r="92" spans="1:17">
      <c r="A92" s="4" t="str">
        <f>_xlfn.LET(_xlpm.sep," : ",CONCATENATE(E92,_xlpm.sep,F92))</f>
        <v>~bda~ : [ɓɗa]</v>
      </c>
      <c r="B92" s="2">
        <v>1</v>
      </c>
      <c r="C92" s="4" t="s">
        <v>192</v>
      </c>
      <c r="D92" s="5">
        <f>B92/freq.sum.r1a</f>
        <v>4.921259842519685E-4</v>
      </c>
      <c r="E92" s="4" t="str">
        <f>_xlfn.LET(_xlpm.sep,":",_xlpm.w,$C92,_xlfn.CONCAT("~",RIGHT(_xlpm.w,LEN(_xlpm.w)-FIND(_xlpm.sep,_xlpm.w)),"~"))</f>
        <v>~bda~</v>
      </c>
      <c r="F92" s="4" t="str">
        <f>_xlfn.LET(_xlpm.sep,":",_xlpm.w,$C92,_xlfn.CONCAT("[",LEFT(_xlpm.w,FIND(_xlpm.sep,_xlpm.w)-1),"]"))</f>
        <v>[ɓɗa]</v>
      </c>
      <c r="G92" s="6">
        <f>_xlfn.LET(_xlpm.w,E92,LEN(_xlpm.w)-2)</f>
        <v>3</v>
      </c>
      <c r="H92" s="6">
        <f>_xlfn.LET(_xlpm.w,F92,LEN(_xlpm.w)-2)</f>
        <v>3</v>
      </c>
      <c r="I92" s="6">
        <f>_xlfn.LET(_xlpm.a,H92,_xlpm.b,G92,MAX(_xlpm.a,_xlpm.b))</f>
        <v>3</v>
      </c>
      <c r="J92" s="5" cm="1">
        <f t="array" ref="J92">SUM(_xlfn._xlws.FILTER($D$2:$D$205,_xlfn.MAP($E$2:$E$205,_xlfn.LAMBDA(_xlpm.x,_xlpm.x=$E92))))</f>
        <v>4.921259842519685E-4</v>
      </c>
      <c r="K92" s="5">
        <f>$D92/J92</f>
        <v>1</v>
      </c>
      <c r="L92" s="5" cm="1">
        <f t="array" ref="L92">SUM(_xlfn._xlws.FILTER($D$2:$D$205,_xlfn.MAP($F$2:$F$205,_xlfn.LAMBDA(_xlpm.x,_xlpm.x=$F92))))</f>
        <v>4.921259842519685E-4</v>
      </c>
      <c r="M92" s="5">
        <f>$D92/L92</f>
        <v>1</v>
      </c>
      <c r="N92" s="5">
        <f>_xlfn.LET(_xlpm.freq,B92,_xlpm.size,H92+1,_xlpm.F,O92,LOG(1+_xlpm.freq)*LOG(1+_xlpm.size)*_xlpm.F)</f>
        <v>0.21041093737452468</v>
      </c>
      <c r="O92" s="5">
        <f>_xlfn.LET(_xlpm.a,M92,_xlpm.b,K92,2*_xlpm.a*_xlpm.b/(_xlpm.a+_xlpm.b))</f>
        <v>1</v>
      </c>
      <c r="P92" s="5">
        <f>_xlfn.LET(_xlpm.p,K92,_xlpm.q,M92,LOG(_xlpm.p/_xlpm.q))</f>
        <v>0</v>
      </c>
      <c r="Q92" s="5"/>
    </row>
    <row r="93" spans="1:17">
      <c r="A93" s="4" t="str">
        <f>_xlfn.LET(_xlpm.sep," : ",CONCATENATE(E93,_xlpm.sep,F93))</f>
        <v>~blu~ : [ɓlu]</v>
      </c>
      <c r="B93" s="2">
        <v>1</v>
      </c>
      <c r="C93" s="4" t="s">
        <v>196</v>
      </c>
      <c r="D93" s="5">
        <f>B93/freq.sum.r1a</f>
        <v>4.921259842519685E-4</v>
      </c>
      <c r="E93" s="5" t="str">
        <f>_xlfn.LET(_xlpm.sep,":",_xlpm.w,$C93,_xlfn.CONCAT("~",RIGHT(_xlpm.w,LEN(_xlpm.w)-FIND(_xlpm.sep,_xlpm.w)),"~"))</f>
        <v>~blu~</v>
      </c>
      <c r="F93" s="5" t="str">
        <f>_xlfn.LET(_xlpm.sep,":",_xlpm.w,$C93,_xlfn.CONCAT("[",LEFT(_xlpm.w,FIND(_xlpm.sep,_xlpm.w)-1),"]"))</f>
        <v>[ɓlu]</v>
      </c>
      <c r="G93" s="6">
        <f>_xlfn.LET(_xlpm.w,E93,LEN(_xlpm.w)-2)</f>
        <v>3</v>
      </c>
      <c r="H93" s="6">
        <f>_xlfn.LET(_xlpm.w,F93,LEN(_xlpm.w)-2)</f>
        <v>3</v>
      </c>
      <c r="I93" s="6">
        <f>_xlfn.LET(_xlpm.a,H93,_xlpm.b,G93,MAX(_xlpm.a,_xlpm.b))</f>
        <v>3</v>
      </c>
      <c r="J93" s="5" cm="1">
        <f t="array" ref="J93">SUM(_xlfn._xlws.FILTER($D$2:$D$205,_xlfn.MAP($E$2:$E$205,_xlfn.LAMBDA(_xlpm.x,_xlpm.x=$E93))))</f>
        <v>4.921259842519685E-4</v>
      </c>
      <c r="K93" s="5">
        <f>$D93/J93</f>
        <v>1</v>
      </c>
      <c r="L93" s="5" cm="1">
        <f t="array" ref="L93">SUM(_xlfn._xlws.FILTER($D$2:$D$205,_xlfn.MAP($F$2:$F$205,_xlfn.LAMBDA(_xlpm.x,_xlpm.x=$F93))))</f>
        <v>4.921259842519685E-4</v>
      </c>
      <c r="M93" s="5">
        <f>$D93/L93</f>
        <v>1</v>
      </c>
      <c r="N93" s="5">
        <f>_xlfn.LET(_xlpm.freq,B93,_xlpm.size,H93+1,_xlpm.F,O93,LOG(1+_xlpm.freq)*LOG(1+_xlpm.size)*_xlpm.F)</f>
        <v>0.21041093737452468</v>
      </c>
      <c r="O93" s="5">
        <f>_xlfn.LET(_xlpm.a,M93,_xlpm.b,K93,2*_xlpm.a*_xlpm.b/(_xlpm.a+_xlpm.b))</f>
        <v>1</v>
      </c>
      <c r="P93" s="5">
        <f>_xlfn.LET(_xlpm.p,K93,_xlpm.q,M93,LOG(_xlpm.p/_xlpm.q))</f>
        <v>0</v>
      </c>
      <c r="Q93" s="5"/>
    </row>
    <row r="94" spans="1:17">
      <c r="A94" s="4" t="str">
        <f>_xlfn.LET(_xlpm.sep," : ",CONCATENATE(E94,_xlpm.sep,F94))</f>
        <v>~vye~ : [vje]</v>
      </c>
      <c r="B94" s="2">
        <v>1</v>
      </c>
      <c r="C94" s="4" t="s">
        <v>199</v>
      </c>
      <c r="D94" s="5">
        <f>B94/freq.sum.r1a</f>
        <v>4.921259842519685E-4</v>
      </c>
      <c r="E94" s="4" t="str">
        <f>_xlfn.LET(_xlpm.sep,":",_xlpm.w,$C94,_xlfn.CONCAT("~",RIGHT(_xlpm.w,LEN(_xlpm.w)-FIND(_xlpm.sep,_xlpm.w)),"~"))</f>
        <v>~vye~</v>
      </c>
      <c r="F94" s="4" t="str">
        <f>_xlfn.LET(_xlpm.sep,":",_xlpm.w,$C94,_xlfn.CONCAT("[",LEFT(_xlpm.w,FIND(_xlpm.sep,_xlpm.w)-1),"]"))</f>
        <v>[vje]</v>
      </c>
      <c r="G94" s="6">
        <f>_xlfn.LET(_xlpm.w,E94,LEN(_xlpm.w)-2)</f>
        <v>3</v>
      </c>
      <c r="H94" s="6">
        <f>_xlfn.LET(_xlpm.w,F94,LEN(_xlpm.w)-2)</f>
        <v>3</v>
      </c>
      <c r="I94" s="6">
        <f>_xlfn.LET(_xlpm.a,H94,_xlpm.b,G94,MAX(_xlpm.a,_xlpm.b))</f>
        <v>3</v>
      </c>
      <c r="J94" s="5" cm="1">
        <f t="array" ref="J94">SUM(_xlfn._xlws.FILTER($D$2:$D$205,_xlfn.MAP($E$2:$E$205,_xlfn.LAMBDA(_xlpm.x,_xlpm.x=$E94))))</f>
        <v>4.921259842519685E-4</v>
      </c>
      <c r="K94" s="5">
        <f>$D94/J94</f>
        <v>1</v>
      </c>
      <c r="L94" s="5" cm="1">
        <f t="array" ref="L94">SUM(_xlfn._xlws.FILTER($D$2:$D$205,_xlfn.MAP($F$2:$F$205,_xlfn.LAMBDA(_xlpm.x,_xlpm.x=$F94))))</f>
        <v>4.921259842519685E-4</v>
      </c>
      <c r="M94" s="5">
        <f>$D94/L94</f>
        <v>1</v>
      </c>
      <c r="N94" s="5">
        <f>_xlfn.LET(_xlpm.freq,B94,_xlpm.size,H94+1,_xlpm.F,O94,LOG(1+_xlpm.freq)*LOG(1+_xlpm.size)*_xlpm.F)</f>
        <v>0.21041093737452468</v>
      </c>
      <c r="O94" s="5">
        <f>_xlfn.LET(_xlpm.a,M94,_xlpm.b,K94,2*_xlpm.a*_xlpm.b/(_xlpm.a+_xlpm.b))</f>
        <v>1</v>
      </c>
      <c r="P94" s="5">
        <f>_xlfn.LET(_xlpm.p,K94,_xlpm.q,M94,LOG(_xlpm.p/_xlpm.q))</f>
        <v>0</v>
      </c>
      <c r="Q94" s="5"/>
    </row>
    <row r="95" spans="1:17">
      <c r="A95" s="4" t="str">
        <f>_xlfn.LET(_xlpm.sep," : ",CONCATENATE(E95,_xlpm.sep,F95))</f>
        <v>~mvi~ : [ᵐvi]</v>
      </c>
      <c r="B95" s="2">
        <v>1</v>
      </c>
      <c r="C95" s="4" t="s">
        <v>200</v>
      </c>
      <c r="D95" s="5">
        <f>B95/freq.sum.r1a</f>
        <v>4.921259842519685E-4</v>
      </c>
      <c r="E95" s="4" t="str">
        <f>_xlfn.LET(_xlpm.sep,":",_xlpm.w,$C95,_xlfn.CONCAT("~",RIGHT(_xlpm.w,LEN(_xlpm.w)-FIND(_xlpm.sep,_xlpm.w)),"~"))</f>
        <v>~mvi~</v>
      </c>
      <c r="F95" s="4" t="str">
        <f>_xlfn.LET(_xlpm.sep,":",_xlpm.w,$C95,_xlfn.CONCAT("[",LEFT(_xlpm.w,FIND(_xlpm.sep,_xlpm.w)-1),"]"))</f>
        <v>[ᵐvi]</v>
      </c>
      <c r="G95" s="6">
        <f>_xlfn.LET(_xlpm.w,E95,LEN(_xlpm.w)-2)</f>
        <v>3</v>
      </c>
      <c r="H95" s="6">
        <f>_xlfn.LET(_xlpm.w,F95,LEN(_xlpm.w)-2)</f>
        <v>3</v>
      </c>
      <c r="I95" s="6">
        <f>_xlfn.LET(_xlpm.a,H95,_xlpm.b,G95,MAX(_xlpm.a,_xlpm.b))</f>
        <v>3</v>
      </c>
      <c r="J95" s="5" cm="1">
        <f t="array" ref="J95">SUM(_xlfn._xlws.FILTER($D$2:$D$205,_xlfn.MAP($E$2:$E$205,_xlfn.LAMBDA(_xlpm.x,_xlpm.x=$E95))))</f>
        <v>4.921259842519685E-4</v>
      </c>
      <c r="K95" s="5">
        <f>$D95/J95</f>
        <v>1</v>
      </c>
      <c r="L95" s="5" cm="1">
        <f t="array" ref="L95">SUM(_xlfn._xlws.FILTER($D$2:$D$205,_xlfn.MAP($F$2:$F$205,_xlfn.LAMBDA(_xlpm.x,_xlpm.x=$F95))))</f>
        <v>4.921259842519685E-4</v>
      </c>
      <c r="M95" s="5">
        <f>$D95/L95</f>
        <v>1</v>
      </c>
      <c r="N95" s="5">
        <f>_xlfn.LET(_xlpm.freq,B95,_xlpm.size,H95+1,_xlpm.F,O95,LOG(1+_xlpm.freq)*LOG(1+_xlpm.size)*_xlpm.F)</f>
        <v>0.21041093737452468</v>
      </c>
      <c r="O95" s="5">
        <f>_xlfn.LET(_xlpm.a,M95,_xlpm.b,K95,2*_xlpm.a*_xlpm.b/(_xlpm.a+_xlpm.b))</f>
        <v>1</v>
      </c>
      <c r="P95" s="5">
        <f>_xlfn.LET(_xlpm.p,K95,_xlpm.q,M95,LOG(_xlpm.p/_xlpm.q))</f>
        <v>0</v>
      </c>
      <c r="Q95" s="5"/>
    </row>
    <row r="96" spans="1:17">
      <c r="A96" s="4" t="str">
        <f>_xlfn.LET(_xlpm.sep," : ",CONCATENATE(E96,_xlpm.sep,F96))</f>
        <v>~tre~ : [tɾe]</v>
      </c>
      <c r="B96" s="2">
        <v>1</v>
      </c>
      <c r="C96" s="4" t="s">
        <v>202</v>
      </c>
      <c r="D96" s="5">
        <f>B96/freq.sum.r1a</f>
        <v>4.921259842519685E-4</v>
      </c>
      <c r="E96" s="5" t="str">
        <f>_xlfn.LET(_xlpm.sep,":",_xlpm.w,$C96,_xlfn.CONCAT("~",RIGHT(_xlpm.w,LEN(_xlpm.w)-FIND(_xlpm.sep,_xlpm.w)),"~"))</f>
        <v>~tre~</v>
      </c>
      <c r="F96" s="5" t="str">
        <f>_xlfn.LET(_xlpm.sep,":",_xlpm.w,$C96,_xlfn.CONCAT("[",LEFT(_xlpm.w,FIND(_xlpm.sep,_xlpm.w)-1),"]"))</f>
        <v>[tɾe]</v>
      </c>
      <c r="G96" s="6">
        <f>_xlfn.LET(_xlpm.w,E96,LEN(_xlpm.w)-2)</f>
        <v>3</v>
      </c>
      <c r="H96" s="6">
        <f>_xlfn.LET(_xlpm.w,F96,LEN(_xlpm.w)-2)</f>
        <v>3</v>
      </c>
      <c r="I96" s="6">
        <f>_xlfn.LET(_xlpm.a,H96,_xlpm.b,G96,MAX(_xlpm.a,_xlpm.b))</f>
        <v>3</v>
      </c>
      <c r="J96" s="5" cm="1">
        <f t="array" ref="J96">SUM(_xlfn._xlws.FILTER($D$2:$D$205,_xlfn.MAP($E$2:$E$205,_xlfn.LAMBDA(_xlpm.x,_xlpm.x=$E96))))</f>
        <v>4.921259842519685E-4</v>
      </c>
      <c r="K96" s="5">
        <f>$D96/J96</f>
        <v>1</v>
      </c>
      <c r="L96" s="5" cm="1">
        <f t="array" ref="L96">SUM(_xlfn._xlws.FILTER($D$2:$D$205,_xlfn.MAP($F$2:$F$205,_xlfn.LAMBDA(_xlpm.x,_xlpm.x=$F96))))</f>
        <v>4.921259842519685E-4</v>
      </c>
      <c r="M96" s="5">
        <f>$D96/L96</f>
        <v>1</v>
      </c>
      <c r="N96" s="5">
        <f>_xlfn.LET(_xlpm.freq,B96,_xlpm.size,H96+1,_xlpm.F,O96,LOG(1+_xlpm.freq)*LOG(1+_xlpm.size)*_xlpm.F)</f>
        <v>0.21041093737452468</v>
      </c>
      <c r="O96" s="5">
        <f>_xlfn.LET(_xlpm.a,M96,_xlpm.b,K96,2*_xlpm.a*_xlpm.b/(_xlpm.a+_xlpm.b))</f>
        <v>1</v>
      </c>
      <c r="P96" s="5">
        <f>_xlfn.LET(_xlpm.p,K96,_xlpm.q,M96,LOG(_xlpm.p/_xlpm.q))</f>
        <v>0</v>
      </c>
      <c r="Q96" s="5"/>
    </row>
    <row r="97" spans="1:17">
      <c r="A97" s="4" t="str">
        <f>_xlfn.LET(_xlpm.sep," : ",CONCATENATE(E97,_xlpm.sep,F97))</f>
        <v>~twa~ : [twa]</v>
      </c>
      <c r="B97" s="2">
        <v>1</v>
      </c>
      <c r="C97" s="4" t="s">
        <v>203</v>
      </c>
      <c r="D97" s="5">
        <f>B97/freq.sum.r1a</f>
        <v>4.921259842519685E-4</v>
      </c>
      <c r="E97" s="4" t="str">
        <f>_xlfn.LET(_xlpm.sep,":",_xlpm.w,$C97,_xlfn.CONCAT("~",RIGHT(_xlpm.w,LEN(_xlpm.w)-FIND(_xlpm.sep,_xlpm.w)),"~"))</f>
        <v>~twa~</v>
      </c>
      <c r="F97" s="4" t="str">
        <f>_xlfn.LET(_xlpm.sep,":",_xlpm.w,$C97,_xlfn.CONCAT("[",LEFT(_xlpm.w,FIND(_xlpm.sep,_xlpm.w)-1),"]"))</f>
        <v>[twa]</v>
      </c>
      <c r="G97" s="6">
        <f>_xlfn.LET(_xlpm.w,E97,LEN(_xlpm.w)-2)</f>
        <v>3</v>
      </c>
      <c r="H97" s="6">
        <f>_xlfn.LET(_xlpm.w,F97,LEN(_xlpm.w)-2)</f>
        <v>3</v>
      </c>
      <c r="I97" s="6">
        <f>_xlfn.LET(_xlpm.a,H97,_xlpm.b,G97,MAX(_xlpm.a,_xlpm.b))</f>
        <v>3</v>
      </c>
      <c r="J97" s="5" cm="1">
        <f t="array" ref="J97">SUM(_xlfn._xlws.FILTER($D$2:$D$205,_xlfn.MAP($E$2:$E$205,_xlfn.LAMBDA(_xlpm.x,_xlpm.x=$E97))))</f>
        <v>4.921259842519685E-4</v>
      </c>
      <c r="K97" s="5">
        <f>$D97/J97</f>
        <v>1</v>
      </c>
      <c r="L97" s="5" cm="1">
        <f t="array" ref="L97">SUM(_xlfn._xlws.FILTER($D$2:$D$205,_xlfn.MAP($F$2:$F$205,_xlfn.LAMBDA(_xlpm.x,_xlpm.x=$F97))))</f>
        <v>4.921259842519685E-4</v>
      </c>
      <c r="M97" s="5">
        <f>$D97/L97</f>
        <v>1</v>
      </c>
      <c r="N97" s="5">
        <f>_xlfn.LET(_xlpm.freq,B97,_xlpm.size,H97+1,_xlpm.F,O97,LOG(1+_xlpm.freq)*LOG(1+_xlpm.size)*_xlpm.F)</f>
        <v>0.21041093737452468</v>
      </c>
      <c r="O97" s="5">
        <f>_xlfn.LET(_xlpm.a,M97,_xlpm.b,K97,2*_xlpm.a*_xlpm.b/(_xlpm.a+_xlpm.b))</f>
        <v>1</v>
      </c>
      <c r="P97" s="5">
        <f>_xlfn.LET(_xlpm.p,K97,_xlpm.q,M97,LOG(_xlpm.p/_xlpm.q))</f>
        <v>0</v>
      </c>
      <c r="Q97" s="5"/>
    </row>
    <row r="98" spans="1:17">
      <c r="A98" s="4" t="str">
        <f>_xlfn.LET(_xlpm.sep," : ",CONCATENATE(E98,_xlpm.sep,F98))</f>
        <v>~swa~ : [swa]</v>
      </c>
      <c r="B98" s="2">
        <v>1</v>
      </c>
      <c r="C98" s="4" t="s">
        <v>204</v>
      </c>
      <c r="D98" s="5">
        <f>B98/freq.sum.r1a</f>
        <v>4.921259842519685E-4</v>
      </c>
      <c r="E98" s="4" t="str">
        <f>_xlfn.LET(_xlpm.sep,":",_xlpm.w,$C98,_xlfn.CONCAT("~",RIGHT(_xlpm.w,LEN(_xlpm.w)-FIND(_xlpm.sep,_xlpm.w)),"~"))</f>
        <v>~swa~</v>
      </c>
      <c r="F98" s="4" t="str">
        <f>_xlfn.LET(_xlpm.sep,":",_xlpm.w,$C98,_xlfn.CONCAT("[",LEFT(_xlpm.w,FIND(_xlpm.sep,_xlpm.w)-1),"]"))</f>
        <v>[swa]</v>
      </c>
      <c r="G98" s="6">
        <f>_xlfn.LET(_xlpm.w,E98,LEN(_xlpm.w)-2)</f>
        <v>3</v>
      </c>
      <c r="H98" s="6">
        <f>_xlfn.LET(_xlpm.w,F98,LEN(_xlpm.w)-2)</f>
        <v>3</v>
      </c>
      <c r="I98" s="6">
        <f>_xlfn.LET(_xlpm.a,H98,_xlpm.b,G98,MAX(_xlpm.a,_xlpm.b))</f>
        <v>3</v>
      </c>
      <c r="J98" s="5" cm="1">
        <f t="array" ref="J98">SUM(_xlfn._xlws.FILTER($D$2:$D$205,_xlfn.MAP($E$2:$E$205,_xlfn.LAMBDA(_xlpm.x,_xlpm.x=$E98))))</f>
        <v>4.921259842519685E-4</v>
      </c>
      <c r="K98" s="5">
        <f>$D98/J98</f>
        <v>1</v>
      </c>
      <c r="L98" s="5" cm="1">
        <f t="array" ref="L98">SUM(_xlfn._xlws.FILTER($D$2:$D$205,_xlfn.MAP($F$2:$F$205,_xlfn.LAMBDA(_xlpm.x,_xlpm.x=$F98))))</f>
        <v>4.921259842519685E-4</v>
      </c>
      <c r="M98" s="5">
        <f>$D98/L98</f>
        <v>1</v>
      </c>
      <c r="N98" s="5">
        <f>_xlfn.LET(_xlpm.freq,B98,_xlpm.size,H98+1,_xlpm.F,O98,LOG(1+_xlpm.freq)*LOG(1+_xlpm.size)*_xlpm.F)</f>
        <v>0.21041093737452468</v>
      </c>
      <c r="O98" s="5">
        <f>_xlfn.LET(_xlpm.a,M98,_xlpm.b,K98,2*_xlpm.a*_xlpm.b/(_xlpm.a+_xlpm.b))</f>
        <v>1</v>
      </c>
      <c r="P98" s="5">
        <f>_xlfn.LET(_xlpm.p,K98,_xlpm.q,M98,LOG(_xlpm.p/_xlpm.q))</f>
        <v>0</v>
      </c>
      <c r="Q98" s="5"/>
    </row>
    <row r="99" spans="1:17">
      <c r="A99" s="4" t="str">
        <f>_xlfn.LET(_xlpm.sep," : ",CONCATENATE(E99,_xlpm.sep,F99))</f>
        <v>~sto~ : [sto]</v>
      </c>
      <c r="B99" s="2">
        <v>1</v>
      </c>
      <c r="C99" s="4" t="s">
        <v>89</v>
      </c>
      <c r="D99" s="5">
        <f>B99/freq.sum.r1a</f>
        <v>4.921259842519685E-4</v>
      </c>
      <c r="E99" s="5" t="str">
        <f>_xlfn.LET(_xlpm.sep,":",_xlpm.w,$C99,_xlfn.CONCAT("~",RIGHT(_xlpm.w,LEN(_xlpm.w)-FIND(_xlpm.sep,_xlpm.w)),"~"))</f>
        <v>~sto~</v>
      </c>
      <c r="F99" s="5" t="str">
        <f>_xlfn.LET(_xlpm.sep,":",_xlpm.w,$C99,_xlfn.CONCAT("[",LEFT(_xlpm.w,FIND(_xlpm.sep,_xlpm.w)-1),"]"))</f>
        <v>[sto]</v>
      </c>
      <c r="G99" s="6">
        <f>_xlfn.LET(_xlpm.w,E99,LEN(_xlpm.w)-2)</f>
        <v>3</v>
      </c>
      <c r="H99" s="6">
        <f>_xlfn.LET(_xlpm.w,F99,LEN(_xlpm.w)-2)</f>
        <v>3</v>
      </c>
      <c r="I99" s="6">
        <f>_xlfn.LET(_xlpm.a,H99,_xlpm.b,G99,MAX(_xlpm.a,_xlpm.b))</f>
        <v>3</v>
      </c>
      <c r="J99" s="5" cm="1">
        <f t="array" ref="J99">SUM(_xlfn._xlws.FILTER($D$2:$D$205,_xlfn.MAP($E$2:$E$205,_xlfn.LAMBDA(_xlpm.x,_xlpm.x=$E99))))</f>
        <v>4.921259842519685E-4</v>
      </c>
      <c r="K99" s="5">
        <f>$D99/J99</f>
        <v>1</v>
      </c>
      <c r="L99" s="5" cm="1">
        <f t="array" ref="L99">SUM(_xlfn._xlws.FILTER($D$2:$D$205,_xlfn.MAP($F$2:$F$205,_xlfn.LAMBDA(_xlpm.x,_xlpm.x=$F99))))</f>
        <v>4.921259842519685E-4</v>
      </c>
      <c r="M99" s="5">
        <f>$D99/L99</f>
        <v>1</v>
      </c>
      <c r="N99" s="5">
        <f>_xlfn.LET(_xlpm.freq,B99,_xlpm.size,H99+1,_xlpm.F,O99,LOG(1+_xlpm.freq)*LOG(1+_xlpm.size)*_xlpm.F)</f>
        <v>0.21041093737452468</v>
      </c>
      <c r="O99" s="5">
        <f>_xlfn.LET(_xlpm.a,M99,_xlpm.b,K99,2*_xlpm.a*_xlpm.b/(_xlpm.a+_xlpm.b))</f>
        <v>1</v>
      </c>
      <c r="P99" s="5">
        <f>_xlfn.LET(_xlpm.p,K99,_xlpm.q,M99,LOG(_xlpm.p/_xlpm.q))</f>
        <v>0</v>
      </c>
      <c r="Q99" s="5"/>
    </row>
    <row r="100" spans="1:17">
      <c r="A100" s="4" t="str">
        <f>_xlfn.LET(_xlpm.sep," : ",CONCATENATE(E100,_xlpm.sep,F100))</f>
        <v>~sta~ : [sta]</v>
      </c>
      <c r="B100" s="2">
        <v>1</v>
      </c>
      <c r="C100" s="4" t="s">
        <v>57</v>
      </c>
      <c r="D100" s="5">
        <f>B100/freq.sum.r1a</f>
        <v>4.921259842519685E-4</v>
      </c>
      <c r="E100" s="4" t="str">
        <f>_xlfn.LET(_xlpm.sep,":",_xlpm.w,$C100,_xlfn.CONCAT("~",RIGHT(_xlpm.w,LEN(_xlpm.w)-FIND(_xlpm.sep,_xlpm.w)),"~"))</f>
        <v>~sta~</v>
      </c>
      <c r="F100" s="4" t="str">
        <f>_xlfn.LET(_xlpm.sep,":",_xlpm.w,$C100,_xlfn.CONCAT("[",LEFT(_xlpm.w,FIND(_xlpm.sep,_xlpm.w)-1),"]"))</f>
        <v>[sta]</v>
      </c>
      <c r="G100" s="6">
        <f>_xlfn.LET(_xlpm.w,E100,LEN(_xlpm.w)-2)</f>
        <v>3</v>
      </c>
      <c r="H100" s="6">
        <f>_xlfn.LET(_xlpm.w,F100,LEN(_xlpm.w)-2)</f>
        <v>3</v>
      </c>
      <c r="I100" s="6">
        <f>_xlfn.LET(_xlpm.a,H100,_xlpm.b,G100,MAX(_xlpm.a,_xlpm.b))</f>
        <v>3</v>
      </c>
      <c r="J100" s="5" cm="1">
        <f t="array" ref="J100">SUM(_xlfn._xlws.FILTER($D$2:$D$205,_xlfn.MAP($E$2:$E$205,_xlfn.LAMBDA(_xlpm.x,_xlpm.x=$E100))))</f>
        <v>4.921259842519685E-4</v>
      </c>
      <c r="K100" s="5">
        <f>$D100/J100</f>
        <v>1</v>
      </c>
      <c r="L100" s="5" cm="1">
        <f t="array" ref="L100">SUM(_xlfn._xlws.FILTER($D$2:$D$205,_xlfn.MAP($F$2:$F$205,_xlfn.LAMBDA(_xlpm.x,_xlpm.x=$F100))))</f>
        <v>4.921259842519685E-4</v>
      </c>
      <c r="M100" s="5">
        <f>$D100/L100</f>
        <v>1</v>
      </c>
      <c r="N100" s="5">
        <f>_xlfn.LET(_xlpm.freq,B100,_xlpm.size,H100+1,_xlpm.F,O100,LOG(1+_xlpm.freq)*LOG(1+_xlpm.size)*_xlpm.F)</f>
        <v>0.21041093737452468</v>
      </c>
      <c r="O100" s="5">
        <f>_xlfn.LET(_xlpm.a,M100,_xlpm.b,K100,2*_xlpm.a*_xlpm.b/(_xlpm.a+_xlpm.b))</f>
        <v>1</v>
      </c>
      <c r="P100" s="5">
        <f>_xlfn.LET(_xlpm.p,K100,_xlpm.q,M100,LOG(_xlpm.p/_xlpm.q))</f>
        <v>0</v>
      </c>
      <c r="Q100" s="5"/>
    </row>
    <row r="101" spans="1:17">
      <c r="A101" s="4" t="str">
        <f>_xlfn.LET(_xlpm.sep," : ",CONCATENATE(E101,_xlpm.sep,F101))</f>
        <v>~sla~ : [sla]</v>
      </c>
      <c r="B101" s="2">
        <v>1</v>
      </c>
      <c r="C101" s="4" t="s">
        <v>205</v>
      </c>
      <c r="D101" s="5">
        <f>B101/freq.sum.r1a</f>
        <v>4.921259842519685E-4</v>
      </c>
      <c r="E101" s="4" t="str">
        <f>_xlfn.LET(_xlpm.sep,":",_xlpm.w,$C101,_xlfn.CONCAT("~",RIGHT(_xlpm.w,LEN(_xlpm.w)-FIND(_xlpm.sep,_xlpm.w)),"~"))</f>
        <v>~sla~</v>
      </c>
      <c r="F101" s="4" t="str">
        <f>_xlfn.LET(_xlpm.sep,":",_xlpm.w,$C101,_xlfn.CONCAT("[",LEFT(_xlpm.w,FIND(_xlpm.sep,_xlpm.w)-1),"]"))</f>
        <v>[sla]</v>
      </c>
      <c r="G101" s="6">
        <f>_xlfn.LET(_xlpm.w,E101,LEN(_xlpm.w)-2)</f>
        <v>3</v>
      </c>
      <c r="H101" s="6">
        <f>_xlfn.LET(_xlpm.w,F101,LEN(_xlpm.w)-2)</f>
        <v>3</v>
      </c>
      <c r="I101" s="6">
        <f>_xlfn.LET(_xlpm.a,H101,_xlpm.b,G101,MAX(_xlpm.a,_xlpm.b))</f>
        <v>3</v>
      </c>
      <c r="J101" s="5" cm="1">
        <f t="array" ref="J101">SUM(_xlfn._xlws.FILTER($D$2:$D$205,_xlfn.MAP($E$2:$E$205,_xlfn.LAMBDA(_xlpm.x,_xlpm.x=$E101))))</f>
        <v>4.921259842519685E-4</v>
      </c>
      <c r="K101" s="5">
        <f>$D101/J101</f>
        <v>1</v>
      </c>
      <c r="L101" s="5" cm="1">
        <f t="array" ref="L101">SUM(_xlfn._xlws.FILTER($D$2:$D$205,_xlfn.MAP($F$2:$F$205,_xlfn.LAMBDA(_xlpm.x,_xlpm.x=$F101))))</f>
        <v>4.921259842519685E-4</v>
      </c>
      <c r="M101" s="5">
        <f>$D101/L101</f>
        <v>1</v>
      </c>
      <c r="N101" s="5">
        <f>_xlfn.LET(_xlpm.freq,B101,_xlpm.size,H101+1,_xlpm.F,O101,LOG(1+_xlpm.freq)*LOG(1+_xlpm.size)*_xlpm.F)</f>
        <v>0.21041093737452468</v>
      </c>
      <c r="O101" s="5">
        <f>_xlfn.LET(_xlpm.a,M101,_xlpm.b,K101,2*_xlpm.a*_xlpm.b/(_xlpm.a+_xlpm.b))</f>
        <v>1</v>
      </c>
      <c r="P101" s="5">
        <f>_xlfn.LET(_xlpm.p,K101,_xlpm.q,M101,LOG(_xlpm.p/_xlpm.q))</f>
        <v>0</v>
      </c>
      <c r="Q101" s="5"/>
    </row>
    <row r="102" spans="1:17">
      <c r="A102" s="4" t="str">
        <f>_xlfn.LET(_xlpm.sep," : ",CONCATENATE(E102,_xlpm.sep,F102))</f>
        <v>~ski~ : [ski]</v>
      </c>
      <c r="B102" s="2">
        <v>1</v>
      </c>
      <c r="C102" s="4" t="s">
        <v>87</v>
      </c>
      <c r="D102" s="5">
        <f>B102/freq.sum.r1a</f>
        <v>4.921259842519685E-4</v>
      </c>
      <c r="E102" s="4" t="str">
        <f>_xlfn.LET(_xlpm.sep,":",_xlpm.w,$C102,_xlfn.CONCAT("~",RIGHT(_xlpm.w,LEN(_xlpm.w)-FIND(_xlpm.sep,_xlpm.w)),"~"))</f>
        <v>~ski~</v>
      </c>
      <c r="F102" s="4" t="str">
        <f>_xlfn.LET(_xlpm.sep,":",_xlpm.w,$C102,_xlfn.CONCAT("[",LEFT(_xlpm.w,FIND(_xlpm.sep,_xlpm.w)-1),"]"))</f>
        <v>[ski]</v>
      </c>
      <c r="G102" s="6">
        <f>_xlfn.LET(_xlpm.w,E102,LEN(_xlpm.w)-2)</f>
        <v>3</v>
      </c>
      <c r="H102" s="6">
        <f>_xlfn.LET(_xlpm.w,F102,LEN(_xlpm.w)-2)</f>
        <v>3</v>
      </c>
      <c r="I102" s="6">
        <f>_xlfn.LET(_xlpm.a,H102,_xlpm.b,G102,MAX(_xlpm.a,_xlpm.b))</f>
        <v>3</v>
      </c>
      <c r="J102" s="5" cm="1">
        <f t="array" ref="J102">SUM(_xlfn._xlws.FILTER($D$2:$D$205,_xlfn.MAP($E$2:$E$205,_xlfn.LAMBDA(_xlpm.x,_xlpm.x=$E102))))</f>
        <v>4.921259842519685E-4</v>
      </c>
      <c r="K102" s="5">
        <f>$D102/J102</f>
        <v>1</v>
      </c>
      <c r="L102" s="5" cm="1">
        <f t="array" ref="L102">SUM(_xlfn._xlws.FILTER($D$2:$D$205,_xlfn.MAP($F$2:$F$205,_xlfn.LAMBDA(_xlpm.x,_xlpm.x=$F102))))</f>
        <v>4.921259842519685E-4</v>
      </c>
      <c r="M102" s="5">
        <f>$D102/L102</f>
        <v>1</v>
      </c>
      <c r="N102" s="5">
        <f>_xlfn.LET(_xlpm.freq,B102,_xlpm.size,H102+1,_xlpm.F,O102,LOG(1+_xlpm.freq)*LOG(1+_xlpm.size)*_xlpm.F)</f>
        <v>0.21041093737452468</v>
      </c>
      <c r="O102" s="5">
        <f>_xlfn.LET(_xlpm.a,M102,_xlpm.b,K102,2*_xlpm.a*_xlpm.b/(_xlpm.a+_xlpm.b))</f>
        <v>1</v>
      </c>
      <c r="P102" s="5">
        <f>_xlfn.LET(_xlpm.p,K102,_xlpm.q,M102,LOG(_xlpm.p/_xlpm.q))</f>
        <v>0</v>
      </c>
      <c r="Q102" s="5"/>
    </row>
    <row r="103" spans="1:17">
      <c r="A103" s="4" t="str">
        <f>_xlfn.LET(_xlpm.sep," : ",CONCATENATE(E103,_xlpm.sep,F103))</f>
        <v>~pwa~ : [pwa]</v>
      </c>
      <c r="B103" s="2">
        <v>1</v>
      </c>
      <c r="C103" s="4" t="s">
        <v>206</v>
      </c>
      <c r="D103" s="5">
        <f>B103/freq.sum.r1a</f>
        <v>4.921259842519685E-4</v>
      </c>
      <c r="E103" s="4" t="str">
        <f>_xlfn.LET(_xlpm.sep,":",_xlpm.w,$C103,_xlfn.CONCAT("~",RIGHT(_xlpm.w,LEN(_xlpm.w)-FIND(_xlpm.sep,_xlpm.w)),"~"))</f>
        <v>~pwa~</v>
      </c>
      <c r="F103" s="4" t="str">
        <f>_xlfn.LET(_xlpm.sep,":",_xlpm.w,$C103,_xlfn.CONCAT("[",LEFT(_xlpm.w,FIND(_xlpm.sep,_xlpm.w)-1),"]"))</f>
        <v>[pwa]</v>
      </c>
      <c r="G103" s="6">
        <f>_xlfn.LET(_xlpm.w,E103,LEN(_xlpm.w)-2)</f>
        <v>3</v>
      </c>
      <c r="H103" s="6">
        <f>_xlfn.LET(_xlpm.w,F103,LEN(_xlpm.w)-2)</f>
        <v>3</v>
      </c>
      <c r="I103" s="6">
        <f>_xlfn.LET(_xlpm.a,H103,_xlpm.b,G103,MAX(_xlpm.a,_xlpm.b))</f>
        <v>3</v>
      </c>
      <c r="J103" s="5" cm="1">
        <f t="array" ref="J103">SUM(_xlfn._xlws.FILTER($D$2:$D$205,_xlfn.MAP($E$2:$E$205,_xlfn.LAMBDA(_xlpm.x,_xlpm.x=$E103))))</f>
        <v>4.921259842519685E-4</v>
      </c>
      <c r="K103" s="5">
        <f>$D103/J103</f>
        <v>1</v>
      </c>
      <c r="L103" s="5" cm="1">
        <f t="array" ref="L103">SUM(_xlfn._xlws.FILTER($D$2:$D$205,_xlfn.MAP($F$2:$F$205,_xlfn.LAMBDA(_xlpm.x,_xlpm.x=$F103))))</f>
        <v>4.921259842519685E-4</v>
      </c>
      <c r="M103" s="5">
        <f>$D103/L103</f>
        <v>1</v>
      </c>
      <c r="N103" s="5">
        <f>_xlfn.LET(_xlpm.freq,B103,_xlpm.size,H103+1,_xlpm.F,O103,LOG(1+_xlpm.freq)*LOG(1+_xlpm.size)*_xlpm.F)</f>
        <v>0.21041093737452468</v>
      </c>
      <c r="O103" s="5">
        <f>_xlfn.LET(_xlpm.a,M103,_xlpm.b,K103,2*_xlpm.a*_xlpm.b/(_xlpm.a+_xlpm.b))</f>
        <v>1</v>
      </c>
      <c r="P103" s="5">
        <f>_xlfn.LET(_xlpm.p,K103,_xlpm.q,M103,LOG(_xlpm.p/_xlpm.q))</f>
        <v>0</v>
      </c>
      <c r="Q103" s="5"/>
    </row>
    <row r="104" spans="1:17">
      <c r="A104" s="4" t="str">
        <f>_xlfn.LET(_xlpm.sep," : ",CONCATENATE(E104,_xlpm.sep,F104))</f>
        <v>~nne~ : [nne]</v>
      </c>
      <c r="B104" s="2">
        <v>1</v>
      </c>
      <c r="C104" s="4" t="s">
        <v>207</v>
      </c>
      <c r="D104" s="5">
        <f>B104/freq.sum.r1a</f>
        <v>4.921259842519685E-4</v>
      </c>
      <c r="E104" s="5" t="str">
        <f>_xlfn.LET(_xlpm.sep,":",_xlpm.w,$C104,_xlfn.CONCAT("~",RIGHT(_xlpm.w,LEN(_xlpm.w)-FIND(_xlpm.sep,_xlpm.w)),"~"))</f>
        <v>~nne~</v>
      </c>
      <c r="F104" s="5" t="str">
        <f>_xlfn.LET(_xlpm.sep,":",_xlpm.w,$C104,_xlfn.CONCAT("[",LEFT(_xlpm.w,FIND(_xlpm.sep,_xlpm.w)-1),"]"))</f>
        <v>[nne]</v>
      </c>
      <c r="G104" s="6">
        <f>_xlfn.LET(_xlpm.w,E104,LEN(_xlpm.w)-2)</f>
        <v>3</v>
      </c>
      <c r="H104" s="6">
        <f>_xlfn.LET(_xlpm.w,F104,LEN(_xlpm.w)-2)</f>
        <v>3</v>
      </c>
      <c r="I104" s="6">
        <f>_xlfn.LET(_xlpm.a,H104,_xlpm.b,G104,MAX(_xlpm.a,_xlpm.b))</f>
        <v>3</v>
      </c>
      <c r="J104" s="5" cm="1">
        <f t="array" ref="J104">SUM(_xlfn._xlws.FILTER($D$2:$D$205,_xlfn.MAP($E$2:$E$205,_xlfn.LAMBDA(_xlpm.x,_xlpm.x=$E104))))</f>
        <v>4.921259842519685E-4</v>
      </c>
      <c r="K104" s="5">
        <f>$D104/J104</f>
        <v>1</v>
      </c>
      <c r="L104" s="5" cm="1">
        <f t="array" ref="L104">SUM(_xlfn._xlws.FILTER($D$2:$D$205,_xlfn.MAP($F$2:$F$205,_xlfn.LAMBDA(_xlpm.x,_xlpm.x=$F104))))</f>
        <v>4.921259842519685E-4</v>
      </c>
      <c r="M104" s="5">
        <f>$D104/L104</f>
        <v>1</v>
      </c>
      <c r="N104" s="5">
        <f>_xlfn.LET(_xlpm.freq,B104,_xlpm.size,H104+1,_xlpm.F,O104,LOG(1+_xlpm.freq)*LOG(1+_xlpm.size)*_xlpm.F)</f>
        <v>0.21041093737452468</v>
      </c>
      <c r="O104" s="5">
        <f>_xlfn.LET(_xlpm.a,M104,_xlpm.b,K104,2*_xlpm.a*_xlpm.b/(_xlpm.a+_xlpm.b))</f>
        <v>1</v>
      </c>
      <c r="P104" s="5">
        <f>_xlfn.LET(_xlpm.p,K104,_xlpm.q,M104,LOG(_xlpm.p/_xlpm.q))</f>
        <v>0</v>
      </c>
      <c r="Q104" s="5"/>
    </row>
    <row r="105" spans="1:17">
      <c r="A105" s="4" t="str">
        <f>_xlfn.LET(_xlpm.sep," : ",CONCATENATE(E105,_xlpm.sep,F105))</f>
        <v>~nki~ : [nki]</v>
      </c>
      <c r="B105" s="2">
        <v>1</v>
      </c>
      <c r="C105" s="4" t="s">
        <v>80</v>
      </c>
      <c r="D105" s="5">
        <f>B105/freq.sum.r1a</f>
        <v>4.921259842519685E-4</v>
      </c>
      <c r="E105" s="4" t="str">
        <f>_xlfn.LET(_xlpm.sep,":",_xlpm.w,$C105,_xlfn.CONCAT("~",RIGHT(_xlpm.w,LEN(_xlpm.w)-FIND(_xlpm.sep,_xlpm.w)),"~"))</f>
        <v>~nki~</v>
      </c>
      <c r="F105" s="4" t="str">
        <f>_xlfn.LET(_xlpm.sep,":",_xlpm.w,$C105,_xlfn.CONCAT("[",LEFT(_xlpm.w,FIND(_xlpm.sep,_xlpm.w)-1),"]"))</f>
        <v>[nki]</v>
      </c>
      <c r="G105" s="6">
        <f>_xlfn.LET(_xlpm.w,E105,LEN(_xlpm.w)-2)</f>
        <v>3</v>
      </c>
      <c r="H105" s="6">
        <f>_xlfn.LET(_xlpm.w,F105,LEN(_xlpm.w)-2)</f>
        <v>3</v>
      </c>
      <c r="I105" s="6">
        <f>_xlfn.LET(_xlpm.a,H105,_xlpm.b,G105,MAX(_xlpm.a,_xlpm.b))</f>
        <v>3</v>
      </c>
      <c r="J105" s="5" cm="1">
        <f t="array" ref="J105">SUM(_xlfn._xlws.FILTER($D$2:$D$205,_xlfn.MAP($E$2:$E$205,_xlfn.LAMBDA(_xlpm.x,_xlpm.x=$E105))))</f>
        <v>4.921259842519685E-4</v>
      </c>
      <c r="K105" s="5">
        <f>$D105/J105</f>
        <v>1</v>
      </c>
      <c r="L105" s="5" cm="1">
        <f t="array" ref="L105">SUM(_xlfn._xlws.FILTER($D$2:$D$205,_xlfn.MAP($F$2:$F$205,_xlfn.LAMBDA(_xlpm.x,_xlpm.x=$F105))))</f>
        <v>4.921259842519685E-4</v>
      </c>
      <c r="M105" s="5">
        <f>$D105/L105</f>
        <v>1</v>
      </c>
      <c r="N105" s="5">
        <f>_xlfn.LET(_xlpm.freq,B105,_xlpm.size,H105+1,_xlpm.F,O105,LOG(1+_xlpm.freq)*LOG(1+_xlpm.size)*_xlpm.F)</f>
        <v>0.21041093737452468</v>
      </c>
      <c r="O105" s="5">
        <f>_xlfn.LET(_xlpm.a,M105,_xlpm.b,K105,2*_xlpm.a*_xlpm.b/(_xlpm.a+_xlpm.b))</f>
        <v>1</v>
      </c>
      <c r="P105" s="5">
        <f>_xlfn.LET(_xlpm.p,K105,_xlpm.q,M105,LOG(_xlpm.p/_xlpm.q))</f>
        <v>0</v>
      </c>
      <c r="Q105" s="5"/>
    </row>
    <row r="106" spans="1:17">
      <c r="A106" s="4" t="str">
        <f>_xlfn.LET(_xlpm.sep," : ",CONCATENATE(E106,_xlpm.sep,F106))</f>
        <v>~mgu~ : [mɠu]</v>
      </c>
      <c r="B106" s="2">
        <v>1</v>
      </c>
      <c r="C106" s="4" t="s">
        <v>208</v>
      </c>
      <c r="D106" s="5">
        <f>B106/freq.sum.r1a</f>
        <v>4.921259842519685E-4</v>
      </c>
      <c r="E106" s="4" t="str">
        <f>_xlfn.LET(_xlpm.sep,":",_xlpm.w,$C106,_xlfn.CONCAT("~",RIGHT(_xlpm.w,LEN(_xlpm.w)-FIND(_xlpm.sep,_xlpm.w)),"~"))</f>
        <v>~mgu~</v>
      </c>
      <c r="F106" s="4" t="str">
        <f>_xlfn.LET(_xlpm.sep,":",_xlpm.w,$C106,_xlfn.CONCAT("[",LEFT(_xlpm.w,FIND(_xlpm.sep,_xlpm.w)-1),"]"))</f>
        <v>[mɠu]</v>
      </c>
      <c r="G106" s="6">
        <f>_xlfn.LET(_xlpm.w,E106,LEN(_xlpm.w)-2)</f>
        <v>3</v>
      </c>
      <c r="H106" s="6">
        <f>_xlfn.LET(_xlpm.w,F106,LEN(_xlpm.w)-2)</f>
        <v>3</v>
      </c>
      <c r="I106" s="6">
        <f>_xlfn.LET(_xlpm.a,H106,_xlpm.b,G106,MAX(_xlpm.a,_xlpm.b))</f>
        <v>3</v>
      </c>
      <c r="J106" s="5" cm="1">
        <f t="array" ref="J106">SUM(_xlfn._xlws.FILTER($D$2:$D$205,_xlfn.MAP($E$2:$E$205,_xlfn.LAMBDA(_xlpm.x,_xlpm.x=$E106))))</f>
        <v>4.921259842519685E-4</v>
      </c>
      <c r="K106" s="5">
        <f>$D106/J106</f>
        <v>1</v>
      </c>
      <c r="L106" s="5" cm="1">
        <f t="array" ref="L106">SUM(_xlfn._xlws.FILTER($D$2:$D$205,_xlfn.MAP($F$2:$F$205,_xlfn.LAMBDA(_xlpm.x,_xlpm.x=$F106))))</f>
        <v>4.921259842519685E-4</v>
      </c>
      <c r="M106" s="5">
        <f>$D106/L106</f>
        <v>1</v>
      </c>
      <c r="N106" s="5">
        <f>_xlfn.LET(_xlpm.freq,B106,_xlpm.size,H106+1,_xlpm.F,O106,LOG(1+_xlpm.freq)*LOG(1+_xlpm.size)*_xlpm.F)</f>
        <v>0.21041093737452468</v>
      </c>
      <c r="O106" s="5">
        <f>_xlfn.LET(_xlpm.a,M106,_xlpm.b,K106,2*_xlpm.a*_xlpm.b/(_xlpm.a+_xlpm.b))</f>
        <v>1</v>
      </c>
      <c r="P106" s="5">
        <f>_xlfn.LET(_xlpm.p,K106,_xlpm.q,M106,LOG(_xlpm.p/_xlpm.q))</f>
        <v>0</v>
      </c>
      <c r="Q106" s="5"/>
    </row>
    <row r="107" spans="1:17">
      <c r="A107" s="4" t="str">
        <f>_xlfn.LET(_xlpm.sep," : ",CONCATENATE(E107,_xlpm.sep,F107))</f>
        <v>~mri~ : [mɾi]</v>
      </c>
      <c r="B107" s="2">
        <v>1</v>
      </c>
      <c r="C107" s="4" t="s">
        <v>209</v>
      </c>
      <c r="D107" s="5">
        <f>B107/freq.sum.r1a</f>
        <v>4.921259842519685E-4</v>
      </c>
      <c r="E107" s="4" t="str">
        <f>_xlfn.LET(_xlpm.sep,":",_xlpm.w,$C107,_xlfn.CONCAT("~",RIGHT(_xlpm.w,LEN(_xlpm.w)-FIND(_xlpm.sep,_xlpm.w)),"~"))</f>
        <v>~mri~</v>
      </c>
      <c r="F107" s="4" t="str">
        <f>_xlfn.LET(_xlpm.sep,":",_xlpm.w,$C107,_xlfn.CONCAT("[",LEFT(_xlpm.w,FIND(_xlpm.sep,_xlpm.w)-1),"]"))</f>
        <v>[mɾi]</v>
      </c>
      <c r="G107" s="6">
        <f>_xlfn.LET(_xlpm.w,E107,LEN(_xlpm.w)-2)</f>
        <v>3</v>
      </c>
      <c r="H107" s="6">
        <f>_xlfn.LET(_xlpm.w,F107,LEN(_xlpm.w)-2)</f>
        <v>3</v>
      </c>
      <c r="I107" s="6">
        <f>_xlfn.LET(_xlpm.a,H107,_xlpm.b,G107,MAX(_xlpm.a,_xlpm.b))</f>
        <v>3</v>
      </c>
      <c r="J107" s="5" cm="1">
        <f t="array" ref="J107">SUM(_xlfn._xlws.FILTER($D$2:$D$205,_xlfn.MAP($E$2:$E$205,_xlfn.LAMBDA(_xlpm.x,_xlpm.x=$E107))))</f>
        <v>4.921259842519685E-4</v>
      </c>
      <c r="K107" s="5">
        <f>$D107/J107</f>
        <v>1</v>
      </c>
      <c r="L107" s="5" cm="1">
        <f t="array" ref="L107">SUM(_xlfn._xlws.FILTER($D$2:$D$205,_xlfn.MAP($F$2:$F$205,_xlfn.LAMBDA(_xlpm.x,_xlpm.x=$F107))))</f>
        <v>4.921259842519685E-4</v>
      </c>
      <c r="M107" s="5">
        <f>$D107/L107</f>
        <v>1</v>
      </c>
      <c r="N107" s="5">
        <f>_xlfn.LET(_xlpm.freq,B107,_xlpm.size,H107+1,_xlpm.F,O107,LOG(1+_xlpm.freq)*LOG(1+_xlpm.size)*_xlpm.F)</f>
        <v>0.21041093737452468</v>
      </c>
      <c r="O107" s="5">
        <f>_xlfn.LET(_xlpm.a,M107,_xlpm.b,K107,2*_xlpm.a*_xlpm.b/(_xlpm.a+_xlpm.b))</f>
        <v>1</v>
      </c>
      <c r="P107" s="5">
        <f>_xlfn.LET(_xlpm.p,K107,_xlpm.q,M107,LOG(_xlpm.p/_xlpm.q))</f>
        <v>0</v>
      </c>
      <c r="Q107" s="5"/>
    </row>
    <row r="108" spans="1:17">
      <c r="A108" s="4" t="str">
        <f>_xlfn.LET(_xlpm.sep," : ",CONCATENATE(E108,_xlpm.sep,F108))</f>
        <v>~mji~ : [mʄi]</v>
      </c>
      <c r="B108" s="2">
        <v>1</v>
      </c>
      <c r="C108" s="4" t="s">
        <v>210</v>
      </c>
      <c r="D108" s="5">
        <f>B108/freq.sum.r1a</f>
        <v>4.921259842519685E-4</v>
      </c>
      <c r="E108" s="5" t="str">
        <f>_xlfn.LET(_xlpm.sep,":",_xlpm.w,$C108,_xlfn.CONCAT("~",RIGHT(_xlpm.w,LEN(_xlpm.w)-FIND(_xlpm.sep,_xlpm.w)),"~"))</f>
        <v>~mji~</v>
      </c>
      <c r="F108" s="5" t="str">
        <f>_xlfn.LET(_xlpm.sep,":",_xlpm.w,$C108,_xlfn.CONCAT("[",LEFT(_xlpm.w,FIND(_xlpm.sep,_xlpm.w)-1),"]"))</f>
        <v>[mʄi]</v>
      </c>
      <c r="G108" s="6">
        <f>_xlfn.LET(_xlpm.w,E108,LEN(_xlpm.w)-2)</f>
        <v>3</v>
      </c>
      <c r="H108" s="6">
        <f>_xlfn.LET(_xlpm.w,F108,LEN(_xlpm.w)-2)</f>
        <v>3</v>
      </c>
      <c r="I108" s="6">
        <f>_xlfn.LET(_xlpm.a,H108,_xlpm.b,G108,MAX(_xlpm.a,_xlpm.b))</f>
        <v>3</v>
      </c>
      <c r="J108" s="5" cm="1">
        <f t="array" ref="J108">SUM(_xlfn._xlws.FILTER($D$2:$D$205,_xlfn.MAP($E$2:$E$205,_xlfn.LAMBDA(_xlpm.x,_xlpm.x=$E108))))</f>
        <v>4.921259842519685E-4</v>
      </c>
      <c r="K108" s="5">
        <f>$D108/J108</f>
        <v>1</v>
      </c>
      <c r="L108" s="5" cm="1">
        <f t="array" ref="L108">SUM(_xlfn._xlws.FILTER($D$2:$D$205,_xlfn.MAP($F$2:$F$205,_xlfn.LAMBDA(_xlpm.x,_xlpm.x=$F108))))</f>
        <v>4.921259842519685E-4</v>
      </c>
      <c r="M108" s="5">
        <f>$D108/L108</f>
        <v>1</v>
      </c>
      <c r="N108" s="5">
        <f>_xlfn.LET(_xlpm.freq,B108,_xlpm.size,H108+1,_xlpm.F,O108,LOG(1+_xlpm.freq)*LOG(1+_xlpm.size)*_xlpm.F)</f>
        <v>0.21041093737452468</v>
      </c>
      <c r="O108" s="5">
        <f>_xlfn.LET(_xlpm.a,M108,_xlpm.b,K108,2*_xlpm.a*_xlpm.b/(_xlpm.a+_xlpm.b))</f>
        <v>1</v>
      </c>
      <c r="P108" s="5">
        <f>_xlfn.LET(_xlpm.p,K108,_xlpm.q,M108,LOG(_xlpm.p/_xlpm.q))</f>
        <v>0</v>
      </c>
      <c r="Q108" s="5"/>
    </row>
    <row r="109" spans="1:17">
      <c r="A109" s="4" t="str">
        <f>_xlfn.LET(_xlpm.sep," : ",CONCATENATE(E109,_xlpm.sep,F109))</f>
        <v>~mre~ : [mɾe]</v>
      </c>
      <c r="B109" s="2">
        <v>1</v>
      </c>
      <c r="C109" s="4" t="s">
        <v>211</v>
      </c>
      <c r="D109" s="5">
        <f>B109/freq.sum.r1a</f>
        <v>4.921259842519685E-4</v>
      </c>
      <c r="E109" s="4" t="str">
        <f>_xlfn.LET(_xlpm.sep,":",_xlpm.w,$C109,_xlfn.CONCAT("~",RIGHT(_xlpm.w,LEN(_xlpm.w)-FIND(_xlpm.sep,_xlpm.w)),"~"))</f>
        <v>~mre~</v>
      </c>
      <c r="F109" s="4" t="str">
        <f>_xlfn.LET(_xlpm.sep,":",_xlpm.w,$C109,_xlfn.CONCAT("[",LEFT(_xlpm.w,FIND(_xlpm.sep,_xlpm.w)-1),"]"))</f>
        <v>[mɾe]</v>
      </c>
      <c r="G109" s="6">
        <f>_xlfn.LET(_xlpm.w,E109,LEN(_xlpm.w)-2)</f>
        <v>3</v>
      </c>
      <c r="H109" s="6">
        <f>_xlfn.LET(_xlpm.w,F109,LEN(_xlpm.w)-2)</f>
        <v>3</v>
      </c>
      <c r="I109" s="6">
        <f>_xlfn.LET(_xlpm.a,H109,_xlpm.b,G109,MAX(_xlpm.a,_xlpm.b))</f>
        <v>3</v>
      </c>
      <c r="J109" s="5" cm="1">
        <f t="array" ref="J109">SUM(_xlfn._xlws.FILTER($D$2:$D$205,_xlfn.MAP($E$2:$E$205,_xlfn.LAMBDA(_xlpm.x,_xlpm.x=$E109))))</f>
        <v>4.921259842519685E-4</v>
      </c>
      <c r="K109" s="5">
        <f>$D109/J109</f>
        <v>1</v>
      </c>
      <c r="L109" s="5" cm="1">
        <f t="array" ref="L109">SUM(_xlfn._xlws.FILTER($D$2:$D$205,_xlfn.MAP($F$2:$F$205,_xlfn.LAMBDA(_xlpm.x,_xlpm.x=$F109))))</f>
        <v>4.921259842519685E-4</v>
      </c>
      <c r="M109" s="5">
        <f>$D109/L109</f>
        <v>1</v>
      </c>
      <c r="N109" s="5">
        <f>_xlfn.LET(_xlpm.freq,B109,_xlpm.size,H109+1,_xlpm.F,O109,LOG(1+_xlpm.freq)*LOG(1+_xlpm.size)*_xlpm.F)</f>
        <v>0.21041093737452468</v>
      </c>
      <c r="O109" s="5">
        <f>_xlfn.LET(_xlpm.a,M109,_xlpm.b,K109,2*_xlpm.a*_xlpm.b/(_xlpm.a+_xlpm.b))</f>
        <v>1</v>
      </c>
      <c r="P109" s="5">
        <f>_xlfn.LET(_xlpm.p,K109,_xlpm.q,M109,LOG(_xlpm.p/_xlpm.q))</f>
        <v>0</v>
      </c>
      <c r="Q109" s="5"/>
    </row>
    <row r="110" spans="1:17">
      <c r="A110" s="4" t="str">
        <f>_xlfn.LET(_xlpm.sep," : ",CONCATENATE(E110,_xlpm.sep,F110))</f>
        <v>~mra~ : [mɾa]</v>
      </c>
      <c r="B110" s="2">
        <v>1</v>
      </c>
      <c r="C110" s="4" t="s">
        <v>213</v>
      </c>
      <c r="D110" s="5">
        <f>B110/freq.sum.r1a</f>
        <v>4.921259842519685E-4</v>
      </c>
      <c r="E110" s="5" t="str">
        <f>_xlfn.LET(_xlpm.sep,":",_xlpm.w,$C110,_xlfn.CONCAT("~",RIGHT(_xlpm.w,LEN(_xlpm.w)-FIND(_xlpm.sep,_xlpm.w)),"~"))</f>
        <v>~mra~</v>
      </c>
      <c r="F110" s="5" t="str">
        <f>_xlfn.LET(_xlpm.sep,":",_xlpm.w,$C110,_xlfn.CONCAT("[",LEFT(_xlpm.w,FIND(_xlpm.sep,_xlpm.w)-1),"]"))</f>
        <v>[mɾa]</v>
      </c>
      <c r="G110" s="6">
        <f>_xlfn.LET(_xlpm.w,E110,LEN(_xlpm.w)-2)</f>
        <v>3</v>
      </c>
      <c r="H110" s="6">
        <f>_xlfn.LET(_xlpm.w,F110,LEN(_xlpm.w)-2)</f>
        <v>3</v>
      </c>
      <c r="I110" s="6">
        <f>_xlfn.LET(_xlpm.a,H110,_xlpm.b,G110,MAX(_xlpm.a,_xlpm.b))</f>
        <v>3</v>
      </c>
      <c r="J110" s="5" cm="1">
        <f t="array" ref="J110">SUM(_xlfn._xlws.FILTER($D$2:$D$205,_xlfn.MAP($E$2:$E$205,_xlfn.LAMBDA(_xlpm.x,_xlpm.x=$E110))))</f>
        <v>4.921259842519685E-4</v>
      </c>
      <c r="K110" s="5">
        <f>$D110/J110</f>
        <v>1</v>
      </c>
      <c r="L110" s="5" cm="1">
        <f t="array" ref="L110">SUM(_xlfn._xlws.FILTER($D$2:$D$205,_xlfn.MAP($F$2:$F$205,_xlfn.LAMBDA(_xlpm.x,_xlpm.x=$F110))))</f>
        <v>4.921259842519685E-4</v>
      </c>
      <c r="M110" s="5">
        <f>$D110/L110</f>
        <v>1</v>
      </c>
      <c r="N110" s="5">
        <f>_xlfn.LET(_xlpm.freq,B110,_xlpm.size,H110+1,_xlpm.F,O110,LOG(1+_xlpm.freq)*LOG(1+_xlpm.size)*_xlpm.F)</f>
        <v>0.21041093737452468</v>
      </c>
      <c r="O110" s="5">
        <f>_xlfn.LET(_xlpm.a,M110,_xlpm.b,K110,2*_xlpm.a*_xlpm.b/(_xlpm.a+_xlpm.b))</f>
        <v>1</v>
      </c>
      <c r="P110" s="5">
        <f>_xlfn.LET(_xlpm.p,K110,_xlpm.q,M110,LOG(_xlpm.p/_xlpm.q))</f>
        <v>0</v>
      </c>
      <c r="Q110" s="5"/>
    </row>
    <row r="111" spans="1:17">
      <c r="A111" s="4" t="str">
        <f>_xlfn.LET(_xlpm.sep," : ",CONCATENATE(E111,_xlpm.sep,F111))</f>
        <v>~mga~ : [mɠa]</v>
      </c>
      <c r="B111" s="2">
        <v>1</v>
      </c>
      <c r="C111" s="4" t="s">
        <v>215</v>
      </c>
      <c r="D111" s="5">
        <f>B111/freq.sum.r1a</f>
        <v>4.921259842519685E-4</v>
      </c>
      <c r="E111" s="4" t="str">
        <f>_xlfn.LET(_xlpm.sep,":",_xlpm.w,$C111,_xlfn.CONCAT("~",RIGHT(_xlpm.w,LEN(_xlpm.w)-FIND(_xlpm.sep,_xlpm.w)),"~"))</f>
        <v>~mga~</v>
      </c>
      <c r="F111" s="4" t="str">
        <f>_xlfn.LET(_xlpm.sep,":",_xlpm.w,$C111,_xlfn.CONCAT("[",LEFT(_xlpm.w,FIND(_xlpm.sep,_xlpm.w)-1),"]"))</f>
        <v>[mɠa]</v>
      </c>
      <c r="G111" s="6">
        <f>_xlfn.LET(_xlpm.w,E111,LEN(_xlpm.w)-2)</f>
        <v>3</v>
      </c>
      <c r="H111" s="6">
        <f>_xlfn.LET(_xlpm.w,F111,LEN(_xlpm.w)-2)</f>
        <v>3</v>
      </c>
      <c r="I111" s="6">
        <f>_xlfn.LET(_xlpm.a,H111,_xlpm.b,G111,MAX(_xlpm.a,_xlpm.b))</f>
        <v>3</v>
      </c>
      <c r="J111" s="5" cm="1">
        <f t="array" ref="J111">SUM(_xlfn._xlws.FILTER($D$2:$D$205,_xlfn.MAP($E$2:$E$205,_xlfn.LAMBDA(_xlpm.x,_xlpm.x=$E111))))</f>
        <v>4.921259842519685E-4</v>
      </c>
      <c r="K111" s="5">
        <f>$D111/J111</f>
        <v>1</v>
      </c>
      <c r="L111" s="5" cm="1">
        <f t="array" ref="L111">SUM(_xlfn._xlws.FILTER($D$2:$D$205,_xlfn.MAP($F$2:$F$205,_xlfn.LAMBDA(_xlpm.x,_xlpm.x=$F111))))</f>
        <v>4.921259842519685E-4</v>
      </c>
      <c r="M111" s="5">
        <f>$D111/L111</f>
        <v>1</v>
      </c>
      <c r="N111" s="5">
        <f>_xlfn.LET(_xlpm.freq,B111,_xlpm.size,H111+1,_xlpm.F,O111,LOG(1+_xlpm.freq)*LOG(1+_xlpm.size)*_xlpm.F)</f>
        <v>0.21041093737452468</v>
      </c>
      <c r="O111" s="5">
        <f>_xlfn.LET(_xlpm.a,M111,_xlpm.b,K111,2*_xlpm.a*_xlpm.b/(_xlpm.a+_xlpm.b))</f>
        <v>1</v>
      </c>
      <c r="P111" s="5">
        <f>_xlfn.LET(_xlpm.p,K111,_xlpm.q,M111,LOG(_xlpm.p/_xlpm.q))</f>
        <v>0</v>
      </c>
      <c r="Q111" s="5"/>
    </row>
    <row r="112" spans="1:17">
      <c r="A112" s="4" t="str">
        <f>_xlfn.LET(_xlpm.sep," : ",CONCATENATE(E112,_xlpm.sep,F112))</f>
        <v>~mzu~ : [mzu]</v>
      </c>
      <c r="B112" s="2">
        <v>1</v>
      </c>
      <c r="C112" s="4" t="s">
        <v>216</v>
      </c>
      <c r="D112" s="5">
        <f>B112/freq.sum.r1a</f>
        <v>4.921259842519685E-4</v>
      </c>
      <c r="E112" s="5" t="str">
        <f>_xlfn.LET(_xlpm.sep,":",_xlpm.w,$C112,_xlfn.CONCAT("~",RIGHT(_xlpm.w,LEN(_xlpm.w)-FIND(_xlpm.sep,_xlpm.w)),"~"))</f>
        <v>~mzu~</v>
      </c>
      <c r="F112" s="5" t="str">
        <f>_xlfn.LET(_xlpm.sep,":",_xlpm.w,$C112,_xlfn.CONCAT("[",LEFT(_xlpm.w,FIND(_xlpm.sep,_xlpm.w)-1),"]"))</f>
        <v>[mzu]</v>
      </c>
      <c r="G112" s="6">
        <f>_xlfn.LET(_xlpm.w,E112,LEN(_xlpm.w)-2)</f>
        <v>3</v>
      </c>
      <c r="H112" s="6">
        <f>_xlfn.LET(_xlpm.w,F112,LEN(_xlpm.w)-2)</f>
        <v>3</v>
      </c>
      <c r="I112" s="6">
        <f>_xlfn.LET(_xlpm.a,H112,_xlpm.b,G112,MAX(_xlpm.a,_xlpm.b))</f>
        <v>3</v>
      </c>
      <c r="J112" s="5" cm="1">
        <f t="array" ref="J112">SUM(_xlfn._xlws.FILTER($D$2:$D$205,_xlfn.MAP($E$2:$E$205,_xlfn.LAMBDA(_xlpm.x,_xlpm.x=$E112))))</f>
        <v>4.921259842519685E-4</v>
      </c>
      <c r="K112" s="5">
        <f>$D112/J112</f>
        <v>1</v>
      </c>
      <c r="L112" s="5" cm="1">
        <f t="array" ref="L112">SUM(_xlfn._xlws.FILTER($D$2:$D$205,_xlfn.MAP($F$2:$F$205,_xlfn.LAMBDA(_xlpm.x,_xlpm.x=$F112))))</f>
        <v>4.921259842519685E-4</v>
      </c>
      <c r="M112" s="5">
        <f>$D112/L112</f>
        <v>1</v>
      </c>
      <c r="N112" s="5">
        <f>_xlfn.LET(_xlpm.freq,B112,_xlpm.size,H112+1,_xlpm.F,O112,LOG(1+_xlpm.freq)*LOG(1+_xlpm.size)*_xlpm.F)</f>
        <v>0.21041093737452468</v>
      </c>
      <c r="O112" s="5">
        <f>_xlfn.LET(_xlpm.a,M112,_xlpm.b,K112,2*_xlpm.a*_xlpm.b/(_xlpm.a+_xlpm.b))</f>
        <v>1</v>
      </c>
      <c r="P112" s="5">
        <f>_xlfn.LET(_xlpm.p,K112,_xlpm.q,M112,LOG(_xlpm.p/_xlpm.q))</f>
        <v>0</v>
      </c>
      <c r="Q112" s="5"/>
    </row>
    <row r="113" spans="1:17">
      <c r="A113" s="4" t="str">
        <f>_xlfn.LET(_xlpm.sep," : ",CONCATENATE(E113,_xlpm.sep,F113))</f>
        <v>~mzo~ : [mzo]</v>
      </c>
      <c r="B113" s="2">
        <v>1</v>
      </c>
      <c r="C113" s="4" t="s">
        <v>217</v>
      </c>
      <c r="D113" s="5">
        <f>B113/freq.sum.r1a</f>
        <v>4.921259842519685E-4</v>
      </c>
      <c r="E113" s="5" t="str">
        <f>_xlfn.LET(_xlpm.sep,":",_xlpm.w,$C113,_xlfn.CONCAT("~",RIGHT(_xlpm.w,LEN(_xlpm.w)-FIND(_xlpm.sep,_xlpm.w)),"~"))</f>
        <v>~mzo~</v>
      </c>
      <c r="F113" s="5" t="str">
        <f>_xlfn.LET(_xlpm.sep,":",_xlpm.w,$C113,_xlfn.CONCAT("[",LEFT(_xlpm.w,FIND(_xlpm.sep,_xlpm.w)-1),"]"))</f>
        <v>[mzo]</v>
      </c>
      <c r="G113" s="6">
        <f>_xlfn.LET(_xlpm.w,E113,LEN(_xlpm.w)-2)</f>
        <v>3</v>
      </c>
      <c r="H113" s="6">
        <f>_xlfn.LET(_xlpm.w,F113,LEN(_xlpm.w)-2)</f>
        <v>3</v>
      </c>
      <c r="I113" s="6">
        <f>_xlfn.LET(_xlpm.a,H113,_xlpm.b,G113,MAX(_xlpm.a,_xlpm.b))</f>
        <v>3</v>
      </c>
      <c r="J113" s="5" cm="1">
        <f t="array" ref="J113">SUM(_xlfn._xlws.FILTER($D$2:$D$205,_xlfn.MAP($E$2:$E$205,_xlfn.LAMBDA(_xlpm.x,_xlpm.x=$E113))))</f>
        <v>4.921259842519685E-4</v>
      </c>
      <c r="K113" s="5">
        <f>$D113/J113</f>
        <v>1</v>
      </c>
      <c r="L113" s="5" cm="1">
        <f t="array" ref="L113">SUM(_xlfn._xlws.FILTER($D$2:$D$205,_xlfn.MAP($F$2:$F$205,_xlfn.LAMBDA(_xlpm.x,_xlpm.x=$F113))))</f>
        <v>4.921259842519685E-4</v>
      </c>
      <c r="M113" s="5">
        <f>$D113/L113</f>
        <v>1</v>
      </c>
      <c r="N113" s="5">
        <f>_xlfn.LET(_xlpm.freq,B113,_xlpm.size,H113+1,_xlpm.F,O113,LOG(1+_xlpm.freq)*LOG(1+_xlpm.size)*_xlpm.F)</f>
        <v>0.21041093737452468</v>
      </c>
      <c r="O113" s="5">
        <f>_xlfn.LET(_xlpm.a,M113,_xlpm.b,K113,2*_xlpm.a*_xlpm.b/(_xlpm.a+_xlpm.b))</f>
        <v>1</v>
      </c>
      <c r="P113" s="5">
        <f>_xlfn.LET(_xlpm.p,K113,_xlpm.q,M113,LOG(_xlpm.p/_xlpm.q))</f>
        <v>0</v>
      </c>
      <c r="Q113" s="5"/>
    </row>
    <row r="114" spans="1:17">
      <c r="A114" s="4" t="str">
        <f>_xlfn.LET(_xlpm.sep," : ",CONCATENATE(E114,_xlpm.sep,F114))</f>
        <v>~mzi~ : [mzi]</v>
      </c>
      <c r="B114" s="2">
        <v>1</v>
      </c>
      <c r="C114" s="4" t="s">
        <v>218</v>
      </c>
      <c r="D114" s="5">
        <f>B114/freq.sum.r1a</f>
        <v>4.921259842519685E-4</v>
      </c>
      <c r="E114" s="4" t="str">
        <f>_xlfn.LET(_xlpm.sep,":",_xlpm.w,$C114,_xlfn.CONCAT("~",RIGHT(_xlpm.w,LEN(_xlpm.w)-FIND(_xlpm.sep,_xlpm.w)),"~"))</f>
        <v>~mzi~</v>
      </c>
      <c r="F114" s="4" t="str">
        <f>_xlfn.LET(_xlpm.sep,":",_xlpm.w,$C114,_xlfn.CONCAT("[",LEFT(_xlpm.w,FIND(_xlpm.sep,_xlpm.w)-1),"]"))</f>
        <v>[mzi]</v>
      </c>
      <c r="G114" s="6">
        <f>_xlfn.LET(_xlpm.w,E114,LEN(_xlpm.w)-2)</f>
        <v>3</v>
      </c>
      <c r="H114" s="6">
        <f>_xlfn.LET(_xlpm.w,F114,LEN(_xlpm.w)-2)</f>
        <v>3</v>
      </c>
      <c r="I114" s="6">
        <f>_xlfn.LET(_xlpm.a,H114,_xlpm.b,G114,MAX(_xlpm.a,_xlpm.b))</f>
        <v>3</v>
      </c>
      <c r="J114" s="5" cm="1">
        <f t="array" ref="J114">SUM(_xlfn._xlws.FILTER($D$2:$D$205,_xlfn.MAP($E$2:$E$205,_xlfn.LAMBDA(_xlpm.x,_xlpm.x=$E114))))</f>
        <v>4.921259842519685E-4</v>
      </c>
      <c r="K114" s="5">
        <f>$D114/J114</f>
        <v>1</v>
      </c>
      <c r="L114" s="5" cm="1">
        <f t="array" ref="L114">SUM(_xlfn._xlws.FILTER($D$2:$D$205,_xlfn.MAP($F$2:$F$205,_xlfn.LAMBDA(_xlpm.x,_xlpm.x=$F114))))</f>
        <v>4.921259842519685E-4</v>
      </c>
      <c r="M114" s="5">
        <f>$D114/L114</f>
        <v>1</v>
      </c>
      <c r="N114" s="5">
        <f>_xlfn.LET(_xlpm.freq,B114,_xlpm.size,H114+1,_xlpm.F,O114,LOG(1+_xlpm.freq)*LOG(1+_xlpm.size)*_xlpm.F)</f>
        <v>0.21041093737452468</v>
      </c>
      <c r="O114" s="5">
        <f>_xlfn.LET(_xlpm.a,M114,_xlpm.b,K114,2*_xlpm.a*_xlpm.b/(_xlpm.a+_xlpm.b))</f>
        <v>1</v>
      </c>
      <c r="P114" s="5">
        <f>_xlfn.LET(_xlpm.p,K114,_xlpm.q,M114,LOG(_xlpm.p/_xlpm.q))</f>
        <v>0</v>
      </c>
      <c r="Q114" s="5"/>
    </row>
    <row r="115" spans="1:17">
      <c r="A115" s="4" t="str">
        <f>_xlfn.LET(_xlpm.sep," : ",CONCATENATE(E115,_xlpm.sep,F115))</f>
        <v>~mza~ : [mza]</v>
      </c>
      <c r="B115" s="2">
        <v>1</v>
      </c>
      <c r="C115" s="4" t="s">
        <v>219</v>
      </c>
      <c r="D115" s="5">
        <f>B115/freq.sum.r1a</f>
        <v>4.921259842519685E-4</v>
      </c>
      <c r="E115" s="4" t="str">
        <f>_xlfn.LET(_xlpm.sep,":",_xlpm.w,$C115,_xlfn.CONCAT("~",RIGHT(_xlpm.w,LEN(_xlpm.w)-FIND(_xlpm.sep,_xlpm.w)),"~"))</f>
        <v>~mza~</v>
      </c>
      <c r="F115" s="4" t="str">
        <f>_xlfn.LET(_xlpm.sep,":",_xlpm.w,$C115,_xlfn.CONCAT("[",LEFT(_xlpm.w,FIND(_xlpm.sep,_xlpm.w)-1),"]"))</f>
        <v>[mza]</v>
      </c>
      <c r="G115" s="6">
        <f>_xlfn.LET(_xlpm.w,E115,LEN(_xlpm.w)-2)</f>
        <v>3</v>
      </c>
      <c r="H115" s="6">
        <f>_xlfn.LET(_xlpm.w,F115,LEN(_xlpm.w)-2)</f>
        <v>3</v>
      </c>
      <c r="I115" s="6">
        <f>_xlfn.LET(_xlpm.a,H115,_xlpm.b,G115,MAX(_xlpm.a,_xlpm.b))</f>
        <v>3</v>
      </c>
      <c r="J115" s="5" cm="1">
        <f t="array" ref="J115">SUM(_xlfn._xlws.FILTER($D$2:$D$205,_xlfn.MAP($E$2:$E$205,_xlfn.LAMBDA(_xlpm.x,_xlpm.x=$E115))))</f>
        <v>4.921259842519685E-4</v>
      </c>
      <c r="K115" s="5">
        <f>$D115/J115</f>
        <v>1</v>
      </c>
      <c r="L115" s="5" cm="1">
        <f t="array" ref="L115">SUM(_xlfn._xlws.FILTER($D$2:$D$205,_xlfn.MAP($F$2:$F$205,_xlfn.LAMBDA(_xlpm.x,_xlpm.x=$F115))))</f>
        <v>4.921259842519685E-4</v>
      </c>
      <c r="M115" s="5">
        <f>$D115/L115</f>
        <v>1</v>
      </c>
      <c r="N115" s="5">
        <f>_xlfn.LET(_xlpm.freq,B115,_xlpm.size,H115+1,_xlpm.F,O115,LOG(1+_xlpm.freq)*LOG(1+_xlpm.size)*_xlpm.F)</f>
        <v>0.21041093737452468</v>
      </c>
      <c r="O115" s="5">
        <f>_xlfn.LET(_xlpm.a,M115,_xlpm.b,K115,2*_xlpm.a*_xlpm.b/(_xlpm.a+_xlpm.b))</f>
        <v>1</v>
      </c>
      <c r="P115" s="5">
        <f>_xlfn.LET(_xlpm.p,K115,_xlpm.q,M115,LOG(_xlpm.p/_xlpm.q))</f>
        <v>0</v>
      </c>
      <c r="Q115" s="5"/>
    </row>
    <row r="116" spans="1:17">
      <c r="A116" s="4" t="str">
        <f>_xlfn.LET(_xlpm.sep," : ",CONCATENATE(E116,_xlpm.sep,F116))</f>
        <v>~mta~ : [mta]</v>
      </c>
      <c r="B116" s="2">
        <v>1</v>
      </c>
      <c r="C116" s="4" t="s">
        <v>221</v>
      </c>
      <c r="D116" s="5">
        <f>B116/freq.sum.r1a</f>
        <v>4.921259842519685E-4</v>
      </c>
      <c r="E116" s="5" t="str">
        <f>_xlfn.LET(_xlpm.sep,":",_xlpm.w,$C116,_xlfn.CONCAT("~",RIGHT(_xlpm.w,LEN(_xlpm.w)-FIND(_xlpm.sep,_xlpm.w)),"~"))</f>
        <v>~mta~</v>
      </c>
      <c r="F116" s="5" t="str">
        <f>_xlfn.LET(_xlpm.sep,":",_xlpm.w,$C116,_xlfn.CONCAT("[",LEFT(_xlpm.w,FIND(_xlpm.sep,_xlpm.w)-1),"]"))</f>
        <v>[mta]</v>
      </c>
      <c r="G116" s="6">
        <f>_xlfn.LET(_xlpm.w,E116,LEN(_xlpm.w)-2)</f>
        <v>3</v>
      </c>
      <c r="H116" s="6">
        <f>_xlfn.LET(_xlpm.w,F116,LEN(_xlpm.w)-2)</f>
        <v>3</v>
      </c>
      <c r="I116" s="6">
        <f>_xlfn.LET(_xlpm.a,H116,_xlpm.b,G116,MAX(_xlpm.a,_xlpm.b))</f>
        <v>3</v>
      </c>
      <c r="J116" s="5" cm="1">
        <f t="array" ref="J116">SUM(_xlfn._xlws.FILTER($D$2:$D$205,_xlfn.MAP($E$2:$E$205,_xlfn.LAMBDA(_xlpm.x,_xlpm.x=$E116))))</f>
        <v>4.921259842519685E-4</v>
      </c>
      <c r="K116" s="5">
        <f>$D116/J116</f>
        <v>1</v>
      </c>
      <c r="L116" s="5" cm="1">
        <f t="array" ref="L116">SUM(_xlfn._xlws.FILTER($D$2:$D$205,_xlfn.MAP($F$2:$F$205,_xlfn.LAMBDA(_xlpm.x,_xlpm.x=$F116))))</f>
        <v>4.921259842519685E-4</v>
      </c>
      <c r="M116" s="5">
        <f>$D116/L116</f>
        <v>1</v>
      </c>
      <c r="N116" s="5">
        <f>_xlfn.LET(_xlpm.freq,B116,_xlpm.size,H116+1,_xlpm.F,O116,LOG(1+_xlpm.freq)*LOG(1+_xlpm.size)*_xlpm.F)</f>
        <v>0.21041093737452468</v>
      </c>
      <c r="O116" s="5">
        <f>_xlfn.LET(_xlpm.a,M116,_xlpm.b,K116,2*_xlpm.a*_xlpm.b/(_xlpm.a+_xlpm.b))</f>
        <v>1</v>
      </c>
      <c r="P116" s="5">
        <f>_xlfn.LET(_xlpm.p,K116,_xlpm.q,M116,LOG(_xlpm.p/_xlpm.q))</f>
        <v>0</v>
      </c>
      <c r="Q116" s="5"/>
    </row>
    <row r="117" spans="1:17">
      <c r="A117" s="4" t="str">
        <f>_xlfn.LET(_xlpm.sep," : ",CONCATENATE(E117,_xlpm.sep,F117))</f>
        <v>~mpu~ : [mpu]</v>
      </c>
      <c r="B117" s="2">
        <v>1</v>
      </c>
      <c r="C117" s="4" t="s">
        <v>223</v>
      </c>
      <c r="D117" s="5">
        <f>B117/freq.sum.r1a</f>
        <v>4.921259842519685E-4</v>
      </c>
      <c r="E117" s="5" t="str">
        <f>_xlfn.LET(_xlpm.sep,":",_xlpm.w,$C117,_xlfn.CONCAT("~",RIGHT(_xlpm.w,LEN(_xlpm.w)-FIND(_xlpm.sep,_xlpm.w)),"~"))</f>
        <v>~mpu~</v>
      </c>
      <c r="F117" s="5" t="str">
        <f>_xlfn.LET(_xlpm.sep,":",_xlpm.w,$C117,_xlfn.CONCAT("[",LEFT(_xlpm.w,FIND(_xlpm.sep,_xlpm.w)-1),"]"))</f>
        <v>[mpu]</v>
      </c>
      <c r="G117" s="6">
        <f>_xlfn.LET(_xlpm.w,E117,LEN(_xlpm.w)-2)</f>
        <v>3</v>
      </c>
      <c r="H117" s="6">
        <f>_xlfn.LET(_xlpm.w,F117,LEN(_xlpm.w)-2)</f>
        <v>3</v>
      </c>
      <c r="I117" s="6">
        <f>_xlfn.LET(_xlpm.a,H117,_xlpm.b,G117,MAX(_xlpm.a,_xlpm.b))</f>
        <v>3</v>
      </c>
      <c r="J117" s="5" cm="1">
        <f t="array" ref="J117">SUM(_xlfn._xlws.FILTER($D$2:$D$205,_xlfn.MAP($E$2:$E$205,_xlfn.LAMBDA(_xlpm.x,_xlpm.x=$E117))))</f>
        <v>4.921259842519685E-4</v>
      </c>
      <c r="K117" s="5">
        <f>$D117/J117</f>
        <v>1</v>
      </c>
      <c r="L117" s="5" cm="1">
        <f t="array" ref="L117">SUM(_xlfn._xlws.FILTER($D$2:$D$205,_xlfn.MAP($F$2:$F$205,_xlfn.LAMBDA(_xlpm.x,_xlpm.x=$F117))))</f>
        <v>4.921259842519685E-4</v>
      </c>
      <c r="M117" s="5">
        <f>$D117/L117</f>
        <v>1</v>
      </c>
      <c r="N117" s="5">
        <f>_xlfn.LET(_xlpm.freq,B117,_xlpm.size,H117+1,_xlpm.F,O117,LOG(1+_xlpm.freq)*LOG(1+_xlpm.size)*_xlpm.F)</f>
        <v>0.21041093737452468</v>
      </c>
      <c r="O117" s="5">
        <f>_xlfn.LET(_xlpm.a,M117,_xlpm.b,K117,2*_xlpm.a*_xlpm.b/(_xlpm.a+_xlpm.b))</f>
        <v>1</v>
      </c>
      <c r="P117" s="5">
        <f>_xlfn.LET(_xlpm.p,K117,_xlpm.q,M117,LOG(_xlpm.p/_xlpm.q))</f>
        <v>0</v>
      </c>
      <c r="Q117" s="5"/>
    </row>
    <row r="118" spans="1:17">
      <c r="A118" s="4" t="str">
        <f>_xlfn.LET(_xlpm.sep," : ",CONCATENATE(E118,_xlpm.sep,F118))</f>
        <v>~mpo~ : [mpo]</v>
      </c>
      <c r="B118" s="2">
        <v>1</v>
      </c>
      <c r="C118" s="4" t="s">
        <v>78</v>
      </c>
      <c r="D118" s="5">
        <f>B118/freq.sum.r1a</f>
        <v>4.921259842519685E-4</v>
      </c>
      <c r="E118" s="4" t="str">
        <f>_xlfn.LET(_xlpm.sep,":",_xlpm.w,$C118,_xlfn.CONCAT("~",RIGHT(_xlpm.w,LEN(_xlpm.w)-FIND(_xlpm.sep,_xlpm.w)),"~"))</f>
        <v>~mpo~</v>
      </c>
      <c r="F118" s="4" t="str">
        <f>_xlfn.LET(_xlpm.sep,":",_xlpm.w,$C118,_xlfn.CONCAT("[",LEFT(_xlpm.w,FIND(_xlpm.sep,_xlpm.w)-1),"]"))</f>
        <v>[mpo]</v>
      </c>
      <c r="G118" s="6">
        <f>_xlfn.LET(_xlpm.w,E118,LEN(_xlpm.w)-2)</f>
        <v>3</v>
      </c>
      <c r="H118" s="6">
        <f>_xlfn.LET(_xlpm.w,F118,LEN(_xlpm.w)-2)</f>
        <v>3</v>
      </c>
      <c r="I118" s="6">
        <f>_xlfn.LET(_xlpm.a,H118,_xlpm.b,G118,MAX(_xlpm.a,_xlpm.b))</f>
        <v>3</v>
      </c>
      <c r="J118" s="5" cm="1">
        <f t="array" ref="J118">SUM(_xlfn._xlws.FILTER($D$2:$D$205,_xlfn.MAP($E$2:$E$205,_xlfn.LAMBDA(_xlpm.x,_xlpm.x=$E118))))</f>
        <v>4.921259842519685E-4</v>
      </c>
      <c r="K118" s="5">
        <f>$D118/J118</f>
        <v>1</v>
      </c>
      <c r="L118" s="5" cm="1">
        <f t="array" ref="L118">SUM(_xlfn._xlws.FILTER($D$2:$D$205,_xlfn.MAP($F$2:$F$205,_xlfn.LAMBDA(_xlpm.x,_xlpm.x=$F118))))</f>
        <v>4.921259842519685E-4</v>
      </c>
      <c r="M118" s="5">
        <f>$D118/L118</f>
        <v>1</v>
      </c>
      <c r="N118" s="5">
        <f>_xlfn.LET(_xlpm.freq,B118,_xlpm.size,H118+1,_xlpm.F,O118,LOG(1+_xlpm.freq)*LOG(1+_xlpm.size)*_xlpm.F)</f>
        <v>0.21041093737452468</v>
      </c>
      <c r="O118" s="5">
        <f>_xlfn.LET(_xlpm.a,M118,_xlpm.b,K118,2*_xlpm.a*_xlpm.b/(_xlpm.a+_xlpm.b))</f>
        <v>1</v>
      </c>
      <c r="P118" s="5">
        <f>_xlfn.LET(_xlpm.p,K118,_xlpm.q,M118,LOG(_xlpm.p/_xlpm.q))</f>
        <v>0</v>
      </c>
      <c r="Q118" s="5"/>
    </row>
    <row r="119" spans="1:17">
      <c r="A119" s="4" t="str">
        <f>_xlfn.LET(_xlpm.sep," : ",CONCATENATE(E119,_xlpm.sep,F119))</f>
        <v>~mli~ : [mli]</v>
      </c>
      <c r="B119" s="2">
        <v>1</v>
      </c>
      <c r="C119" s="4" t="s">
        <v>225</v>
      </c>
      <c r="D119" s="5">
        <f>B119/freq.sum.r1a</f>
        <v>4.921259842519685E-4</v>
      </c>
      <c r="E119" s="4" t="str">
        <f>_xlfn.LET(_xlpm.sep,":",_xlpm.w,$C119,_xlfn.CONCAT("~",RIGHT(_xlpm.w,LEN(_xlpm.w)-FIND(_xlpm.sep,_xlpm.w)),"~"))</f>
        <v>~mli~</v>
      </c>
      <c r="F119" s="4" t="str">
        <f>_xlfn.LET(_xlpm.sep,":",_xlpm.w,$C119,_xlfn.CONCAT("[",LEFT(_xlpm.w,FIND(_xlpm.sep,_xlpm.w)-1),"]"))</f>
        <v>[mli]</v>
      </c>
      <c r="G119" s="6">
        <f>_xlfn.LET(_xlpm.w,E119,LEN(_xlpm.w)-2)</f>
        <v>3</v>
      </c>
      <c r="H119" s="6">
        <f>_xlfn.LET(_xlpm.w,F119,LEN(_xlpm.w)-2)</f>
        <v>3</v>
      </c>
      <c r="I119" s="6">
        <f>_xlfn.LET(_xlpm.a,H119,_xlpm.b,G119,MAX(_xlpm.a,_xlpm.b))</f>
        <v>3</v>
      </c>
      <c r="J119" s="5" cm="1">
        <f t="array" ref="J119">SUM(_xlfn._xlws.FILTER($D$2:$D$205,_xlfn.MAP($E$2:$E$205,_xlfn.LAMBDA(_xlpm.x,_xlpm.x=$E119))))</f>
        <v>4.921259842519685E-4</v>
      </c>
      <c r="K119" s="5">
        <f>$D119/J119</f>
        <v>1</v>
      </c>
      <c r="L119" s="5" cm="1">
        <f t="array" ref="L119">SUM(_xlfn._xlws.FILTER($D$2:$D$205,_xlfn.MAP($F$2:$F$205,_xlfn.LAMBDA(_xlpm.x,_xlpm.x=$F119))))</f>
        <v>4.921259842519685E-4</v>
      </c>
      <c r="M119" s="5">
        <f>$D119/L119</f>
        <v>1</v>
      </c>
      <c r="N119" s="5">
        <f>_xlfn.LET(_xlpm.freq,B119,_xlpm.size,H119+1,_xlpm.F,O119,LOG(1+_xlpm.freq)*LOG(1+_xlpm.size)*_xlpm.F)</f>
        <v>0.21041093737452468</v>
      </c>
      <c r="O119" s="5">
        <f>_xlfn.LET(_xlpm.a,M119,_xlpm.b,K119,2*_xlpm.a*_xlpm.b/(_xlpm.a+_xlpm.b))</f>
        <v>1</v>
      </c>
      <c r="P119" s="5">
        <f>_xlfn.LET(_xlpm.p,K119,_xlpm.q,M119,LOG(_xlpm.p/_xlpm.q))</f>
        <v>0</v>
      </c>
      <c r="Q119" s="5"/>
    </row>
    <row r="120" spans="1:17">
      <c r="A120" s="4" t="str">
        <f>_xlfn.LET(_xlpm.sep," : ",CONCATENATE(E120,_xlpm.sep,F120))</f>
        <v>~mki~ : [mki]</v>
      </c>
      <c r="B120" s="2">
        <v>1</v>
      </c>
      <c r="C120" s="4" t="s">
        <v>226</v>
      </c>
      <c r="D120" s="5">
        <f>B120/freq.sum.r1a</f>
        <v>4.921259842519685E-4</v>
      </c>
      <c r="E120" s="4" t="str">
        <f>_xlfn.LET(_xlpm.sep,":",_xlpm.w,$C120,_xlfn.CONCAT("~",RIGHT(_xlpm.w,LEN(_xlpm.w)-FIND(_xlpm.sep,_xlpm.w)),"~"))</f>
        <v>~mki~</v>
      </c>
      <c r="F120" s="4" t="str">
        <f>_xlfn.LET(_xlpm.sep,":",_xlpm.w,$C120,_xlfn.CONCAT("[",LEFT(_xlpm.w,FIND(_xlpm.sep,_xlpm.w)-1),"]"))</f>
        <v>[mki]</v>
      </c>
      <c r="G120" s="6">
        <f>_xlfn.LET(_xlpm.w,E120,LEN(_xlpm.w)-2)</f>
        <v>3</v>
      </c>
      <c r="H120" s="6">
        <f>_xlfn.LET(_xlpm.w,F120,LEN(_xlpm.w)-2)</f>
        <v>3</v>
      </c>
      <c r="I120" s="6">
        <f>_xlfn.LET(_xlpm.a,H120,_xlpm.b,G120,MAX(_xlpm.a,_xlpm.b))</f>
        <v>3</v>
      </c>
      <c r="J120" s="5" cm="1">
        <f t="array" ref="J120">SUM(_xlfn._xlws.FILTER($D$2:$D$205,_xlfn.MAP($E$2:$E$205,_xlfn.LAMBDA(_xlpm.x,_xlpm.x=$E120))))</f>
        <v>4.921259842519685E-4</v>
      </c>
      <c r="K120" s="5">
        <f>$D120/J120</f>
        <v>1</v>
      </c>
      <c r="L120" s="5" cm="1">
        <f t="array" ref="L120">SUM(_xlfn._xlws.FILTER($D$2:$D$205,_xlfn.MAP($F$2:$F$205,_xlfn.LAMBDA(_xlpm.x,_xlpm.x=$F120))))</f>
        <v>4.921259842519685E-4</v>
      </c>
      <c r="M120" s="5">
        <f>$D120/L120</f>
        <v>1</v>
      </c>
      <c r="N120" s="5">
        <f>_xlfn.LET(_xlpm.freq,B120,_xlpm.size,H120+1,_xlpm.F,O120,LOG(1+_xlpm.freq)*LOG(1+_xlpm.size)*_xlpm.F)</f>
        <v>0.21041093737452468</v>
      </c>
      <c r="O120" s="5">
        <f>_xlfn.LET(_xlpm.a,M120,_xlpm.b,K120,2*_xlpm.a*_xlpm.b/(_xlpm.a+_xlpm.b))</f>
        <v>1</v>
      </c>
      <c r="P120" s="5">
        <f>_xlfn.LET(_xlpm.p,K120,_xlpm.q,M120,LOG(_xlpm.p/_xlpm.q))</f>
        <v>0</v>
      </c>
      <c r="Q120" s="5"/>
    </row>
    <row r="121" spans="1:17">
      <c r="A121" s="4" t="str">
        <f>_xlfn.LET(_xlpm.sep," : ",CONCATENATE(E121,_xlpm.sep,F121))</f>
        <v>~mya~ : [mja]</v>
      </c>
      <c r="B121" s="2">
        <v>1</v>
      </c>
      <c r="C121" s="4" t="s">
        <v>227</v>
      </c>
      <c r="D121" s="5">
        <f>B121/freq.sum.r1a</f>
        <v>4.921259842519685E-4</v>
      </c>
      <c r="E121" s="5" t="str">
        <f>_xlfn.LET(_xlpm.sep,":",_xlpm.w,$C121,_xlfn.CONCAT("~",RIGHT(_xlpm.w,LEN(_xlpm.w)-FIND(_xlpm.sep,_xlpm.w)),"~"))</f>
        <v>~mya~</v>
      </c>
      <c r="F121" s="5" t="str">
        <f>_xlfn.LET(_xlpm.sep,":",_xlpm.w,$C121,_xlfn.CONCAT("[",LEFT(_xlpm.w,FIND(_xlpm.sep,_xlpm.w)-1),"]"))</f>
        <v>[mja]</v>
      </c>
      <c r="G121" s="6">
        <f>_xlfn.LET(_xlpm.w,E121,LEN(_xlpm.w)-2)</f>
        <v>3</v>
      </c>
      <c r="H121" s="6">
        <f>_xlfn.LET(_xlpm.w,F121,LEN(_xlpm.w)-2)</f>
        <v>3</v>
      </c>
      <c r="I121" s="6">
        <f>_xlfn.LET(_xlpm.a,H121,_xlpm.b,G121,MAX(_xlpm.a,_xlpm.b))</f>
        <v>3</v>
      </c>
      <c r="J121" s="5" cm="1">
        <f t="array" ref="J121">SUM(_xlfn._xlws.FILTER($D$2:$D$205,_xlfn.MAP($E$2:$E$205,_xlfn.LAMBDA(_xlpm.x,_xlpm.x=$E121))))</f>
        <v>4.921259842519685E-4</v>
      </c>
      <c r="K121" s="5">
        <f>$D121/J121</f>
        <v>1</v>
      </c>
      <c r="L121" s="5" cm="1">
        <f t="array" ref="L121">SUM(_xlfn._xlws.FILTER($D$2:$D$205,_xlfn.MAP($F$2:$F$205,_xlfn.LAMBDA(_xlpm.x,_xlpm.x=$F121))))</f>
        <v>4.921259842519685E-4</v>
      </c>
      <c r="M121" s="5">
        <f>$D121/L121</f>
        <v>1</v>
      </c>
      <c r="N121" s="5">
        <f>_xlfn.LET(_xlpm.freq,B121,_xlpm.size,H121+1,_xlpm.F,O121,LOG(1+_xlpm.freq)*LOG(1+_xlpm.size)*_xlpm.F)</f>
        <v>0.21041093737452468</v>
      </c>
      <c r="O121" s="5">
        <f>_xlfn.LET(_xlpm.a,M121,_xlpm.b,K121,2*_xlpm.a*_xlpm.b/(_xlpm.a+_xlpm.b))</f>
        <v>1</v>
      </c>
      <c r="P121" s="5">
        <f>_xlfn.LET(_xlpm.p,K121,_xlpm.q,M121,LOG(_xlpm.p/_xlpm.q))</f>
        <v>0</v>
      </c>
      <c r="Q121" s="5"/>
    </row>
    <row r="122" spans="1:17">
      <c r="A122" s="4" t="str">
        <f>_xlfn.LET(_xlpm.sep," : ",CONCATENATE(E122,_xlpm.sep,F122))</f>
        <v>~lme~ : [lme]</v>
      </c>
      <c r="B122" s="2">
        <v>1</v>
      </c>
      <c r="C122" s="4" t="s">
        <v>73</v>
      </c>
      <c r="D122" s="5">
        <f>B122/freq.sum.r1a</f>
        <v>4.921259842519685E-4</v>
      </c>
      <c r="E122" s="4" t="str">
        <f>_xlfn.LET(_xlpm.sep,":",_xlpm.w,$C122,_xlfn.CONCAT("~",RIGHT(_xlpm.w,LEN(_xlpm.w)-FIND(_xlpm.sep,_xlpm.w)),"~"))</f>
        <v>~lme~</v>
      </c>
      <c r="F122" s="4" t="str">
        <f>_xlfn.LET(_xlpm.sep,":",_xlpm.w,$C122,_xlfn.CONCAT("[",LEFT(_xlpm.w,FIND(_xlpm.sep,_xlpm.w)-1),"]"))</f>
        <v>[lme]</v>
      </c>
      <c r="G122" s="6">
        <f>_xlfn.LET(_xlpm.w,E122,LEN(_xlpm.w)-2)</f>
        <v>3</v>
      </c>
      <c r="H122" s="6">
        <f>_xlfn.LET(_xlpm.w,F122,LEN(_xlpm.w)-2)</f>
        <v>3</v>
      </c>
      <c r="I122" s="6">
        <f>_xlfn.LET(_xlpm.a,H122,_xlpm.b,G122,MAX(_xlpm.a,_xlpm.b))</f>
        <v>3</v>
      </c>
      <c r="J122" s="5" cm="1">
        <f t="array" ref="J122">SUM(_xlfn._xlws.FILTER($D$2:$D$205,_xlfn.MAP($E$2:$E$205,_xlfn.LAMBDA(_xlpm.x,_xlpm.x=$E122))))</f>
        <v>4.921259842519685E-4</v>
      </c>
      <c r="K122" s="5">
        <f>$D122/J122</f>
        <v>1</v>
      </c>
      <c r="L122" s="5" cm="1">
        <f t="array" ref="L122">SUM(_xlfn._xlws.FILTER($D$2:$D$205,_xlfn.MAP($F$2:$F$205,_xlfn.LAMBDA(_xlpm.x,_xlpm.x=$F122))))</f>
        <v>4.921259842519685E-4</v>
      </c>
      <c r="M122" s="5">
        <f>$D122/L122</f>
        <v>1</v>
      </c>
      <c r="N122" s="5">
        <f>_xlfn.LET(_xlpm.freq,B122,_xlpm.size,H122+1,_xlpm.F,O122,LOG(1+_xlpm.freq)*LOG(1+_xlpm.size)*_xlpm.F)</f>
        <v>0.21041093737452468</v>
      </c>
      <c r="O122" s="5">
        <f>_xlfn.LET(_xlpm.a,M122,_xlpm.b,K122,2*_xlpm.a*_xlpm.b/(_xlpm.a+_xlpm.b))</f>
        <v>1</v>
      </c>
      <c r="P122" s="5">
        <f>_xlfn.LET(_xlpm.p,K122,_xlpm.q,M122,LOG(_xlpm.p/_xlpm.q))</f>
        <v>0</v>
      </c>
      <c r="Q122" s="5"/>
    </row>
    <row r="123" spans="1:17">
      <c r="A123" s="4" t="str">
        <f>_xlfn.LET(_xlpm.sep," : ",CONCATENATE(E123,_xlpm.sep,F123))</f>
        <v>~lfu~ : [lfu]</v>
      </c>
      <c r="B123" s="2">
        <v>1</v>
      </c>
      <c r="C123" s="4" t="s">
        <v>228</v>
      </c>
      <c r="D123" s="5">
        <f>B123/freq.sum.r1a</f>
        <v>4.921259842519685E-4</v>
      </c>
      <c r="E123" s="4" t="str">
        <f>_xlfn.LET(_xlpm.sep,":",_xlpm.w,$C123,_xlfn.CONCAT("~",RIGHT(_xlpm.w,LEN(_xlpm.w)-FIND(_xlpm.sep,_xlpm.w)),"~"))</f>
        <v>~lfu~</v>
      </c>
      <c r="F123" s="4" t="str">
        <f>_xlfn.LET(_xlpm.sep,":",_xlpm.w,$C123,_xlfn.CONCAT("[",LEFT(_xlpm.w,FIND(_xlpm.sep,_xlpm.w)-1),"]"))</f>
        <v>[lfu]</v>
      </c>
      <c r="G123" s="6">
        <f>_xlfn.LET(_xlpm.w,E123,LEN(_xlpm.w)-2)</f>
        <v>3</v>
      </c>
      <c r="H123" s="6">
        <f>_xlfn.LET(_xlpm.w,F123,LEN(_xlpm.w)-2)</f>
        <v>3</v>
      </c>
      <c r="I123" s="6">
        <f>_xlfn.LET(_xlpm.a,H123,_xlpm.b,G123,MAX(_xlpm.a,_xlpm.b))</f>
        <v>3</v>
      </c>
      <c r="J123" s="5" cm="1">
        <f t="array" ref="J123">SUM(_xlfn._xlws.FILTER($D$2:$D$205,_xlfn.MAP($E$2:$E$205,_xlfn.LAMBDA(_xlpm.x,_xlpm.x=$E123))))</f>
        <v>4.921259842519685E-4</v>
      </c>
      <c r="K123" s="5">
        <f>$D123/J123</f>
        <v>1</v>
      </c>
      <c r="L123" s="5" cm="1">
        <f t="array" ref="L123">SUM(_xlfn._xlws.FILTER($D$2:$D$205,_xlfn.MAP($F$2:$F$205,_xlfn.LAMBDA(_xlpm.x,_xlpm.x=$F123))))</f>
        <v>4.921259842519685E-4</v>
      </c>
      <c r="M123" s="5">
        <f>$D123/L123</f>
        <v>1</v>
      </c>
      <c r="N123" s="5">
        <f>_xlfn.LET(_xlpm.freq,B123,_xlpm.size,H123+1,_xlpm.F,O123,LOG(1+_xlpm.freq)*LOG(1+_xlpm.size)*_xlpm.F)</f>
        <v>0.21041093737452468</v>
      </c>
      <c r="O123" s="5">
        <f>_xlfn.LET(_xlpm.a,M123,_xlpm.b,K123,2*_xlpm.a*_xlpm.b/(_xlpm.a+_xlpm.b))</f>
        <v>1</v>
      </c>
      <c r="P123" s="5">
        <f>_xlfn.LET(_xlpm.p,K123,_xlpm.q,M123,LOG(_xlpm.p/_xlpm.q))</f>
        <v>0</v>
      </c>
      <c r="Q123" s="5"/>
    </row>
    <row r="124" spans="1:17">
      <c r="A124" s="4" t="str">
        <f>_xlfn.LET(_xlpm.sep," : ",CONCATENATE(E124,_xlpm.sep,F124))</f>
        <v>~kwi~ : [kwi]</v>
      </c>
      <c r="B124" s="2">
        <v>1</v>
      </c>
      <c r="C124" s="4" t="s">
        <v>229</v>
      </c>
      <c r="D124" s="5">
        <f>B124/freq.sum.r1a</f>
        <v>4.921259842519685E-4</v>
      </c>
      <c r="E124" s="4" t="str">
        <f>_xlfn.LET(_xlpm.sep,":",_xlpm.w,$C124,_xlfn.CONCAT("~",RIGHT(_xlpm.w,LEN(_xlpm.w)-FIND(_xlpm.sep,_xlpm.w)),"~"))</f>
        <v>~kwi~</v>
      </c>
      <c r="F124" s="4" t="str">
        <f>_xlfn.LET(_xlpm.sep,":",_xlpm.w,$C124,_xlfn.CONCAT("[",LEFT(_xlpm.w,FIND(_xlpm.sep,_xlpm.w)-1),"]"))</f>
        <v>[kwi]</v>
      </c>
      <c r="G124" s="6">
        <f>_xlfn.LET(_xlpm.w,E124,LEN(_xlpm.w)-2)</f>
        <v>3</v>
      </c>
      <c r="H124" s="6">
        <f>_xlfn.LET(_xlpm.w,F124,LEN(_xlpm.w)-2)</f>
        <v>3</v>
      </c>
      <c r="I124" s="6">
        <f>_xlfn.LET(_xlpm.a,H124,_xlpm.b,G124,MAX(_xlpm.a,_xlpm.b))</f>
        <v>3</v>
      </c>
      <c r="J124" s="5" cm="1">
        <f t="array" ref="J124">SUM(_xlfn._xlws.FILTER($D$2:$D$205,_xlfn.MAP($E$2:$E$205,_xlfn.LAMBDA(_xlpm.x,_xlpm.x=$E124))))</f>
        <v>4.921259842519685E-4</v>
      </c>
      <c r="K124" s="5">
        <f>$D124/J124</f>
        <v>1</v>
      </c>
      <c r="L124" s="5" cm="1">
        <f t="array" ref="L124">SUM(_xlfn._xlws.FILTER($D$2:$D$205,_xlfn.MAP($F$2:$F$205,_xlfn.LAMBDA(_xlpm.x,_xlpm.x=$F124))))</f>
        <v>4.921259842519685E-4</v>
      </c>
      <c r="M124" s="5">
        <f>$D124/L124</f>
        <v>1</v>
      </c>
      <c r="N124" s="5">
        <f>_xlfn.LET(_xlpm.freq,B124,_xlpm.size,H124+1,_xlpm.F,O124,LOG(1+_xlpm.freq)*LOG(1+_xlpm.size)*_xlpm.F)</f>
        <v>0.21041093737452468</v>
      </c>
      <c r="O124" s="5">
        <f>_xlfn.LET(_xlpm.a,M124,_xlpm.b,K124,2*_xlpm.a*_xlpm.b/(_xlpm.a+_xlpm.b))</f>
        <v>1</v>
      </c>
      <c r="P124" s="5">
        <f>_xlfn.LET(_xlpm.p,K124,_xlpm.q,M124,LOG(_xlpm.p/_xlpm.q))</f>
        <v>0</v>
      </c>
      <c r="Q124" s="5"/>
    </row>
    <row r="125" spans="1:17">
      <c r="A125" s="4" t="str">
        <f>_xlfn.LET(_xlpm.sep," : ",CONCATENATE(E125,_xlpm.sep,F125))</f>
        <v>~kta~ : [kta]</v>
      </c>
      <c r="B125" s="2">
        <v>1</v>
      </c>
      <c r="C125" s="4" t="s">
        <v>71</v>
      </c>
      <c r="D125" s="5">
        <f>B125/freq.sum.r1a</f>
        <v>4.921259842519685E-4</v>
      </c>
      <c r="E125" s="5" t="str">
        <f>_xlfn.LET(_xlpm.sep,":",_xlpm.w,$C125,_xlfn.CONCAT("~",RIGHT(_xlpm.w,LEN(_xlpm.w)-FIND(_xlpm.sep,_xlpm.w)),"~"))</f>
        <v>~kta~</v>
      </c>
      <c r="F125" s="5" t="str">
        <f>_xlfn.LET(_xlpm.sep,":",_xlpm.w,$C125,_xlfn.CONCAT("[",LEFT(_xlpm.w,FIND(_xlpm.sep,_xlpm.w)-1),"]"))</f>
        <v>[kta]</v>
      </c>
      <c r="G125" s="6">
        <f>_xlfn.LET(_xlpm.w,E125,LEN(_xlpm.w)-2)</f>
        <v>3</v>
      </c>
      <c r="H125" s="6">
        <f>_xlfn.LET(_xlpm.w,F125,LEN(_xlpm.w)-2)</f>
        <v>3</v>
      </c>
      <c r="I125" s="6">
        <f>_xlfn.LET(_xlpm.a,H125,_xlpm.b,G125,MAX(_xlpm.a,_xlpm.b))</f>
        <v>3</v>
      </c>
      <c r="J125" s="5" cm="1">
        <f t="array" ref="J125">SUM(_xlfn._xlws.FILTER($D$2:$D$205,_xlfn.MAP($E$2:$E$205,_xlfn.LAMBDA(_xlpm.x,_xlpm.x=$E125))))</f>
        <v>4.921259842519685E-4</v>
      </c>
      <c r="K125" s="5">
        <f>$D125/J125</f>
        <v>1</v>
      </c>
      <c r="L125" s="5" cm="1">
        <f t="array" ref="L125">SUM(_xlfn._xlws.FILTER($D$2:$D$205,_xlfn.MAP($F$2:$F$205,_xlfn.LAMBDA(_xlpm.x,_xlpm.x=$F125))))</f>
        <v>4.921259842519685E-4</v>
      </c>
      <c r="M125" s="5">
        <f>$D125/L125</f>
        <v>1</v>
      </c>
      <c r="N125" s="5">
        <f>_xlfn.LET(_xlpm.freq,B125,_xlpm.size,H125+1,_xlpm.F,O125,LOG(1+_xlpm.freq)*LOG(1+_xlpm.size)*_xlpm.F)</f>
        <v>0.21041093737452468</v>
      </c>
      <c r="O125" s="5">
        <f>_xlfn.LET(_xlpm.a,M125,_xlpm.b,K125,2*_xlpm.a*_xlpm.b/(_xlpm.a+_xlpm.b))</f>
        <v>1</v>
      </c>
      <c r="P125" s="5">
        <f>_xlfn.LET(_xlpm.p,K125,_xlpm.q,M125,LOG(_xlpm.p/_xlpm.q))</f>
        <v>0</v>
      </c>
      <c r="Q125" s="5"/>
    </row>
    <row r="126" spans="1:17">
      <c r="A126" s="4" t="str">
        <f>_xlfn.LET(_xlpm.sep," : ",CONCATENATE(E126,_xlpm.sep,F126))</f>
        <v>~ksi~ : [ksi]</v>
      </c>
      <c r="B126" s="2">
        <v>1</v>
      </c>
      <c r="C126" s="4" t="s">
        <v>70</v>
      </c>
      <c r="D126" s="5">
        <f>B126/freq.sum.r1a</f>
        <v>4.921259842519685E-4</v>
      </c>
      <c r="E126" s="4" t="str">
        <f>_xlfn.LET(_xlpm.sep,":",_xlpm.w,$C126,_xlfn.CONCAT("~",RIGHT(_xlpm.w,LEN(_xlpm.w)-FIND(_xlpm.sep,_xlpm.w)),"~"))</f>
        <v>~ksi~</v>
      </c>
      <c r="F126" s="4" t="str">
        <f>_xlfn.LET(_xlpm.sep,":",_xlpm.w,$C126,_xlfn.CONCAT("[",LEFT(_xlpm.w,FIND(_xlpm.sep,_xlpm.w)-1),"]"))</f>
        <v>[ksi]</v>
      </c>
      <c r="G126" s="6">
        <f>_xlfn.LET(_xlpm.w,E126,LEN(_xlpm.w)-2)</f>
        <v>3</v>
      </c>
      <c r="H126" s="6">
        <f>_xlfn.LET(_xlpm.w,F126,LEN(_xlpm.w)-2)</f>
        <v>3</v>
      </c>
      <c r="I126" s="6">
        <f>_xlfn.LET(_xlpm.a,H126,_xlpm.b,G126,MAX(_xlpm.a,_xlpm.b))</f>
        <v>3</v>
      </c>
      <c r="J126" s="5" cm="1">
        <f t="array" ref="J126">SUM(_xlfn._xlws.FILTER($D$2:$D$205,_xlfn.MAP($E$2:$E$205,_xlfn.LAMBDA(_xlpm.x,_xlpm.x=$E126))))</f>
        <v>4.921259842519685E-4</v>
      </c>
      <c r="K126" s="5">
        <f>$D126/J126</f>
        <v>1</v>
      </c>
      <c r="L126" s="5" cm="1">
        <f t="array" ref="L126">SUM(_xlfn._xlws.FILTER($D$2:$D$205,_xlfn.MAP($F$2:$F$205,_xlfn.LAMBDA(_xlpm.x,_xlpm.x=$F126))))</f>
        <v>4.921259842519685E-4</v>
      </c>
      <c r="M126" s="5">
        <f>$D126/L126</f>
        <v>1</v>
      </c>
      <c r="N126" s="5">
        <f>_xlfn.LET(_xlpm.freq,B126,_xlpm.size,H126+1,_xlpm.F,O126,LOG(1+_xlpm.freq)*LOG(1+_xlpm.size)*_xlpm.F)</f>
        <v>0.21041093737452468</v>
      </c>
      <c r="O126" s="5">
        <f>_xlfn.LET(_xlpm.a,M126,_xlpm.b,K126,2*_xlpm.a*_xlpm.b/(_xlpm.a+_xlpm.b))</f>
        <v>1</v>
      </c>
      <c r="P126" s="5">
        <f>_xlfn.LET(_xlpm.p,K126,_xlpm.q,M126,LOG(_xlpm.p/_xlpm.q))</f>
        <v>0</v>
      </c>
      <c r="Q126" s="5"/>
    </row>
    <row r="127" spans="1:17">
      <c r="A127" s="4" t="str">
        <f>_xlfn.LET(_xlpm.sep," : ",CONCATENATE(E127,_xlpm.sep,F127))</f>
        <v>~fsi~ : [fsi]</v>
      </c>
      <c r="B127" s="2">
        <v>1</v>
      </c>
      <c r="C127" s="4" t="s">
        <v>231</v>
      </c>
      <c r="D127" s="5">
        <f>B127/freq.sum.r1a</f>
        <v>4.921259842519685E-4</v>
      </c>
      <c r="E127" s="5" t="str">
        <f>_xlfn.LET(_xlpm.sep,":",_xlpm.w,$C127,_xlfn.CONCAT("~",RIGHT(_xlpm.w,LEN(_xlpm.w)-FIND(_xlpm.sep,_xlpm.w)),"~"))</f>
        <v>~fsi~</v>
      </c>
      <c r="F127" s="5" t="str">
        <f>_xlfn.LET(_xlpm.sep,":",_xlpm.w,$C127,_xlfn.CONCAT("[",LEFT(_xlpm.w,FIND(_xlpm.sep,_xlpm.w)-1),"]"))</f>
        <v>[fsi]</v>
      </c>
      <c r="G127" s="6">
        <f>_xlfn.LET(_xlpm.w,E127,LEN(_xlpm.w)-2)</f>
        <v>3</v>
      </c>
      <c r="H127" s="6">
        <f>_xlfn.LET(_xlpm.w,F127,LEN(_xlpm.w)-2)</f>
        <v>3</v>
      </c>
      <c r="I127" s="6">
        <f>_xlfn.LET(_xlpm.a,H127,_xlpm.b,G127,MAX(_xlpm.a,_xlpm.b))</f>
        <v>3</v>
      </c>
      <c r="J127" s="5" cm="1">
        <f t="array" ref="J127">SUM(_xlfn._xlws.FILTER($D$2:$D$205,_xlfn.MAP($E$2:$E$205,_xlfn.LAMBDA(_xlpm.x,_xlpm.x=$E127))))</f>
        <v>4.921259842519685E-4</v>
      </c>
      <c r="K127" s="5">
        <f>$D127/J127</f>
        <v>1</v>
      </c>
      <c r="L127" s="5" cm="1">
        <f t="array" ref="L127">SUM(_xlfn._xlws.FILTER($D$2:$D$205,_xlfn.MAP($F$2:$F$205,_xlfn.LAMBDA(_xlpm.x,_xlpm.x=$F127))))</f>
        <v>4.921259842519685E-4</v>
      </c>
      <c r="M127" s="5">
        <f>$D127/L127</f>
        <v>1</v>
      </c>
      <c r="N127" s="5">
        <f>_xlfn.LET(_xlpm.freq,B127,_xlpm.size,H127+1,_xlpm.F,O127,LOG(1+_xlpm.freq)*LOG(1+_xlpm.size)*_xlpm.F)</f>
        <v>0.21041093737452468</v>
      </c>
      <c r="O127" s="5">
        <f>_xlfn.LET(_xlpm.a,M127,_xlpm.b,K127,2*_xlpm.a*_xlpm.b/(_xlpm.a+_xlpm.b))</f>
        <v>1</v>
      </c>
      <c r="P127" s="5">
        <f>_xlfn.LET(_xlpm.p,K127,_xlpm.q,M127,LOG(_xlpm.p/_xlpm.q))</f>
        <v>0</v>
      </c>
      <c r="Q127" s="5"/>
    </row>
    <row r="128" spans="1:17">
      <c r="A128" s="4" t="str">
        <f>_xlfn.LET(_xlpm.sep," : ",CONCATENATE(E128,_xlpm.sep,F128))</f>
        <v>~fla~ : [fla]</v>
      </c>
      <c r="B128" s="2">
        <v>1</v>
      </c>
      <c r="C128" s="4" t="s">
        <v>59</v>
      </c>
      <c r="D128" s="5">
        <f>B128/freq.sum.r1a</f>
        <v>4.921259842519685E-4</v>
      </c>
      <c r="E128" s="5" t="str">
        <f>_xlfn.LET(_xlpm.sep,":",_xlpm.w,$C128,_xlfn.CONCAT("~",RIGHT(_xlpm.w,LEN(_xlpm.w)-FIND(_xlpm.sep,_xlpm.w)),"~"))</f>
        <v>~fla~</v>
      </c>
      <c r="F128" s="5" t="str">
        <f>_xlfn.LET(_xlpm.sep,":",_xlpm.w,$C128,_xlfn.CONCAT("[",LEFT(_xlpm.w,FIND(_xlpm.sep,_xlpm.w)-1),"]"))</f>
        <v>[fla]</v>
      </c>
      <c r="G128" s="6">
        <f>_xlfn.LET(_xlpm.w,E128,LEN(_xlpm.w)-2)</f>
        <v>3</v>
      </c>
      <c r="H128" s="6">
        <f>_xlfn.LET(_xlpm.w,F128,LEN(_xlpm.w)-2)</f>
        <v>3</v>
      </c>
      <c r="I128" s="6">
        <f>_xlfn.LET(_xlpm.a,H128,_xlpm.b,G128,MAX(_xlpm.a,_xlpm.b))</f>
        <v>3</v>
      </c>
      <c r="J128" s="5" cm="1">
        <f t="array" ref="J128">SUM(_xlfn._xlws.FILTER($D$2:$D$205,_xlfn.MAP($E$2:$E$205,_xlfn.LAMBDA(_xlpm.x,_xlpm.x=$E128))))</f>
        <v>4.921259842519685E-4</v>
      </c>
      <c r="K128" s="5">
        <f>$D128/J128</f>
        <v>1</v>
      </c>
      <c r="L128" s="5" cm="1">
        <f t="array" ref="L128">SUM(_xlfn._xlws.FILTER($D$2:$D$205,_xlfn.MAP($F$2:$F$205,_xlfn.LAMBDA(_xlpm.x,_xlpm.x=$F128))))</f>
        <v>4.921259842519685E-4</v>
      </c>
      <c r="M128" s="5">
        <f>$D128/L128</f>
        <v>1</v>
      </c>
      <c r="N128" s="5">
        <f>_xlfn.LET(_xlpm.freq,B128,_xlpm.size,H128+1,_xlpm.F,O128,LOG(1+_xlpm.freq)*LOG(1+_xlpm.size)*_xlpm.F)</f>
        <v>0.21041093737452468</v>
      </c>
      <c r="O128" s="5">
        <f>_xlfn.LET(_xlpm.a,M128,_xlpm.b,K128,2*_xlpm.a*_xlpm.b/(_xlpm.a+_xlpm.b))</f>
        <v>1</v>
      </c>
      <c r="P128" s="5">
        <f>_xlfn.LET(_xlpm.p,K128,_xlpm.q,M128,LOG(_xlpm.p/_xlpm.q))</f>
        <v>0</v>
      </c>
      <c r="Q128" s="5"/>
    </row>
    <row r="129" spans="1:17">
      <c r="A129" s="4" t="str">
        <f>_xlfn.LET(_xlpm.sep," : ",CONCATENATE(E129,_xlpm.sep,F129))</f>
        <v>~nje~ : [ⁿɗʒe]</v>
      </c>
      <c r="B129" s="2">
        <v>1</v>
      </c>
      <c r="C129" s="4" t="s">
        <v>190</v>
      </c>
      <c r="D129" s="5">
        <f>B129/freq.sum.r1a</f>
        <v>4.921259842519685E-4</v>
      </c>
      <c r="E129" s="5" t="str">
        <f>_xlfn.LET(_xlpm.sep,":",_xlpm.w,$C129,_xlfn.CONCAT("~",RIGHT(_xlpm.w,LEN(_xlpm.w)-FIND(_xlpm.sep,_xlpm.w)),"~"))</f>
        <v>~nje~</v>
      </c>
      <c r="F129" s="5" t="str">
        <f>_xlfn.LET(_xlpm.sep,":",_xlpm.w,$C129,_xlfn.CONCAT("[",LEFT(_xlpm.w,FIND(_xlpm.sep,_xlpm.w)-1),"]"))</f>
        <v>[ⁿɗʒe]</v>
      </c>
      <c r="G129" s="6">
        <f>_xlfn.LET(_xlpm.w,E129,LEN(_xlpm.w)-2)</f>
        <v>3</v>
      </c>
      <c r="H129" s="6">
        <f>_xlfn.LET(_xlpm.w,F129,LEN(_xlpm.w)-2)</f>
        <v>4</v>
      </c>
      <c r="I129" s="6">
        <f>_xlfn.LET(_xlpm.a,H129,_xlpm.b,G129,MAX(_xlpm.a,_xlpm.b))</f>
        <v>4</v>
      </c>
      <c r="J129" s="5" cm="1">
        <f t="array" ref="J129">SUM(_xlfn._xlws.FILTER($D$2:$D$205,_xlfn.MAP($E$2:$E$205,_xlfn.LAMBDA(_xlpm.x,_xlpm.x=$E129))))</f>
        <v>4.921259842519685E-4</v>
      </c>
      <c r="K129" s="5">
        <f>$D129/J129</f>
        <v>1</v>
      </c>
      <c r="L129" s="5" cm="1">
        <f t="array" ref="L129">SUM(_xlfn._xlws.FILTER($D$2:$D$205,_xlfn.MAP($F$2:$F$205,_xlfn.LAMBDA(_xlpm.x,_xlpm.x=$F129))))</f>
        <v>4.921259842519685E-4</v>
      </c>
      <c r="M129" s="5">
        <f>$D129/L129</f>
        <v>1</v>
      </c>
      <c r="N129" s="5">
        <f>_xlfn.LET(_xlpm.freq,B129,_xlpm.size,H129+1,_xlpm.F,O129,LOG(1+_xlpm.freq)*LOG(1+_xlpm.size)*_xlpm.F)</f>
        <v>0.2342468675289098</v>
      </c>
      <c r="O129" s="5">
        <f>_xlfn.LET(_xlpm.a,M129,_xlpm.b,K129,2*_xlpm.a*_xlpm.b/(_xlpm.a+_xlpm.b))</f>
        <v>1</v>
      </c>
      <c r="P129" s="5">
        <f>_xlfn.LET(_xlpm.p,K129,_xlpm.q,M129,LOG(_xlpm.p/_xlpm.q))</f>
        <v>0</v>
      </c>
      <c r="Q129" s="5"/>
    </row>
    <row r="130" spans="1:17">
      <c r="A130" s="4" t="str">
        <f>_xlfn.LET(_xlpm.sep," : ",CONCATENATE(E130,_xlpm.sep,F130))</f>
        <v>~shu~ : [ʃu]</v>
      </c>
      <c r="B130" s="2">
        <v>2</v>
      </c>
      <c r="C130" s="4" t="s">
        <v>169</v>
      </c>
      <c r="D130" s="5">
        <f>B130/freq.sum.r1a</f>
        <v>9.8425196850393699E-4</v>
      </c>
      <c r="E130" s="4" t="str">
        <f>_xlfn.LET(_xlpm.sep,":",_xlpm.w,$C130,_xlfn.CONCAT("~",RIGHT(_xlpm.w,LEN(_xlpm.w)-FIND(_xlpm.sep,_xlpm.w)),"~"))</f>
        <v>~shu~</v>
      </c>
      <c r="F130" s="4" t="str">
        <f>_xlfn.LET(_xlpm.sep,":",_xlpm.w,$C130,_xlfn.CONCAT("[",LEFT(_xlpm.w,FIND(_xlpm.sep,_xlpm.w)-1),"]"))</f>
        <v>[ʃu]</v>
      </c>
      <c r="G130" s="6">
        <f>_xlfn.LET(_xlpm.w,E130,LEN(_xlpm.w)-2)</f>
        <v>3</v>
      </c>
      <c r="H130" s="6">
        <f>_xlfn.LET(_xlpm.w,F130,LEN(_xlpm.w)-2)</f>
        <v>2</v>
      </c>
      <c r="I130" s="6">
        <f>_xlfn.LET(_xlpm.a,H130,_xlpm.b,G130,MAX(_xlpm.a,_xlpm.b))</f>
        <v>3</v>
      </c>
      <c r="J130" s="5" cm="1">
        <f t="array" ref="J130">SUM(_xlfn._xlws.FILTER($D$2:$D$205,_xlfn.MAP($E$2:$E$205,_xlfn.LAMBDA(_xlpm.x,_xlpm.x=$E130))))</f>
        <v>9.8425196850393699E-4</v>
      </c>
      <c r="K130" s="5">
        <f>$D130/J130</f>
        <v>1</v>
      </c>
      <c r="L130" s="5" cm="1">
        <f t="array" ref="L130">SUM(_xlfn._xlws.FILTER($D$2:$D$205,_xlfn.MAP($F$2:$F$205,_xlfn.LAMBDA(_xlpm.x,_xlpm.x=$F130))))</f>
        <v>9.8425196850393699E-4</v>
      </c>
      <c r="M130" s="5">
        <f>$D130/L130</f>
        <v>1</v>
      </c>
      <c r="N130" s="5">
        <f>_xlfn.LET(_xlpm.freq,B130,_xlpm.size,H130+1,_xlpm.F,O130,LOG(1+_xlpm.freq)*LOG(1+_xlpm.size)*_xlpm.F)</f>
        <v>0.28725561847890652</v>
      </c>
      <c r="O130" s="5">
        <f>_xlfn.LET(_xlpm.a,M130,_xlpm.b,K130,2*_xlpm.a*_xlpm.b/(_xlpm.a+_xlpm.b))</f>
        <v>1</v>
      </c>
      <c r="P130" s="5">
        <f>_xlfn.LET(_xlpm.p,K130,_xlpm.q,M130,LOG(_xlpm.p/_xlpm.q))</f>
        <v>0</v>
      </c>
      <c r="Q130" s="5"/>
    </row>
    <row r="131" spans="1:17">
      <c r="A131" s="4" t="str">
        <f>_xlfn.LET(_xlpm.sep," : ",CONCATENATE(E131,_xlpm.sep,F131))</f>
        <v>~sho~ : [ʃo]</v>
      </c>
      <c r="B131" s="2">
        <v>2</v>
      </c>
      <c r="C131" s="4" t="s">
        <v>171</v>
      </c>
      <c r="D131" s="5">
        <f>B131/freq.sum.r1a</f>
        <v>9.8425196850393699E-4</v>
      </c>
      <c r="E131" s="5" t="str">
        <f>_xlfn.LET(_xlpm.sep,":",_xlpm.w,$C131,_xlfn.CONCAT("~",RIGHT(_xlpm.w,LEN(_xlpm.w)-FIND(_xlpm.sep,_xlpm.w)),"~"))</f>
        <v>~sho~</v>
      </c>
      <c r="F131" s="5" t="str">
        <f>_xlfn.LET(_xlpm.sep,":",_xlpm.w,$C131,_xlfn.CONCAT("[",LEFT(_xlpm.w,FIND(_xlpm.sep,_xlpm.w)-1),"]"))</f>
        <v>[ʃo]</v>
      </c>
      <c r="G131" s="6">
        <f>_xlfn.LET(_xlpm.w,E131,LEN(_xlpm.w)-2)</f>
        <v>3</v>
      </c>
      <c r="H131" s="6">
        <f>_xlfn.LET(_xlpm.w,F131,LEN(_xlpm.w)-2)</f>
        <v>2</v>
      </c>
      <c r="I131" s="6">
        <f>_xlfn.LET(_xlpm.a,H131,_xlpm.b,G131,MAX(_xlpm.a,_xlpm.b))</f>
        <v>3</v>
      </c>
      <c r="J131" s="5" cm="1">
        <f t="array" ref="J131">SUM(_xlfn._xlws.FILTER($D$2:$D$205,_xlfn.MAP($E$2:$E$205,_xlfn.LAMBDA(_xlpm.x,_xlpm.x=$E131))))</f>
        <v>9.8425196850393699E-4</v>
      </c>
      <c r="K131" s="5">
        <f>$D131/J131</f>
        <v>1</v>
      </c>
      <c r="L131" s="5" cm="1">
        <f t="array" ref="L131">SUM(_xlfn._xlws.FILTER($D$2:$D$205,_xlfn.MAP($F$2:$F$205,_xlfn.LAMBDA(_xlpm.x,_xlpm.x=$F131))))</f>
        <v>9.8425196850393699E-4</v>
      </c>
      <c r="M131" s="5">
        <f>$D131/L131</f>
        <v>1</v>
      </c>
      <c r="N131" s="5">
        <f>_xlfn.LET(_xlpm.freq,B131,_xlpm.size,H131+1,_xlpm.F,O131,LOG(1+_xlpm.freq)*LOG(1+_xlpm.size)*_xlpm.F)</f>
        <v>0.28725561847890652</v>
      </c>
      <c r="O131" s="5">
        <f>_xlfn.LET(_xlpm.a,M131,_xlpm.b,K131,2*_xlpm.a*_xlpm.b/(_xlpm.a+_xlpm.b))</f>
        <v>1</v>
      </c>
      <c r="P131" s="5">
        <f>_xlfn.LET(_xlpm.p,K131,_xlpm.q,M131,LOG(_xlpm.p/_xlpm.q))</f>
        <v>0</v>
      </c>
      <c r="Q131" s="5"/>
    </row>
    <row r="132" spans="1:17">
      <c r="A132" s="4" t="str">
        <f>_xlfn.LET(_xlpm.sep," : ",CONCATENATE(E132,_xlpm.sep,F132))</f>
        <v>~nyo~ : [ɲo]</v>
      </c>
      <c r="B132" s="2">
        <v>2</v>
      </c>
      <c r="C132" s="4" t="s">
        <v>172</v>
      </c>
      <c r="D132" s="5">
        <f>B132/freq.sum.r1a</f>
        <v>9.8425196850393699E-4</v>
      </c>
      <c r="E132" s="5" t="str">
        <f>_xlfn.LET(_xlpm.sep,":",_xlpm.w,$C132,_xlfn.CONCAT("~",RIGHT(_xlpm.w,LEN(_xlpm.w)-FIND(_xlpm.sep,_xlpm.w)),"~"))</f>
        <v>~nyo~</v>
      </c>
      <c r="F132" s="5" t="str">
        <f>_xlfn.LET(_xlpm.sep,":",_xlpm.w,$C132,_xlfn.CONCAT("[",LEFT(_xlpm.w,FIND(_xlpm.sep,_xlpm.w)-1),"]"))</f>
        <v>[ɲo]</v>
      </c>
      <c r="G132" s="6">
        <f>_xlfn.LET(_xlpm.w,E132,LEN(_xlpm.w)-2)</f>
        <v>3</v>
      </c>
      <c r="H132" s="6">
        <f>_xlfn.LET(_xlpm.w,F132,LEN(_xlpm.w)-2)</f>
        <v>2</v>
      </c>
      <c r="I132" s="6">
        <f>_xlfn.LET(_xlpm.a,H132,_xlpm.b,G132,MAX(_xlpm.a,_xlpm.b))</f>
        <v>3</v>
      </c>
      <c r="J132" s="5" cm="1">
        <f t="array" ref="J132">SUM(_xlfn._xlws.FILTER($D$2:$D$205,_xlfn.MAP($E$2:$E$205,_xlfn.LAMBDA(_xlpm.x,_xlpm.x=$E132))))</f>
        <v>9.8425196850393699E-4</v>
      </c>
      <c r="K132" s="5">
        <f>$D132/J132</f>
        <v>1</v>
      </c>
      <c r="L132" s="5" cm="1">
        <f t="array" ref="L132">SUM(_xlfn._xlws.FILTER($D$2:$D$205,_xlfn.MAP($F$2:$F$205,_xlfn.LAMBDA(_xlpm.x,_xlpm.x=$F132))))</f>
        <v>9.8425196850393699E-4</v>
      </c>
      <c r="M132" s="5">
        <f>$D132/L132</f>
        <v>1</v>
      </c>
      <c r="N132" s="5">
        <f>_xlfn.LET(_xlpm.freq,B132,_xlpm.size,H132+1,_xlpm.F,O132,LOG(1+_xlpm.freq)*LOG(1+_xlpm.size)*_xlpm.F)</f>
        <v>0.28725561847890652</v>
      </c>
      <c r="O132" s="5">
        <f>_xlfn.LET(_xlpm.a,M132,_xlpm.b,K132,2*_xlpm.a*_xlpm.b/(_xlpm.a+_xlpm.b))</f>
        <v>1</v>
      </c>
      <c r="P132" s="5">
        <f>_xlfn.LET(_xlpm.p,K132,_xlpm.q,M132,LOG(_xlpm.p/_xlpm.q))</f>
        <v>0</v>
      </c>
      <c r="Q132" s="5"/>
    </row>
    <row r="133" spans="1:17">
      <c r="A133" s="4" t="str">
        <f>_xlfn.LET(_xlpm.sep," : ",CONCATENATE(E133,_xlpm.sep,F133))</f>
        <v>~thi~ : [θi]</v>
      </c>
      <c r="B133" s="2">
        <v>2</v>
      </c>
      <c r="C133" s="4" t="s">
        <v>174</v>
      </c>
      <c r="D133" s="5">
        <f>B133/freq.sum.r1a</f>
        <v>9.8425196850393699E-4</v>
      </c>
      <c r="E133" s="4" t="str">
        <f>_xlfn.LET(_xlpm.sep,":",_xlpm.w,$C133,_xlfn.CONCAT("~",RIGHT(_xlpm.w,LEN(_xlpm.w)-FIND(_xlpm.sep,_xlpm.w)),"~"))</f>
        <v>~thi~</v>
      </c>
      <c r="F133" s="4" t="str">
        <f>_xlfn.LET(_xlpm.sep,":",_xlpm.w,$C133,_xlfn.CONCAT("[",LEFT(_xlpm.w,FIND(_xlpm.sep,_xlpm.w)-1),"]"))</f>
        <v>[θi]</v>
      </c>
      <c r="G133" s="6">
        <f>_xlfn.LET(_xlpm.w,E133,LEN(_xlpm.w)-2)</f>
        <v>3</v>
      </c>
      <c r="H133" s="6">
        <f>_xlfn.LET(_xlpm.w,F133,LEN(_xlpm.w)-2)</f>
        <v>2</v>
      </c>
      <c r="I133" s="6">
        <f>_xlfn.LET(_xlpm.a,H133,_xlpm.b,G133,MAX(_xlpm.a,_xlpm.b))</f>
        <v>3</v>
      </c>
      <c r="J133" s="5" cm="1">
        <f t="array" ref="J133">SUM(_xlfn._xlws.FILTER($D$2:$D$205,_xlfn.MAP($E$2:$E$205,_xlfn.LAMBDA(_xlpm.x,_xlpm.x=$E133))))</f>
        <v>9.8425196850393699E-4</v>
      </c>
      <c r="K133" s="5">
        <f>$D133/J133</f>
        <v>1</v>
      </c>
      <c r="L133" s="5" cm="1">
        <f t="array" ref="L133">SUM(_xlfn._xlws.FILTER($D$2:$D$205,_xlfn.MAP($F$2:$F$205,_xlfn.LAMBDA(_xlpm.x,_xlpm.x=$F133))))</f>
        <v>9.8425196850393699E-4</v>
      </c>
      <c r="M133" s="5">
        <f>$D133/L133</f>
        <v>1</v>
      </c>
      <c r="N133" s="5">
        <f>_xlfn.LET(_xlpm.freq,B133,_xlpm.size,H133+1,_xlpm.F,O133,LOG(1+_xlpm.freq)*LOG(1+_xlpm.size)*_xlpm.F)</f>
        <v>0.28725561847890652</v>
      </c>
      <c r="O133" s="5">
        <f>_xlfn.LET(_xlpm.a,M133,_xlpm.b,K133,2*_xlpm.a*_xlpm.b/(_xlpm.a+_xlpm.b))</f>
        <v>1</v>
      </c>
      <c r="P133" s="5">
        <f>_xlfn.LET(_xlpm.p,K133,_xlpm.q,M133,LOG(_xlpm.p/_xlpm.q))</f>
        <v>0</v>
      </c>
      <c r="Q133" s="5"/>
    </row>
    <row r="134" spans="1:17">
      <c r="A134" s="4" t="str">
        <f>_xlfn.LET(_xlpm.sep," : ",CONCATENATE(E134,_xlpm.sep,F134))</f>
        <v>~tha~ : [θa]</v>
      </c>
      <c r="B134" s="2">
        <v>2</v>
      </c>
      <c r="C134" s="4" t="s">
        <v>176</v>
      </c>
      <c r="D134" s="5">
        <f>B134/freq.sum.r1a</f>
        <v>9.8425196850393699E-4</v>
      </c>
      <c r="E134" s="4" t="str">
        <f>_xlfn.LET(_xlpm.sep,":",_xlpm.w,$C134,_xlfn.CONCAT("~",RIGHT(_xlpm.w,LEN(_xlpm.w)-FIND(_xlpm.sep,_xlpm.w)),"~"))</f>
        <v>~tha~</v>
      </c>
      <c r="F134" s="4" t="str">
        <f>_xlfn.LET(_xlpm.sep,":",_xlpm.w,$C134,_xlfn.CONCAT("[",LEFT(_xlpm.w,FIND(_xlpm.sep,_xlpm.w)-1),"]"))</f>
        <v>[θa]</v>
      </c>
      <c r="G134" s="6">
        <f>_xlfn.LET(_xlpm.w,E134,LEN(_xlpm.w)-2)</f>
        <v>3</v>
      </c>
      <c r="H134" s="6">
        <f>_xlfn.LET(_xlpm.w,F134,LEN(_xlpm.w)-2)</f>
        <v>2</v>
      </c>
      <c r="I134" s="6">
        <f>_xlfn.LET(_xlpm.a,H134,_xlpm.b,G134,MAX(_xlpm.a,_xlpm.b))</f>
        <v>3</v>
      </c>
      <c r="J134" s="5" cm="1">
        <f t="array" ref="J134">SUM(_xlfn._xlws.FILTER($D$2:$D$205,_xlfn.MAP($E$2:$E$205,_xlfn.LAMBDA(_xlpm.x,_xlpm.x=$E134))))</f>
        <v>9.8425196850393699E-4</v>
      </c>
      <c r="K134" s="5">
        <f>$D134/J134</f>
        <v>1</v>
      </c>
      <c r="L134" s="5" cm="1">
        <f t="array" ref="L134">SUM(_xlfn._xlws.FILTER($D$2:$D$205,_xlfn.MAP($F$2:$F$205,_xlfn.LAMBDA(_xlpm.x,_xlpm.x=$F134))))</f>
        <v>9.8425196850393699E-4</v>
      </c>
      <c r="M134" s="5">
        <f>$D134/L134</f>
        <v>1</v>
      </c>
      <c r="N134" s="5">
        <f>_xlfn.LET(_xlpm.freq,B134,_xlpm.size,H134+1,_xlpm.F,O134,LOG(1+_xlpm.freq)*LOG(1+_xlpm.size)*_xlpm.F)</f>
        <v>0.28725561847890652</v>
      </c>
      <c r="O134" s="5">
        <f>_xlfn.LET(_xlpm.a,M134,_xlpm.b,K134,2*_xlpm.a*_xlpm.b/(_xlpm.a+_xlpm.b))</f>
        <v>1</v>
      </c>
      <c r="P134" s="5">
        <f>_xlfn.LET(_xlpm.p,K134,_xlpm.q,M134,LOG(_xlpm.p/_xlpm.q))</f>
        <v>0</v>
      </c>
      <c r="Q134" s="5"/>
    </row>
    <row r="135" spans="1:17">
      <c r="A135" s="4" t="str">
        <f>_xlfn.LET(_xlpm.sep," : ",CONCATENATE(E135,_xlpm.sep,F135))</f>
        <v>~nzu~ : [ⁿzu]</v>
      </c>
      <c r="B135" s="2">
        <v>2</v>
      </c>
      <c r="C135" s="4" t="s">
        <v>166</v>
      </c>
      <c r="D135" s="5">
        <f>B135/freq.sum.r1a</f>
        <v>9.8425196850393699E-4</v>
      </c>
      <c r="E135" s="4" t="str">
        <f>_xlfn.LET(_xlpm.sep,":",_xlpm.w,$C135,_xlfn.CONCAT("~",RIGHT(_xlpm.w,LEN(_xlpm.w)-FIND(_xlpm.sep,_xlpm.w)),"~"))</f>
        <v>~nzu~</v>
      </c>
      <c r="F135" s="4" t="str">
        <f>_xlfn.LET(_xlpm.sep,":",_xlpm.w,$C135,_xlfn.CONCAT("[",LEFT(_xlpm.w,FIND(_xlpm.sep,_xlpm.w)-1),"]"))</f>
        <v>[ⁿzu]</v>
      </c>
      <c r="G135" s="6">
        <f>_xlfn.LET(_xlpm.w,E135,LEN(_xlpm.w)-2)</f>
        <v>3</v>
      </c>
      <c r="H135" s="6">
        <f>_xlfn.LET(_xlpm.w,F135,LEN(_xlpm.w)-2)</f>
        <v>3</v>
      </c>
      <c r="I135" s="6">
        <f>_xlfn.LET(_xlpm.a,H135,_xlpm.b,G135,MAX(_xlpm.a,_xlpm.b))</f>
        <v>3</v>
      </c>
      <c r="J135" s="5" cm="1">
        <f t="array" ref="J135">SUM(_xlfn._xlws.FILTER($D$2:$D$205,_xlfn.MAP($E$2:$E$205,_xlfn.LAMBDA(_xlpm.x,_xlpm.x=$E135))))</f>
        <v>9.8425196850393699E-4</v>
      </c>
      <c r="K135" s="5">
        <f>$D135/J135</f>
        <v>1</v>
      </c>
      <c r="L135" s="5" cm="1">
        <f t="array" ref="L135">SUM(_xlfn._xlws.FILTER($D$2:$D$205,_xlfn.MAP($F$2:$F$205,_xlfn.LAMBDA(_xlpm.x,_xlpm.x=$F135))))</f>
        <v>9.8425196850393699E-4</v>
      </c>
      <c r="M135" s="5">
        <f>$D135/L135</f>
        <v>1</v>
      </c>
      <c r="N135" s="5">
        <f>_xlfn.LET(_xlpm.freq,B135,_xlpm.size,H135+1,_xlpm.F,O135,LOG(1+_xlpm.freq)*LOG(1+_xlpm.size)*_xlpm.F)</f>
        <v>0.33349344548020921</v>
      </c>
      <c r="O135" s="5">
        <f>_xlfn.LET(_xlpm.a,M135,_xlpm.b,K135,2*_xlpm.a*_xlpm.b/(_xlpm.a+_xlpm.b))</f>
        <v>1</v>
      </c>
      <c r="P135" s="5">
        <f>_xlfn.LET(_xlpm.p,K135,_xlpm.q,M135,LOG(_xlpm.p/_xlpm.q))</f>
        <v>0</v>
      </c>
      <c r="Q135" s="5"/>
    </row>
    <row r="136" spans="1:17">
      <c r="A136" s="4" t="str">
        <f>_xlfn.LET(_xlpm.sep," : ",CONCATENATE(E136,_xlpm.sep,F136))</f>
        <v>~bwa~ : [ɓwa]</v>
      </c>
      <c r="B136" s="2">
        <v>2</v>
      </c>
      <c r="C136" s="4" t="s">
        <v>168</v>
      </c>
      <c r="D136" s="5">
        <f>B136/freq.sum.r1a</f>
        <v>9.8425196850393699E-4</v>
      </c>
      <c r="E136" s="5" t="str">
        <f>_xlfn.LET(_xlpm.sep,":",_xlpm.w,$C136,_xlfn.CONCAT("~",RIGHT(_xlpm.w,LEN(_xlpm.w)-FIND(_xlpm.sep,_xlpm.w)),"~"))</f>
        <v>~bwa~</v>
      </c>
      <c r="F136" s="5" t="str">
        <f>_xlfn.LET(_xlpm.sep,":",_xlpm.w,$C136,_xlfn.CONCAT("[",LEFT(_xlpm.w,FIND(_xlpm.sep,_xlpm.w)-1),"]"))</f>
        <v>[ɓwa]</v>
      </c>
      <c r="G136" s="6">
        <f>_xlfn.LET(_xlpm.w,E136,LEN(_xlpm.w)-2)</f>
        <v>3</v>
      </c>
      <c r="H136" s="6">
        <f>_xlfn.LET(_xlpm.w,F136,LEN(_xlpm.w)-2)</f>
        <v>3</v>
      </c>
      <c r="I136" s="6">
        <f>_xlfn.LET(_xlpm.a,H136,_xlpm.b,G136,MAX(_xlpm.a,_xlpm.b))</f>
        <v>3</v>
      </c>
      <c r="J136" s="5" cm="1">
        <f t="array" ref="J136">SUM(_xlfn._xlws.FILTER($D$2:$D$205,_xlfn.MAP($E$2:$E$205,_xlfn.LAMBDA(_xlpm.x,_xlpm.x=$E136))))</f>
        <v>9.8425196850393699E-4</v>
      </c>
      <c r="K136" s="5">
        <f>$D136/J136</f>
        <v>1</v>
      </c>
      <c r="L136" s="5" cm="1">
        <f t="array" ref="L136">SUM(_xlfn._xlws.FILTER($D$2:$D$205,_xlfn.MAP($F$2:$F$205,_xlfn.LAMBDA(_xlpm.x,_xlpm.x=$F136))))</f>
        <v>9.8425196850393699E-4</v>
      </c>
      <c r="M136" s="5">
        <f>$D136/L136</f>
        <v>1</v>
      </c>
      <c r="N136" s="5">
        <f>_xlfn.LET(_xlpm.freq,B136,_xlpm.size,H136+1,_xlpm.F,O136,LOG(1+_xlpm.freq)*LOG(1+_xlpm.size)*_xlpm.F)</f>
        <v>0.33349344548020921</v>
      </c>
      <c r="O136" s="5">
        <f>_xlfn.LET(_xlpm.a,M136,_xlpm.b,K136,2*_xlpm.a*_xlpm.b/(_xlpm.a+_xlpm.b))</f>
        <v>1</v>
      </c>
      <c r="P136" s="5">
        <f>_xlfn.LET(_xlpm.p,K136,_xlpm.q,M136,LOG(_xlpm.p/_xlpm.q))</f>
        <v>0</v>
      </c>
      <c r="Q136" s="5"/>
    </row>
    <row r="137" spans="1:17">
      <c r="A137" s="4" t="str">
        <f>_xlfn.LET(_xlpm.sep," : ",CONCATENATE(E137,_xlpm.sep,F137))</f>
        <v>~mbu~ : [ᵐɓu]</v>
      </c>
      <c r="B137" s="2">
        <v>2</v>
      </c>
      <c r="C137" s="4" t="s">
        <v>170</v>
      </c>
      <c r="D137" s="5">
        <f>B137/freq.sum.r1a</f>
        <v>9.8425196850393699E-4</v>
      </c>
      <c r="E137" s="4" t="str">
        <f>_xlfn.LET(_xlpm.sep,":",_xlpm.w,$C137,_xlfn.CONCAT("~",RIGHT(_xlpm.w,LEN(_xlpm.w)-FIND(_xlpm.sep,_xlpm.w)),"~"))</f>
        <v>~mbu~</v>
      </c>
      <c r="F137" s="4" t="str">
        <f>_xlfn.LET(_xlpm.sep,":",_xlpm.w,$C137,_xlfn.CONCAT("[",LEFT(_xlpm.w,FIND(_xlpm.sep,_xlpm.w)-1),"]"))</f>
        <v>[ᵐɓu]</v>
      </c>
      <c r="G137" s="6">
        <f>_xlfn.LET(_xlpm.w,E137,LEN(_xlpm.w)-2)</f>
        <v>3</v>
      </c>
      <c r="H137" s="6">
        <f>_xlfn.LET(_xlpm.w,F137,LEN(_xlpm.w)-2)</f>
        <v>3</v>
      </c>
      <c r="I137" s="6">
        <f>_xlfn.LET(_xlpm.a,H137,_xlpm.b,G137,MAX(_xlpm.a,_xlpm.b))</f>
        <v>3</v>
      </c>
      <c r="J137" s="5" cm="1">
        <f t="array" ref="J137">SUM(_xlfn._xlws.FILTER($D$2:$D$205,_xlfn.MAP($E$2:$E$205,_xlfn.LAMBDA(_xlpm.x,_xlpm.x=$E137))))</f>
        <v>9.8425196850393699E-4</v>
      </c>
      <c r="K137" s="5">
        <f>$D137/J137</f>
        <v>1</v>
      </c>
      <c r="L137" s="5" cm="1">
        <f t="array" ref="L137">SUM(_xlfn._xlws.FILTER($D$2:$D$205,_xlfn.MAP($F$2:$F$205,_xlfn.LAMBDA(_xlpm.x,_xlpm.x=$F137))))</f>
        <v>9.8425196850393699E-4</v>
      </c>
      <c r="M137" s="5">
        <f>$D137/L137</f>
        <v>1</v>
      </c>
      <c r="N137" s="5">
        <f>_xlfn.LET(_xlpm.freq,B137,_xlpm.size,H137+1,_xlpm.F,O137,LOG(1+_xlpm.freq)*LOG(1+_xlpm.size)*_xlpm.F)</f>
        <v>0.33349344548020921</v>
      </c>
      <c r="O137" s="5">
        <f>_xlfn.LET(_xlpm.a,M137,_xlpm.b,K137,2*_xlpm.a*_xlpm.b/(_xlpm.a+_xlpm.b))</f>
        <v>1</v>
      </c>
      <c r="P137" s="5">
        <f>_xlfn.LET(_xlpm.p,K137,_xlpm.q,M137,LOG(_xlpm.p/_xlpm.q))</f>
        <v>0</v>
      </c>
      <c r="Q137" s="5"/>
    </row>
    <row r="138" spans="1:17">
      <c r="A138" s="4" t="str">
        <f>_xlfn.LET(_xlpm.sep," : ",CONCATENATE(E138,_xlpm.sep,F138))</f>
        <v>~zwa~ : [zwa]</v>
      </c>
      <c r="B138" s="2">
        <v>2</v>
      </c>
      <c r="C138" s="4" t="s">
        <v>177</v>
      </c>
      <c r="D138" s="5">
        <f>B138/freq.sum.r1a</f>
        <v>9.8425196850393699E-4</v>
      </c>
      <c r="E138" s="4" t="str">
        <f>_xlfn.LET(_xlpm.sep,":",_xlpm.w,$C138,_xlfn.CONCAT("~",RIGHT(_xlpm.w,LEN(_xlpm.w)-FIND(_xlpm.sep,_xlpm.w)),"~"))</f>
        <v>~zwa~</v>
      </c>
      <c r="F138" s="4" t="str">
        <f>_xlfn.LET(_xlpm.sep,":",_xlpm.w,$C138,_xlfn.CONCAT("[",LEFT(_xlpm.w,FIND(_xlpm.sep,_xlpm.w)-1),"]"))</f>
        <v>[zwa]</v>
      </c>
      <c r="G138" s="6">
        <f>_xlfn.LET(_xlpm.w,E138,LEN(_xlpm.w)-2)</f>
        <v>3</v>
      </c>
      <c r="H138" s="6">
        <f>_xlfn.LET(_xlpm.w,F138,LEN(_xlpm.w)-2)</f>
        <v>3</v>
      </c>
      <c r="I138" s="6">
        <f>_xlfn.LET(_xlpm.a,H138,_xlpm.b,G138,MAX(_xlpm.a,_xlpm.b))</f>
        <v>3</v>
      </c>
      <c r="J138" s="5" cm="1">
        <f t="array" ref="J138">SUM(_xlfn._xlws.FILTER($D$2:$D$205,_xlfn.MAP($E$2:$E$205,_xlfn.LAMBDA(_xlpm.x,_xlpm.x=$E138))))</f>
        <v>9.8425196850393699E-4</v>
      </c>
      <c r="K138" s="5">
        <f>$D138/J138</f>
        <v>1</v>
      </c>
      <c r="L138" s="5" cm="1">
        <f t="array" ref="L138">SUM(_xlfn._xlws.FILTER($D$2:$D$205,_xlfn.MAP($F$2:$F$205,_xlfn.LAMBDA(_xlpm.x,_xlpm.x=$F138))))</f>
        <v>9.8425196850393699E-4</v>
      </c>
      <c r="M138" s="5">
        <f>$D138/L138</f>
        <v>1</v>
      </c>
      <c r="N138" s="5">
        <f>_xlfn.LET(_xlpm.freq,B138,_xlpm.size,H138+1,_xlpm.F,O138,LOG(1+_xlpm.freq)*LOG(1+_xlpm.size)*_xlpm.F)</f>
        <v>0.33349344548020921</v>
      </c>
      <c r="O138" s="5">
        <f>_xlfn.LET(_xlpm.a,M138,_xlpm.b,K138,2*_xlpm.a*_xlpm.b/(_xlpm.a+_xlpm.b))</f>
        <v>1</v>
      </c>
      <c r="P138" s="5">
        <f>_xlfn.LET(_xlpm.p,K138,_xlpm.q,M138,LOG(_xlpm.p/_xlpm.q))</f>
        <v>0</v>
      </c>
      <c r="Q138" s="5"/>
    </row>
    <row r="139" spans="1:17">
      <c r="A139" s="4" t="str">
        <f>_xlfn.LET(_xlpm.sep," : ",CONCATENATE(E139,_xlpm.sep,F139))</f>
        <v>~vyo~ : [vjo]</v>
      </c>
      <c r="B139" s="2">
        <v>2</v>
      </c>
      <c r="C139" s="4" t="s">
        <v>178</v>
      </c>
      <c r="D139" s="5">
        <f>B139/freq.sum.r1a</f>
        <v>9.8425196850393699E-4</v>
      </c>
      <c r="E139" s="5" t="str">
        <f>_xlfn.LET(_xlpm.sep,":",_xlpm.w,$C139,_xlfn.CONCAT("~",RIGHT(_xlpm.w,LEN(_xlpm.w)-FIND(_xlpm.sep,_xlpm.w)),"~"))</f>
        <v>~vyo~</v>
      </c>
      <c r="F139" s="5" t="str">
        <f>_xlfn.LET(_xlpm.sep,":",_xlpm.w,$C139,_xlfn.CONCAT("[",LEFT(_xlpm.w,FIND(_xlpm.sep,_xlpm.w)-1),"]"))</f>
        <v>[vjo]</v>
      </c>
      <c r="G139" s="6">
        <f>_xlfn.LET(_xlpm.w,E139,LEN(_xlpm.w)-2)</f>
        <v>3</v>
      </c>
      <c r="H139" s="6">
        <f>_xlfn.LET(_xlpm.w,F139,LEN(_xlpm.w)-2)</f>
        <v>3</v>
      </c>
      <c r="I139" s="6">
        <f>_xlfn.LET(_xlpm.a,H139,_xlpm.b,G139,MAX(_xlpm.a,_xlpm.b))</f>
        <v>3</v>
      </c>
      <c r="J139" s="5" cm="1">
        <f t="array" ref="J139">SUM(_xlfn._xlws.FILTER($D$2:$D$205,_xlfn.MAP($E$2:$E$205,_xlfn.LAMBDA(_xlpm.x,_xlpm.x=$E139))))</f>
        <v>9.8425196850393699E-4</v>
      </c>
      <c r="K139" s="5">
        <f>$D139/J139</f>
        <v>1</v>
      </c>
      <c r="L139" s="5" cm="1">
        <f t="array" ref="L139">SUM(_xlfn._xlws.FILTER($D$2:$D$205,_xlfn.MAP($F$2:$F$205,_xlfn.LAMBDA(_xlpm.x,_xlpm.x=$F139))))</f>
        <v>9.8425196850393699E-4</v>
      </c>
      <c r="M139" s="5">
        <f>$D139/L139</f>
        <v>1</v>
      </c>
      <c r="N139" s="5">
        <f>_xlfn.LET(_xlpm.freq,B139,_xlpm.size,H139+1,_xlpm.F,O139,LOG(1+_xlpm.freq)*LOG(1+_xlpm.size)*_xlpm.F)</f>
        <v>0.33349344548020921</v>
      </c>
      <c r="O139" s="5">
        <f>_xlfn.LET(_xlpm.a,M139,_xlpm.b,K139,2*_xlpm.a*_xlpm.b/(_xlpm.a+_xlpm.b))</f>
        <v>1</v>
      </c>
      <c r="P139" s="5">
        <f>_xlfn.LET(_xlpm.p,K139,_xlpm.q,M139,LOG(_xlpm.p/_xlpm.q))</f>
        <v>0</v>
      </c>
      <c r="Q139" s="5"/>
    </row>
    <row r="140" spans="1:17">
      <c r="A140" s="4" t="str">
        <f>_xlfn.LET(_xlpm.sep," : ",CONCATENATE(E140,_xlpm.sep,F140))</f>
        <v>~chi~ : [tʃi]</v>
      </c>
      <c r="B140" s="2">
        <v>2</v>
      </c>
      <c r="C140" s="4" t="s">
        <v>179</v>
      </c>
      <c r="D140" s="5">
        <f>B140/freq.sum.r1a</f>
        <v>9.8425196850393699E-4</v>
      </c>
      <c r="E140" s="4" t="str">
        <f>_xlfn.LET(_xlpm.sep,":",_xlpm.w,$C140,_xlfn.CONCAT("~",RIGHT(_xlpm.w,LEN(_xlpm.w)-FIND(_xlpm.sep,_xlpm.w)),"~"))</f>
        <v>~chi~</v>
      </c>
      <c r="F140" s="4" t="str">
        <f>_xlfn.LET(_xlpm.sep,":",_xlpm.w,$C140,_xlfn.CONCAT("[",LEFT(_xlpm.w,FIND(_xlpm.sep,_xlpm.w)-1),"]"))</f>
        <v>[tʃi]</v>
      </c>
      <c r="G140" s="6">
        <f>_xlfn.LET(_xlpm.w,E140,LEN(_xlpm.w)-2)</f>
        <v>3</v>
      </c>
      <c r="H140" s="6">
        <f>_xlfn.LET(_xlpm.w,F140,LEN(_xlpm.w)-2)</f>
        <v>3</v>
      </c>
      <c r="I140" s="6">
        <f>_xlfn.LET(_xlpm.a,H140,_xlpm.b,G140,MAX(_xlpm.a,_xlpm.b))</f>
        <v>3</v>
      </c>
      <c r="J140" s="5" cm="1">
        <f t="array" ref="J140">SUM(_xlfn._xlws.FILTER($D$2:$D$205,_xlfn.MAP($E$2:$E$205,_xlfn.LAMBDA(_xlpm.x,_xlpm.x=$E140))))</f>
        <v>9.8425196850393699E-4</v>
      </c>
      <c r="K140" s="5">
        <f>$D140/J140</f>
        <v>1</v>
      </c>
      <c r="L140" s="5" cm="1">
        <f t="array" ref="L140">SUM(_xlfn._xlws.FILTER($D$2:$D$205,_xlfn.MAP($F$2:$F$205,_xlfn.LAMBDA(_xlpm.x,_xlpm.x=$F140))))</f>
        <v>9.8425196850393699E-4</v>
      </c>
      <c r="M140" s="5">
        <f>$D140/L140</f>
        <v>1</v>
      </c>
      <c r="N140" s="5">
        <f>_xlfn.LET(_xlpm.freq,B140,_xlpm.size,H140+1,_xlpm.F,O140,LOG(1+_xlpm.freq)*LOG(1+_xlpm.size)*_xlpm.F)</f>
        <v>0.33349344548020921</v>
      </c>
      <c r="O140" s="5">
        <f>_xlfn.LET(_xlpm.a,M140,_xlpm.b,K140,2*_xlpm.a*_xlpm.b/(_xlpm.a+_xlpm.b))</f>
        <v>1</v>
      </c>
      <c r="P140" s="5">
        <f>_xlfn.LET(_xlpm.p,K140,_xlpm.q,M140,LOG(_xlpm.p/_xlpm.q))</f>
        <v>0</v>
      </c>
      <c r="Q140" s="5"/>
    </row>
    <row r="141" spans="1:17">
      <c r="A141" s="4" t="str">
        <f>_xlfn.LET(_xlpm.sep," : ",CONCATENATE(E141,_xlpm.sep,F141))</f>
        <v>~ska~ : [ska]</v>
      </c>
      <c r="B141" s="2">
        <v>2</v>
      </c>
      <c r="C141" s="4" t="s">
        <v>86</v>
      </c>
      <c r="D141" s="5">
        <f>B141/freq.sum.r1a</f>
        <v>9.8425196850393699E-4</v>
      </c>
      <c r="E141" s="5" t="str">
        <f>_xlfn.LET(_xlpm.sep,":",_xlpm.w,$C141,_xlfn.CONCAT("~",RIGHT(_xlpm.w,LEN(_xlpm.w)-FIND(_xlpm.sep,_xlpm.w)),"~"))</f>
        <v>~ska~</v>
      </c>
      <c r="F141" s="5" t="str">
        <f>_xlfn.LET(_xlpm.sep,":",_xlpm.w,$C141,_xlfn.CONCAT("[",LEFT(_xlpm.w,FIND(_xlpm.sep,_xlpm.w)-1),"]"))</f>
        <v>[ska]</v>
      </c>
      <c r="G141" s="6">
        <f>_xlfn.LET(_xlpm.w,E141,LEN(_xlpm.w)-2)</f>
        <v>3</v>
      </c>
      <c r="H141" s="6">
        <f>_xlfn.LET(_xlpm.w,F141,LEN(_xlpm.w)-2)</f>
        <v>3</v>
      </c>
      <c r="I141" s="6">
        <f>_xlfn.LET(_xlpm.a,H141,_xlpm.b,G141,MAX(_xlpm.a,_xlpm.b))</f>
        <v>3</v>
      </c>
      <c r="J141" s="5" cm="1">
        <f t="array" ref="J141">SUM(_xlfn._xlws.FILTER($D$2:$D$205,_xlfn.MAP($E$2:$E$205,_xlfn.LAMBDA(_xlpm.x,_xlpm.x=$E141))))</f>
        <v>9.8425196850393699E-4</v>
      </c>
      <c r="K141" s="5">
        <f>$D141/J141</f>
        <v>1</v>
      </c>
      <c r="L141" s="5" cm="1">
        <f t="array" ref="L141">SUM(_xlfn._xlws.FILTER($D$2:$D$205,_xlfn.MAP($F$2:$F$205,_xlfn.LAMBDA(_xlpm.x,_xlpm.x=$F141))))</f>
        <v>9.8425196850393699E-4</v>
      </c>
      <c r="M141" s="5">
        <f>$D141/L141</f>
        <v>1</v>
      </c>
      <c r="N141" s="5">
        <f>_xlfn.LET(_xlpm.freq,B141,_xlpm.size,H141+1,_xlpm.F,O141,LOG(1+_xlpm.freq)*LOG(1+_xlpm.size)*_xlpm.F)</f>
        <v>0.33349344548020921</v>
      </c>
      <c r="O141" s="5">
        <f>_xlfn.LET(_xlpm.a,M141,_xlpm.b,K141,2*_xlpm.a*_xlpm.b/(_xlpm.a+_xlpm.b))</f>
        <v>1</v>
      </c>
      <c r="P141" s="5">
        <f>_xlfn.LET(_xlpm.p,K141,_xlpm.q,M141,LOG(_xlpm.p/_xlpm.q))</f>
        <v>0</v>
      </c>
      <c r="Q141" s="5"/>
    </row>
    <row r="142" spans="1:17">
      <c r="A142" s="4" t="str">
        <f>_xlfn.LET(_xlpm.sep," : ",CONCATENATE(E142,_xlpm.sep,F142))</f>
        <v>~nsi~ : [nsi]</v>
      </c>
      <c r="B142" s="2">
        <v>2</v>
      </c>
      <c r="C142" s="4" t="s">
        <v>82</v>
      </c>
      <c r="D142" s="5">
        <f>B142/freq.sum.r1a</f>
        <v>9.8425196850393699E-4</v>
      </c>
      <c r="E142" s="5" t="str">
        <f>_xlfn.LET(_xlpm.sep,":",_xlpm.w,$C142,_xlfn.CONCAT("~",RIGHT(_xlpm.w,LEN(_xlpm.w)-FIND(_xlpm.sep,_xlpm.w)),"~"))</f>
        <v>~nsi~</v>
      </c>
      <c r="F142" s="5" t="str">
        <f>_xlfn.LET(_xlpm.sep,":",_xlpm.w,$C142,_xlfn.CONCAT("[",LEFT(_xlpm.w,FIND(_xlpm.sep,_xlpm.w)-1),"]"))</f>
        <v>[nsi]</v>
      </c>
      <c r="G142" s="6">
        <f>_xlfn.LET(_xlpm.w,E142,LEN(_xlpm.w)-2)</f>
        <v>3</v>
      </c>
      <c r="H142" s="6">
        <f>_xlfn.LET(_xlpm.w,F142,LEN(_xlpm.w)-2)</f>
        <v>3</v>
      </c>
      <c r="I142" s="6">
        <f>_xlfn.LET(_xlpm.a,H142,_xlpm.b,G142,MAX(_xlpm.a,_xlpm.b))</f>
        <v>3</v>
      </c>
      <c r="J142" s="5" cm="1">
        <f t="array" ref="J142">SUM(_xlfn._xlws.FILTER($D$2:$D$205,_xlfn.MAP($E$2:$E$205,_xlfn.LAMBDA(_xlpm.x,_xlpm.x=$E142))))</f>
        <v>9.8425196850393699E-4</v>
      </c>
      <c r="K142" s="5">
        <f>$D142/J142</f>
        <v>1</v>
      </c>
      <c r="L142" s="5" cm="1">
        <f t="array" ref="L142">SUM(_xlfn._xlws.FILTER($D$2:$D$205,_xlfn.MAP($F$2:$F$205,_xlfn.LAMBDA(_xlpm.x,_xlpm.x=$F142))))</f>
        <v>9.8425196850393699E-4</v>
      </c>
      <c r="M142" s="5">
        <f>$D142/L142</f>
        <v>1</v>
      </c>
      <c r="N142" s="5">
        <f>_xlfn.LET(_xlpm.freq,B142,_xlpm.size,H142+1,_xlpm.F,O142,LOG(1+_xlpm.freq)*LOG(1+_xlpm.size)*_xlpm.F)</f>
        <v>0.33349344548020921</v>
      </c>
      <c r="O142" s="5">
        <f>_xlfn.LET(_xlpm.a,M142,_xlpm.b,K142,2*_xlpm.a*_xlpm.b/(_xlpm.a+_xlpm.b))</f>
        <v>1</v>
      </c>
      <c r="P142" s="5">
        <f>_xlfn.LET(_xlpm.p,K142,_xlpm.q,M142,LOG(_xlpm.p/_xlpm.q))</f>
        <v>0</v>
      </c>
      <c r="Q142" s="5"/>
    </row>
    <row r="143" spans="1:17">
      <c r="A143" s="4" t="str">
        <f>_xlfn.LET(_xlpm.sep," : ",CONCATENATE(E143,_xlpm.sep,F143))</f>
        <v>~mto~ : [mto]</v>
      </c>
      <c r="B143" s="2">
        <v>2</v>
      </c>
      <c r="C143" s="4" t="s">
        <v>182</v>
      </c>
      <c r="D143" s="5">
        <f>B143/freq.sum.r1a</f>
        <v>9.8425196850393699E-4</v>
      </c>
      <c r="E143" s="4" t="str">
        <f>_xlfn.LET(_xlpm.sep,":",_xlpm.w,$C143,_xlfn.CONCAT("~",RIGHT(_xlpm.w,LEN(_xlpm.w)-FIND(_xlpm.sep,_xlpm.w)),"~"))</f>
        <v>~mto~</v>
      </c>
      <c r="F143" s="4" t="str">
        <f>_xlfn.LET(_xlpm.sep,":",_xlpm.w,$C143,_xlfn.CONCAT("[",LEFT(_xlpm.w,FIND(_xlpm.sep,_xlpm.w)-1),"]"))</f>
        <v>[mto]</v>
      </c>
      <c r="G143" s="6">
        <f>_xlfn.LET(_xlpm.w,E143,LEN(_xlpm.w)-2)</f>
        <v>3</v>
      </c>
      <c r="H143" s="6">
        <f>_xlfn.LET(_xlpm.w,F143,LEN(_xlpm.w)-2)</f>
        <v>3</v>
      </c>
      <c r="I143" s="6">
        <f>_xlfn.LET(_xlpm.a,H143,_xlpm.b,G143,MAX(_xlpm.a,_xlpm.b))</f>
        <v>3</v>
      </c>
      <c r="J143" s="5" cm="1">
        <f t="array" ref="J143">SUM(_xlfn._xlws.FILTER($D$2:$D$205,_xlfn.MAP($E$2:$E$205,_xlfn.LAMBDA(_xlpm.x,_xlpm.x=$E143))))</f>
        <v>9.8425196850393699E-4</v>
      </c>
      <c r="K143" s="5">
        <f>$D143/J143</f>
        <v>1</v>
      </c>
      <c r="L143" s="5" cm="1">
        <f t="array" ref="L143">SUM(_xlfn._xlws.FILTER($D$2:$D$205,_xlfn.MAP($F$2:$F$205,_xlfn.LAMBDA(_xlpm.x,_xlpm.x=$F143))))</f>
        <v>9.8425196850393699E-4</v>
      </c>
      <c r="M143" s="5">
        <f>$D143/L143</f>
        <v>1</v>
      </c>
      <c r="N143" s="5">
        <f>_xlfn.LET(_xlpm.freq,B143,_xlpm.size,H143+1,_xlpm.F,O143,LOG(1+_xlpm.freq)*LOG(1+_xlpm.size)*_xlpm.F)</f>
        <v>0.33349344548020921</v>
      </c>
      <c r="O143" s="5">
        <f>_xlfn.LET(_xlpm.a,M143,_xlpm.b,K143,2*_xlpm.a*_xlpm.b/(_xlpm.a+_xlpm.b))</f>
        <v>1</v>
      </c>
      <c r="P143" s="5">
        <f>_xlfn.LET(_xlpm.p,K143,_xlpm.q,M143,LOG(_xlpm.p/_xlpm.q))</f>
        <v>0</v>
      </c>
      <c r="Q143" s="5"/>
    </row>
    <row r="144" spans="1:17">
      <c r="A144" s="4" t="str">
        <f>_xlfn.LET(_xlpm.sep," : ",CONCATENATE(E144,_xlpm.sep,F144))</f>
        <v>~mti~ : [mti]</v>
      </c>
      <c r="B144" s="2">
        <v>2</v>
      </c>
      <c r="C144" s="4" t="s">
        <v>183</v>
      </c>
      <c r="D144" s="5">
        <f>B144/freq.sum.r1a</f>
        <v>9.8425196850393699E-4</v>
      </c>
      <c r="E144" s="4" t="str">
        <f>_xlfn.LET(_xlpm.sep,":",_xlpm.w,$C144,_xlfn.CONCAT("~",RIGHT(_xlpm.w,LEN(_xlpm.w)-FIND(_xlpm.sep,_xlpm.w)),"~"))</f>
        <v>~mti~</v>
      </c>
      <c r="F144" s="4" t="str">
        <f>_xlfn.LET(_xlpm.sep,":",_xlpm.w,$C144,_xlfn.CONCAT("[",LEFT(_xlpm.w,FIND(_xlpm.sep,_xlpm.w)-1),"]"))</f>
        <v>[mti]</v>
      </c>
      <c r="G144" s="6">
        <f>_xlfn.LET(_xlpm.w,E144,LEN(_xlpm.w)-2)</f>
        <v>3</v>
      </c>
      <c r="H144" s="6">
        <f>_xlfn.LET(_xlpm.w,F144,LEN(_xlpm.w)-2)</f>
        <v>3</v>
      </c>
      <c r="I144" s="6">
        <f>_xlfn.LET(_xlpm.a,H144,_xlpm.b,G144,MAX(_xlpm.a,_xlpm.b))</f>
        <v>3</v>
      </c>
      <c r="J144" s="5" cm="1">
        <f t="array" ref="J144">SUM(_xlfn._xlws.FILTER($D$2:$D$205,_xlfn.MAP($E$2:$E$205,_xlfn.LAMBDA(_xlpm.x,_xlpm.x=$E144))))</f>
        <v>9.8425196850393699E-4</v>
      </c>
      <c r="K144" s="5">
        <f>$D144/J144</f>
        <v>1</v>
      </c>
      <c r="L144" s="5" cm="1">
        <f t="array" ref="L144">SUM(_xlfn._xlws.FILTER($D$2:$D$205,_xlfn.MAP($F$2:$F$205,_xlfn.LAMBDA(_xlpm.x,_xlpm.x=$F144))))</f>
        <v>9.8425196850393699E-4</v>
      </c>
      <c r="M144" s="5">
        <f>$D144/L144</f>
        <v>1</v>
      </c>
      <c r="N144" s="5">
        <f>_xlfn.LET(_xlpm.freq,B144,_xlpm.size,H144+1,_xlpm.F,O144,LOG(1+_xlpm.freq)*LOG(1+_xlpm.size)*_xlpm.F)</f>
        <v>0.33349344548020921</v>
      </c>
      <c r="O144" s="5">
        <f>_xlfn.LET(_xlpm.a,M144,_xlpm.b,K144,2*_xlpm.a*_xlpm.b/(_xlpm.a+_xlpm.b))</f>
        <v>1</v>
      </c>
      <c r="P144" s="5">
        <f>_xlfn.LET(_xlpm.p,K144,_xlpm.q,M144,LOG(_xlpm.p/_xlpm.q))</f>
        <v>0</v>
      </c>
      <c r="Q144" s="5"/>
    </row>
    <row r="145" spans="1:17">
      <c r="A145" s="4" t="str">
        <f>_xlfn.LET(_xlpm.sep," : ",CONCATENATE(E145,_xlpm.sep,F145))</f>
        <v>~msa~ : [msa]</v>
      </c>
      <c r="B145" s="2">
        <v>2</v>
      </c>
      <c r="C145" s="4" t="s">
        <v>184</v>
      </c>
      <c r="D145" s="5">
        <f>B145/freq.sum.r1a</f>
        <v>9.8425196850393699E-4</v>
      </c>
      <c r="E145" s="4" t="str">
        <f>_xlfn.LET(_xlpm.sep,":",_xlpm.w,$C145,_xlfn.CONCAT("~",RIGHT(_xlpm.w,LEN(_xlpm.w)-FIND(_xlpm.sep,_xlpm.w)),"~"))</f>
        <v>~msa~</v>
      </c>
      <c r="F145" s="4" t="str">
        <f>_xlfn.LET(_xlpm.sep,":",_xlpm.w,$C145,_xlfn.CONCAT("[",LEFT(_xlpm.w,FIND(_xlpm.sep,_xlpm.w)-1),"]"))</f>
        <v>[msa]</v>
      </c>
      <c r="G145" s="6">
        <f>_xlfn.LET(_xlpm.w,E145,LEN(_xlpm.w)-2)</f>
        <v>3</v>
      </c>
      <c r="H145" s="6">
        <f>_xlfn.LET(_xlpm.w,F145,LEN(_xlpm.w)-2)</f>
        <v>3</v>
      </c>
      <c r="I145" s="6">
        <f>_xlfn.LET(_xlpm.a,H145,_xlpm.b,G145,MAX(_xlpm.a,_xlpm.b))</f>
        <v>3</v>
      </c>
      <c r="J145" s="5" cm="1">
        <f t="array" ref="J145">SUM(_xlfn._xlws.FILTER($D$2:$D$205,_xlfn.MAP($E$2:$E$205,_xlfn.LAMBDA(_xlpm.x,_xlpm.x=$E145))))</f>
        <v>9.8425196850393699E-4</v>
      </c>
      <c r="K145" s="5">
        <f>$D145/J145</f>
        <v>1</v>
      </c>
      <c r="L145" s="5" cm="1">
        <f t="array" ref="L145">SUM(_xlfn._xlws.FILTER($D$2:$D$205,_xlfn.MAP($F$2:$F$205,_xlfn.LAMBDA(_xlpm.x,_xlpm.x=$F145))))</f>
        <v>9.8425196850393699E-4</v>
      </c>
      <c r="M145" s="5">
        <f>$D145/L145</f>
        <v>1</v>
      </c>
      <c r="N145" s="5">
        <f>_xlfn.LET(_xlpm.freq,B145,_xlpm.size,H145+1,_xlpm.F,O145,LOG(1+_xlpm.freq)*LOG(1+_xlpm.size)*_xlpm.F)</f>
        <v>0.33349344548020921</v>
      </c>
      <c r="O145" s="5">
        <f>_xlfn.LET(_xlpm.a,M145,_xlpm.b,K145,2*_xlpm.a*_xlpm.b/(_xlpm.a+_xlpm.b))</f>
        <v>1</v>
      </c>
      <c r="P145" s="5">
        <f>_xlfn.LET(_xlpm.p,K145,_xlpm.q,M145,LOG(_xlpm.p/_xlpm.q))</f>
        <v>0</v>
      </c>
      <c r="Q145" s="5"/>
    </row>
    <row r="146" spans="1:17">
      <c r="A146" s="4" t="str">
        <f>_xlfn.LET(_xlpm.sep," : ",CONCATENATE(E146,_xlpm.sep,F146))</f>
        <v>~mpi~ : [mpi]</v>
      </c>
      <c r="B146" s="2">
        <v>2</v>
      </c>
      <c r="C146" s="4" t="s">
        <v>185</v>
      </c>
      <c r="D146" s="5">
        <f>B146/freq.sum.r1a</f>
        <v>9.8425196850393699E-4</v>
      </c>
      <c r="E146" s="4" t="str">
        <f>_xlfn.LET(_xlpm.sep,":",_xlpm.w,$C146,_xlfn.CONCAT("~",RIGHT(_xlpm.w,LEN(_xlpm.w)-FIND(_xlpm.sep,_xlpm.w)),"~"))</f>
        <v>~mpi~</v>
      </c>
      <c r="F146" s="4" t="str">
        <f>_xlfn.LET(_xlpm.sep,":",_xlpm.w,$C146,_xlfn.CONCAT("[",LEFT(_xlpm.w,FIND(_xlpm.sep,_xlpm.w)-1),"]"))</f>
        <v>[mpi]</v>
      </c>
      <c r="G146" s="6">
        <f>_xlfn.LET(_xlpm.w,E146,LEN(_xlpm.w)-2)</f>
        <v>3</v>
      </c>
      <c r="H146" s="6">
        <f>_xlfn.LET(_xlpm.w,F146,LEN(_xlpm.w)-2)</f>
        <v>3</v>
      </c>
      <c r="I146" s="6">
        <f>_xlfn.LET(_xlpm.a,H146,_xlpm.b,G146,MAX(_xlpm.a,_xlpm.b))</f>
        <v>3</v>
      </c>
      <c r="J146" s="5" cm="1">
        <f t="array" ref="J146">SUM(_xlfn._xlws.FILTER($D$2:$D$205,_xlfn.MAP($E$2:$E$205,_xlfn.LAMBDA(_xlpm.x,_xlpm.x=$E146))))</f>
        <v>9.8425196850393699E-4</v>
      </c>
      <c r="K146" s="5">
        <f>$D146/J146</f>
        <v>1</v>
      </c>
      <c r="L146" s="5" cm="1">
        <f t="array" ref="L146">SUM(_xlfn._xlws.FILTER($D$2:$D$205,_xlfn.MAP($F$2:$F$205,_xlfn.LAMBDA(_xlpm.x,_xlpm.x=$F146))))</f>
        <v>9.8425196850393699E-4</v>
      </c>
      <c r="M146" s="5">
        <f>$D146/L146</f>
        <v>1</v>
      </c>
      <c r="N146" s="5">
        <f>_xlfn.LET(_xlpm.freq,B146,_xlpm.size,H146+1,_xlpm.F,O146,LOG(1+_xlpm.freq)*LOG(1+_xlpm.size)*_xlpm.F)</f>
        <v>0.33349344548020921</v>
      </c>
      <c r="O146" s="5">
        <f>_xlfn.LET(_xlpm.a,M146,_xlpm.b,K146,2*_xlpm.a*_xlpm.b/(_xlpm.a+_xlpm.b))</f>
        <v>1</v>
      </c>
      <c r="P146" s="5">
        <f>_xlfn.LET(_xlpm.p,K146,_xlpm.q,M146,LOG(_xlpm.p/_xlpm.q))</f>
        <v>0</v>
      </c>
      <c r="Q146" s="5"/>
    </row>
    <row r="147" spans="1:17">
      <c r="A147" s="4" t="str">
        <f>_xlfn.LET(_xlpm.sep," : ",CONCATENATE(E147,_xlpm.sep,F147))</f>
        <v>~mpa~ : [mpa]</v>
      </c>
      <c r="B147" s="2">
        <v>2</v>
      </c>
      <c r="C147" s="4" t="s">
        <v>77</v>
      </c>
      <c r="D147" s="5">
        <f>B147/freq.sum.r1a</f>
        <v>9.8425196850393699E-4</v>
      </c>
      <c r="E147" s="4" t="str">
        <f>_xlfn.LET(_xlpm.sep,":",_xlpm.w,$C147,_xlfn.CONCAT("~",RIGHT(_xlpm.w,LEN(_xlpm.w)-FIND(_xlpm.sep,_xlpm.w)),"~"))</f>
        <v>~mpa~</v>
      </c>
      <c r="F147" s="4" t="str">
        <f>_xlfn.LET(_xlpm.sep,":",_xlpm.w,$C147,_xlfn.CONCAT("[",LEFT(_xlpm.w,FIND(_xlpm.sep,_xlpm.w)-1),"]"))</f>
        <v>[mpa]</v>
      </c>
      <c r="G147" s="6">
        <f>_xlfn.LET(_xlpm.w,E147,LEN(_xlpm.w)-2)</f>
        <v>3</v>
      </c>
      <c r="H147" s="6">
        <f>_xlfn.LET(_xlpm.w,F147,LEN(_xlpm.w)-2)</f>
        <v>3</v>
      </c>
      <c r="I147" s="6">
        <f>_xlfn.LET(_xlpm.a,H147,_xlpm.b,G147,MAX(_xlpm.a,_xlpm.b))</f>
        <v>3</v>
      </c>
      <c r="J147" s="5" cm="1">
        <f t="array" ref="J147">SUM(_xlfn._xlws.FILTER($D$2:$D$205,_xlfn.MAP($E$2:$E$205,_xlfn.LAMBDA(_xlpm.x,_xlpm.x=$E147))))</f>
        <v>9.8425196850393699E-4</v>
      </c>
      <c r="K147" s="5">
        <f>$D147/J147</f>
        <v>1</v>
      </c>
      <c r="L147" s="5" cm="1">
        <f t="array" ref="L147">SUM(_xlfn._xlws.FILTER($D$2:$D$205,_xlfn.MAP($F$2:$F$205,_xlfn.LAMBDA(_xlpm.x,_xlpm.x=$F147))))</f>
        <v>9.8425196850393699E-4</v>
      </c>
      <c r="M147" s="5">
        <f>$D147/L147</f>
        <v>1</v>
      </c>
      <c r="N147" s="5">
        <f>_xlfn.LET(_xlpm.freq,B147,_xlpm.size,H147+1,_xlpm.F,O147,LOG(1+_xlpm.freq)*LOG(1+_xlpm.size)*_xlpm.F)</f>
        <v>0.33349344548020921</v>
      </c>
      <c r="O147" s="5">
        <f>_xlfn.LET(_xlpm.a,M147,_xlpm.b,K147,2*_xlpm.a*_xlpm.b/(_xlpm.a+_xlpm.b))</f>
        <v>1</v>
      </c>
      <c r="P147" s="5">
        <f>_xlfn.LET(_xlpm.p,K147,_xlpm.q,M147,LOG(_xlpm.p/_xlpm.q))</f>
        <v>0</v>
      </c>
      <c r="Q147" s="5"/>
    </row>
    <row r="148" spans="1:17">
      <c r="A148" s="4" t="str">
        <f>_xlfn.LET(_xlpm.sep," : ",CONCATENATE(E148,_xlpm.sep,F148))</f>
        <v>~mko~ : [mko]</v>
      </c>
      <c r="B148" s="2">
        <v>2</v>
      </c>
      <c r="C148" s="4" t="s">
        <v>186</v>
      </c>
      <c r="D148" s="5">
        <f>B148/freq.sum.r1a</f>
        <v>9.8425196850393699E-4</v>
      </c>
      <c r="E148" s="5" t="str">
        <f>_xlfn.LET(_xlpm.sep,":",_xlpm.w,$C148,_xlfn.CONCAT("~",RIGHT(_xlpm.w,LEN(_xlpm.w)-FIND(_xlpm.sep,_xlpm.w)),"~"))</f>
        <v>~mko~</v>
      </c>
      <c r="F148" s="5" t="str">
        <f>_xlfn.LET(_xlpm.sep,":",_xlpm.w,$C148,_xlfn.CONCAT("[",LEFT(_xlpm.w,FIND(_xlpm.sep,_xlpm.w)-1),"]"))</f>
        <v>[mko]</v>
      </c>
      <c r="G148" s="6">
        <f>_xlfn.LET(_xlpm.w,E148,LEN(_xlpm.w)-2)</f>
        <v>3</v>
      </c>
      <c r="H148" s="6">
        <f>_xlfn.LET(_xlpm.w,F148,LEN(_xlpm.w)-2)</f>
        <v>3</v>
      </c>
      <c r="I148" s="6">
        <f>_xlfn.LET(_xlpm.a,H148,_xlpm.b,G148,MAX(_xlpm.a,_xlpm.b))</f>
        <v>3</v>
      </c>
      <c r="J148" s="5" cm="1">
        <f t="array" ref="J148">SUM(_xlfn._xlws.FILTER($D$2:$D$205,_xlfn.MAP($E$2:$E$205,_xlfn.LAMBDA(_xlpm.x,_xlpm.x=$E148))))</f>
        <v>9.8425196850393699E-4</v>
      </c>
      <c r="K148" s="5">
        <f>$D148/J148</f>
        <v>1</v>
      </c>
      <c r="L148" s="5" cm="1">
        <f t="array" ref="L148">SUM(_xlfn._xlws.FILTER($D$2:$D$205,_xlfn.MAP($F$2:$F$205,_xlfn.LAMBDA(_xlpm.x,_xlpm.x=$F148))))</f>
        <v>9.8425196850393699E-4</v>
      </c>
      <c r="M148" s="5">
        <f>$D148/L148</f>
        <v>1</v>
      </c>
      <c r="N148" s="5">
        <f>_xlfn.LET(_xlpm.freq,B148,_xlpm.size,H148+1,_xlpm.F,O148,LOG(1+_xlpm.freq)*LOG(1+_xlpm.size)*_xlpm.F)</f>
        <v>0.33349344548020921</v>
      </c>
      <c r="O148" s="5">
        <f>_xlfn.LET(_xlpm.a,M148,_xlpm.b,K148,2*_xlpm.a*_xlpm.b/(_xlpm.a+_xlpm.b))</f>
        <v>1</v>
      </c>
      <c r="P148" s="5">
        <f>_xlfn.LET(_xlpm.p,K148,_xlpm.q,M148,LOG(_xlpm.p/_xlpm.q))</f>
        <v>0</v>
      </c>
      <c r="Q148" s="5"/>
    </row>
    <row r="149" spans="1:17">
      <c r="A149" s="4" t="str">
        <f>_xlfn.LET(_xlpm.sep," : ",CONCATENATE(E149,_xlpm.sep,F149))</f>
        <v>~mke~ : [mke]</v>
      </c>
      <c r="B149" s="2">
        <v>2</v>
      </c>
      <c r="C149" s="4" t="s">
        <v>187</v>
      </c>
      <c r="D149" s="5">
        <f>B149/freq.sum.r1a</f>
        <v>9.8425196850393699E-4</v>
      </c>
      <c r="E149" s="5" t="str">
        <f>_xlfn.LET(_xlpm.sep,":",_xlpm.w,$C149,_xlfn.CONCAT("~",RIGHT(_xlpm.w,LEN(_xlpm.w)-FIND(_xlpm.sep,_xlpm.w)),"~"))</f>
        <v>~mke~</v>
      </c>
      <c r="F149" s="5" t="str">
        <f>_xlfn.LET(_xlpm.sep,":",_xlpm.w,$C149,_xlfn.CONCAT("[",LEFT(_xlpm.w,FIND(_xlpm.sep,_xlpm.w)-1),"]"))</f>
        <v>[mke]</v>
      </c>
      <c r="G149" s="6">
        <f>_xlfn.LET(_xlpm.w,E149,LEN(_xlpm.w)-2)</f>
        <v>3</v>
      </c>
      <c r="H149" s="6">
        <f>_xlfn.LET(_xlpm.w,F149,LEN(_xlpm.w)-2)</f>
        <v>3</v>
      </c>
      <c r="I149" s="6">
        <f>_xlfn.LET(_xlpm.a,H149,_xlpm.b,G149,MAX(_xlpm.a,_xlpm.b))</f>
        <v>3</v>
      </c>
      <c r="J149" s="5" cm="1">
        <f t="array" ref="J149">SUM(_xlfn._xlws.FILTER($D$2:$D$205,_xlfn.MAP($E$2:$E$205,_xlfn.LAMBDA(_xlpm.x,_xlpm.x=$E149))))</f>
        <v>9.8425196850393699E-4</v>
      </c>
      <c r="K149" s="5">
        <f>$D149/J149</f>
        <v>1</v>
      </c>
      <c r="L149" s="5" cm="1">
        <f t="array" ref="L149">SUM(_xlfn._xlws.FILTER($D$2:$D$205,_xlfn.MAP($F$2:$F$205,_xlfn.LAMBDA(_xlpm.x,_xlpm.x=$F149))))</f>
        <v>9.8425196850393699E-4</v>
      </c>
      <c r="M149" s="5">
        <f>$D149/L149</f>
        <v>1</v>
      </c>
      <c r="N149" s="5">
        <f>_xlfn.LET(_xlpm.freq,B149,_xlpm.size,H149+1,_xlpm.F,O149,LOG(1+_xlpm.freq)*LOG(1+_xlpm.size)*_xlpm.F)</f>
        <v>0.33349344548020921</v>
      </c>
      <c r="O149" s="5">
        <f>_xlfn.LET(_xlpm.a,M149,_xlpm.b,K149,2*_xlpm.a*_xlpm.b/(_xlpm.a+_xlpm.b))</f>
        <v>1</v>
      </c>
      <c r="P149" s="5">
        <f>_xlfn.LET(_xlpm.p,K149,_xlpm.q,M149,LOG(_xlpm.p/_xlpm.q))</f>
        <v>0</v>
      </c>
      <c r="Q149" s="5"/>
    </row>
    <row r="150" spans="1:17">
      <c r="A150" s="4" t="str">
        <f>_xlfn.LET(_xlpm.sep," : ",CONCATENATE(E150,_xlpm.sep,F150))</f>
        <v>~mka~ : [mka]</v>
      </c>
      <c r="B150" s="2">
        <v>2</v>
      </c>
      <c r="C150" s="4" t="s">
        <v>188</v>
      </c>
      <c r="D150" s="5">
        <f>B150/freq.sum.r1a</f>
        <v>9.8425196850393699E-4</v>
      </c>
      <c r="E150" s="4" t="str">
        <f>_xlfn.LET(_xlpm.sep,":",_xlpm.w,$C150,_xlfn.CONCAT("~",RIGHT(_xlpm.w,LEN(_xlpm.w)-FIND(_xlpm.sep,_xlpm.w)),"~"))</f>
        <v>~mka~</v>
      </c>
      <c r="F150" s="4" t="str">
        <f>_xlfn.LET(_xlpm.sep,":",_xlpm.w,$C150,_xlfn.CONCAT("[",LEFT(_xlpm.w,FIND(_xlpm.sep,_xlpm.w)-1),"]"))</f>
        <v>[mka]</v>
      </c>
      <c r="G150" s="6">
        <f>_xlfn.LET(_xlpm.w,E150,LEN(_xlpm.w)-2)</f>
        <v>3</v>
      </c>
      <c r="H150" s="6">
        <f>_xlfn.LET(_xlpm.w,F150,LEN(_xlpm.w)-2)</f>
        <v>3</v>
      </c>
      <c r="I150" s="6">
        <f>_xlfn.LET(_xlpm.a,H150,_xlpm.b,G150,MAX(_xlpm.a,_xlpm.b))</f>
        <v>3</v>
      </c>
      <c r="J150" s="5" cm="1">
        <f t="array" ref="J150">SUM(_xlfn._xlws.FILTER($D$2:$D$205,_xlfn.MAP($E$2:$E$205,_xlfn.LAMBDA(_xlpm.x,_xlpm.x=$E150))))</f>
        <v>9.8425196850393699E-4</v>
      </c>
      <c r="K150" s="5">
        <f>$D150/J150</f>
        <v>1</v>
      </c>
      <c r="L150" s="5" cm="1">
        <f t="array" ref="L150">SUM(_xlfn._xlws.FILTER($D$2:$D$205,_xlfn.MAP($F$2:$F$205,_xlfn.LAMBDA(_xlpm.x,_xlpm.x=$F150))))</f>
        <v>9.8425196850393699E-4</v>
      </c>
      <c r="M150" s="5">
        <f>$D150/L150</f>
        <v>1</v>
      </c>
      <c r="N150" s="5">
        <f>_xlfn.LET(_xlpm.freq,B150,_xlpm.size,H150+1,_xlpm.F,O150,LOG(1+_xlpm.freq)*LOG(1+_xlpm.size)*_xlpm.F)</f>
        <v>0.33349344548020921</v>
      </c>
      <c r="O150" s="5">
        <f>_xlfn.LET(_xlpm.a,M150,_xlpm.b,K150,2*_xlpm.a*_xlpm.b/(_xlpm.a+_xlpm.b))</f>
        <v>1</v>
      </c>
      <c r="P150" s="5">
        <f>_xlfn.LET(_xlpm.p,K150,_xlpm.q,M150,LOG(_xlpm.p/_xlpm.q))</f>
        <v>0</v>
      </c>
      <c r="Q150" s="5"/>
    </row>
    <row r="151" spans="1:17">
      <c r="A151" s="4" t="str">
        <f>_xlfn.LET(_xlpm.sep," : ",CONCATENATE(E151,_xlpm.sep,F151))</f>
        <v>~mfa~ : [mfa]</v>
      </c>
      <c r="B151" s="2">
        <v>2</v>
      </c>
      <c r="C151" s="4" t="s">
        <v>189</v>
      </c>
      <c r="D151" s="5">
        <f>B151/freq.sum.r1a</f>
        <v>9.8425196850393699E-4</v>
      </c>
      <c r="E151" s="5" t="str">
        <f>_xlfn.LET(_xlpm.sep,":",_xlpm.w,$C151,_xlfn.CONCAT("~",RIGHT(_xlpm.w,LEN(_xlpm.w)-FIND(_xlpm.sep,_xlpm.w)),"~"))</f>
        <v>~mfa~</v>
      </c>
      <c r="F151" s="5" t="str">
        <f>_xlfn.LET(_xlpm.sep,":",_xlpm.w,$C151,_xlfn.CONCAT("[",LEFT(_xlpm.w,FIND(_xlpm.sep,_xlpm.w)-1),"]"))</f>
        <v>[mfa]</v>
      </c>
      <c r="G151" s="6">
        <f>_xlfn.LET(_xlpm.w,E151,LEN(_xlpm.w)-2)</f>
        <v>3</v>
      </c>
      <c r="H151" s="6">
        <f>_xlfn.LET(_xlpm.w,F151,LEN(_xlpm.w)-2)</f>
        <v>3</v>
      </c>
      <c r="I151" s="6">
        <f>_xlfn.LET(_xlpm.a,H151,_xlpm.b,G151,MAX(_xlpm.a,_xlpm.b))</f>
        <v>3</v>
      </c>
      <c r="J151" s="5" cm="1">
        <f t="array" ref="J151">SUM(_xlfn._xlws.FILTER($D$2:$D$205,_xlfn.MAP($E$2:$E$205,_xlfn.LAMBDA(_xlpm.x,_xlpm.x=$E151))))</f>
        <v>9.8425196850393699E-4</v>
      </c>
      <c r="K151" s="5">
        <f>$D151/J151</f>
        <v>1</v>
      </c>
      <c r="L151" s="5" cm="1">
        <f t="array" ref="L151">SUM(_xlfn._xlws.FILTER($D$2:$D$205,_xlfn.MAP($F$2:$F$205,_xlfn.LAMBDA(_xlpm.x,_xlpm.x=$F151))))</f>
        <v>9.8425196850393699E-4</v>
      </c>
      <c r="M151" s="5">
        <f>$D151/L151</f>
        <v>1</v>
      </c>
      <c r="N151" s="5">
        <f>_xlfn.LET(_xlpm.freq,B151,_xlpm.size,H151+1,_xlpm.F,O151,LOG(1+_xlpm.freq)*LOG(1+_xlpm.size)*_xlpm.F)</f>
        <v>0.33349344548020921</v>
      </c>
      <c r="O151" s="5">
        <f>_xlfn.LET(_xlpm.a,M151,_xlpm.b,K151,2*_xlpm.a*_xlpm.b/(_xlpm.a+_xlpm.b))</f>
        <v>1</v>
      </c>
      <c r="P151" s="5">
        <f>_xlfn.LET(_xlpm.p,K151,_xlpm.q,M151,LOG(_xlpm.p/_xlpm.q))</f>
        <v>0</v>
      </c>
      <c r="Q151" s="5"/>
    </row>
    <row r="152" spans="1:17">
      <c r="A152" s="4" t="str">
        <f>_xlfn.LET(_xlpm.sep," : ",CONCATENATE(E152,_xlpm.sep,F152))</f>
        <v>~nyi~ : [ɲi]</v>
      </c>
      <c r="B152" s="2">
        <v>3</v>
      </c>
      <c r="C152" s="4" t="s">
        <v>155</v>
      </c>
      <c r="D152" s="5">
        <f>B152/freq.sum.r1a</f>
        <v>1.4763779527559055E-3</v>
      </c>
      <c r="E152" s="4" t="str">
        <f>_xlfn.LET(_xlpm.sep,":",_xlpm.w,$C152,_xlfn.CONCAT("~",RIGHT(_xlpm.w,LEN(_xlpm.w)-FIND(_xlpm.sep,_xlpm.w)),"~"))</f>
        <v>~nyi~</v>
      </c>
      <c r="F152" s="4" t="str">
        <f>_xlfn.LET(_xlpm.sep,":",_xlpm.w,$C152,_xlfn.CONCAT("[",LEFT(_xlpm.w,FIND(_xlpm.sep,_xlpm.w)-1),"]"))</f>
        <v>[ɲi]</v>
      </c>
      <c r="G152" s="6">
        <f>_xlfn.LET(_xlpm.w,E152,LEN(_xlpm.w)-2)</f>
        <v>3</v>
      </c>
      <c r="H152" s="6">
        <f>_xlfn.LET(_xlpm.w,F152,LEN(_xlpm.w)-2)</f>
        <v>2</v>
      </c>
      <c r="I152" s="6">
        <f>_xlfn.LET(_xlpm.a,H152,_xlpm.b,G152,MAX(_xlpm.a,_xlpm.b))</f>
        <v>3</v>
      </c>
      <c r="J152" s="5" cm="1">
        <f t="array" ref="J152">SUM(_xlfn._xlws.FILTER($D$2:$D$205,_xlfn.MAP($E$2:$E$205,_xlfn.LAMBDA(_xlpm.x,_xlpm.x=$E152))))</f>
        <v>1.4763779527559055E-3</v>
      </c>
      <c r="K152" s="5">
        <f>$D152/J152</f>
        <v>1</v>
      </c>
      <c r="L152" s="5" cm="1">
        <f t="array" ref="L152">SUM(_xlfn._xlws.FILTER($D$2:$D$205,_xlfn.MAP($F$2:$F$205,_xlfn.LAMBDA(_xlpm.x,_xlpm.x=$F152))))</f>
        <v>1.4763779527559055E-3</v>
      </c>
      <c r="M152" s="5">
        <f>$D152/L152</f>
        <v>1</v>
      </c>
      <c r="N152" s="5">
        <f>_xlfn.LET(_xlpm.freq,B152,_xlpm.size,H152+1,_xlpm.F,O152,LOG(1+_xlpm.freq)*LOG(1+_xlpm.size)*_xlpm.F)</f>
        <v>0.36247623315782618</v>
      </c>
      <c r="O152" s="5">
        <f>_xlfn.LET(_xlpm.a,M152,_xlpm.b,K152,2*_xlpm.a*_xlpm.b/(_xlpm.a+_xlpm.b))</f>
        <v>1</v>
      </c>
      <c r="P152" s="5">
        <f>_xlfn.LET(_xlpm.p,K152,_xlpm.q,M152,LOG(_xlpm.p/_xlpm.q))</f>
        <v>0</v>
      </c>
      <c r="Q152" s="5"/>
    </row>
    <row r="153" spans="1:17">
      <c r="A153" s="4" t="str">
        <f>_xlfn.LET(_xlpm.sep," : ",CONCATENATE(E153,_xlpm.sep,F153))</f>
        <v>~nji~ : [ⁿɗʒi]</v>
      </c>
      <c r="B153" s="2">
        <v>2</v>
      </c>
      <c r="C153" s="4" t="s">
        <v>164</v>
      </c>
      <c r="D153" s="5">
        <f>B153/freq.sum.r1a</f>
        <v>9.8425196850393699E-4</v>
      </c>
      <c r="E153" s="4" t="str">
        <f>_xlfn.LET(_xlpm.sep,":",_xlpm.w,$C153,_xlfn.CONCAT("~",RIGHT(_xlpm.w,LEN(_xlpm.w)-FIND(_xlpm.sep,_xlpm.w)),"~"))</f>
        <v>~nji~</v>
      </c>
      <c r="F153" s="4" t="str">
        <f>_xlfn.LET(_xlpm.sep,":",_xlpm.w,$C153,_xlfn.CONCAT("[",LEFT(_xlpm.w,FIND(_xlpm.sep,_xlpm.w)-1),"]"))</f>
        <v>[ⁿɗʒi]</v>
      </c>
      <c r="G153" s="6">
        <f>_xlfn.LET(_xlpm.w,E153,LEN(_xlpm.w)-2)</f>
        <v>3</v>
      </c>
      <c r="H153" s="6">
        <f>_xlfn.LET(_xlpm.w,F153,LEN(_xlpm.w)-2)</f>
        <v>4</v>
      </c>
      <c r="I153" s="6">
        <f>_xlfn.LET(_xlpm.a,H153,_xlpm.b,G153,MAX(_xlpm.a,_xlpm.b))</f>
        <v>4</v>
      </c>
      <c r="J153" s="5" cm="1">
        <f t="array" ref="J153">SUM(_xlfn._xlws.FILTER($D$2:$D$205,_xlfn.MAP($E$2:$E$205,_xlfn.LAMBDA(_xlpm.x,_xlpm.x=$E153))))</f>
        <v>9.8425196850393699E-4</v>
      </c>
      <c r="K153" s="5">
        <f>$D153/J153</f>
        <v>1</v>
      </c>
      <c r="L153" s="5" cm="1">
        <f t="array" ref="L153">SUM(_xlfn._xlws.FILTER($D$2:$D$205,_xlfn.MAP($F$2:$F$205,_xlfn.LAMBDA(_xlpm.x,_xlpm.x=$F153))))</f>
        <v>9.8425196850393699E-4</v>
      </c>
      <c r="M153" s="5">
        <f>$D153/L153</f>
        <v>1</v>
      </c>
      <c r="N153" s="5">
        <f>_xlfn.LET(_xlpm.freq,B153,_xlpm.size,H153+1,_xlpm.F,O153,LOG(1+_xlpm.freq)*LOG(1+_xlpm.size)*_xlpm.F)</f>
        <v>0.37127250094471825</v>
      </c>
      <c r="O153" s="5">
        <f>_xlfn.LET(_xlpm.a,M153,_xlpm.b,K153,2*_xlpm.a*_xlpm.b/(_xlpm.a+_xlpm.b))</f>
        <v>1</v>
      </c>
      <c r="P153" s="5">
        <f>_xlfn.LET(_xlpm.p,K153,_xlpm.q,M153,LOG(_xlpm.p/_xlpm.q))</f>
        <v>0</v>
      </c>
      <c r="Q153" s="5"/>
    </row>
    <row r="154" spans="1:17">
      <c r="A154" s="4" t="str">
        <f>_xlfn.LET(_xlpm.sep," : ",CONCATENATE(E154,_xlpm.sep,F154))</f>
        <v>~nja~ : [ⁿɗʒa]</v>
      </c>
      <c r="B154" s="2">
        <v>2</v>
      </c>
      <c r="C154" s="4" t="s">
        <v>165</v>
      </c>
      <c r="D154" s="5">
        <f>B154/freq.sum.r1a</f>
        <v>9.8425196850393699E-4</v>
      </c>
      <c r="E154" s="4" t="str">
        <f>_xlfn.LET(_xlpm.sep,":",_xlpm.w,$C154,_xlfn.CONCAT("~",RIGHT(_xlpm.w,LEN(_xlpm.w)-FIND(_xlpm.sep,_xlpm.w)),"~"))</f>
        <v>~nja~</v>
      </c>
      <c r="F154" s="4" t="str">
        <f>_xlfn.LET(_xlpm.sep,":",_xlpm.w,$C154,_xlfn.CONCAT("[",LEFT(_xlpm.w,FIND(_xlpm.sep,_xlpm.w)-1),"]"))</f>
        <v>[ⁿɗʒa]</v>
      </c>
      <c r="G154" s="6">
        <f>_xlfn.LET(_xlpm.w,E154,LEN(_xlpm.w)-2)</f>
        <v>3</v>
      </c>
      <c r="H154" s="6">
        <f>_xlfn.LET(_xlpm.w,F154,LEN(_xlpm.w)-2)</f>
        <v>4</v>
      </c>
      <c r="I154" s="6">
        <f>_xlfn.LET(_xlpm.a,H154,_xlpm.b,G154,MAX(_xlpm.a,_xlpm.b))</f>
        <v>4</v>
      </c>
      <c r="J154" s="5" cm="1">
        <f t="array" ref="J154">SUM(_xlfn._xlws.FILTER($D$2:$D$205,_xlfn.MAP($E$2:$E$205,_xlfn.LAMBDA(_xlpm.x,_xlpm.x=$E154))))</f>
        <v>9.8425196850393699E-4</v>
      </c>
      <c r="K154" s="5">
        <f>$D154/J154</f>
        <v>1</v>
      </c>
      <c r="L154" s="5" cm="1">
        <f t="array" ref="L154">SUM(_xlfn._xlws.FILTER($D$2:$D$205,_xlfn.MAP($F$2:$F$205,_xlfn.LAMBDA(_xlpm.x,_xlpm.x=$F154))))</f>
        <v>9.8425196850393699E-4</v>
      </c>
      <c r="M154" s="5">
        <f>$D154/L154</f>
        <v>1</v>
      </c>
      <c r="N154" s="5">
        <f>_xlfn.LET(_xlpm.freq,B154,_xlpm.size,H154+1,_xlpm.F,O154,LOG(1+_xlpm.freq)*LOG(1+_xlpm.size)*_xlpm.F)</f>
        <v>0.37127250094471825</v>
      </c>
      <c r="O154" s="5">
        <f>_xlfn.LET(_xlpm.a,M154,_xlpm.b,K154,2*_xlpm.a*_xlpm.b/(_xlpm.a+_xlpm.b))</f>
        <v>1</v>
      </c>
      <c r="P154" s="5">
        <f>_xlfn.LET(_xlpm.p,K154,_xlpm.q,M154,LOG(_xlpm.p/_xlpm.q))</f>
        <v>0</v>
      </c>
      <c r="Q154" s="5"/>
    </row>
    <row r="155" spans="1:17">
      <c r="A155" s="4" t="str">
        <f>_xlfn.LET(_xlpm.sep," : ",CONCATENATE(E155,_xlpm.sep,F155))</f>
        <v>~dhi~ : [ɗhi]</v>
      </c>
      <c r="B155" s="2">
        <v>3</v>
      </c>
      <c r="C155" s="4" t="s">
        <v>156</v>
      </c>
      <c r="D155" s="5">
        <f>B155/freq.sum.r1a</f>
        <v>1.4763779527559055E-3</v>
      </c>
      <c r="E155" s="5" t="str">
        <f>_xlfn.LET(_xlpm.sep,":",_xlpm.w,$C155,_xlfn.CONCAT("~",RIGHT(_xlpm.w,LEN(_xlpm.w)-FIND(_xlpm.sep,_xlpm.w)),"~"))</f>
        <v>~dhi~</v>
      </c>
      <c r="F155" s="5" t="str">
        <f>_xlfn.LET(_xlpm.sep,":",_xlpm.w,$C155,_xlfn.CONCAT("[",LEFT(_xlpm.w,FIND(_xlpm.sep,_xlpm.w)-1),"]"))</f>
        <v>[ɗhi]</v>
      </c>
      <c r="G155" s="6">
        <f>_xlfn.LET(_xlpm.w,E155,LEN(_xlpm.w)-2)</f>
        <v>3</v>
      </c>
      <c r="H155" s="6">
        <f>_xlfn.LET(_xlpm.w,F155,LEN(_xlpm.w)-2)</f>
        <v>3</v>
      </c>
      <c r="I155" s="6">
        <f>_xlfn.LET(_xlpm.a,H155,_xlpm.b,G155,MAX(_xlpm.a,_xlpm.b))</f>
        <v>3</v>
      </c>
      <c r="J155" s="5" cm="1">
        <f t="array" ref="J155">SUM(_xlfn._xlws.FILTER($D$2:$D$205,_xlfn.MAP($E$2:$E$205,_xlfn.LAMBDA(_xlpm.x,_xlpm.x=$E155))))</f>
        <v>1.4763779527559055E-3</v>
      </c>
      <c r="K155" s="5">
        <f>$D155/J155</f>
        <v>1</v>
      </c>
      <c r="L155" s="5" cm="1">
        <f t="array" ref="L155">SUM(_xlfn._xlws.FILTER($D$2:$D$205,_xlfn.MAP($F$2:$F$205,_xlfn.LAMBDA(_xlpm.x,_xlpm.x=$F155))))</f>
        <v>1.4763779527559055E-3</v>
      </c>
      <c r="M155" s="5">
        <f>$D155/L155</f>
        <v>1</v>
      </c>
      <c r="N155" s="5">
        <f>_xlfn.LET(_xlpm.freq,B155,_xlpm.size,H155+1,_xlpm.F,O155,LOG(1+_xlpm.freq)*LOG(1+_xlpm.size)*_xlpm.F)</f>
        <v>0.42082187474904936</v>
      </c>
      <c r="O155" s="5">
        <f>_xlfn.LET(_xlpm.a,M155,_xlpm.b,K155,2*_xlpm.a*_xlpm.b/(_xlpm.a+_xlpm.b))</f>
        <v>1</v>
      </c>
      <c r="P155" s="5">
        <f>_xlfn.LET(_xlpm.p,K155,_xlpm.q,M155,LOG(_xlpm.p/_xlpm.q))</f>
        <v>0</v>
      </c>
      <c r="Q155" s="5"/>
    </row>
    <row r="156" spans="1:17">
      <c r="A156" s="4" t="str">
        <f>_xlfn.LET(_xlpm.sep," : ",CONCATENATE(E156,_xlpm.sep,F156))</f>
        <v>~gha~ : [ɠha]</v>
      </c>
      <c r="B156" s="2">
        <v>3</v>
      </c>
      <c r="C156" s="4" t="s">
        <v>157</v>
      </c>
      <c r="D156" s="5">
        <f>B156/freq.sum.r1a</f>
        <v>1.4763779527559055E-3</v>
      </c>
      <c r="E156" s="4" t="str">
        <f>_xlfn.LET(_xlpm.sep,":",_xlpm.w,$C156,_xlfn.CONCAT("~",RIGHT(_xlpm.w,LEN(_xlpm.w)-FIND(_xlpm.sep,_xlpm.w)),"~"))</f>
        <v>~gha~</v>
      </c>
      <c r="F156" s="4" t="str">
        <f>_xlfn.LET(_xlpm.sep,":",_xlpm.w,$C156,_xlfn.CONCAT("[",LEFT(_xlpm.w,FIND(_xlpm.sep,_xlpm.w)-1),"]"))</f>
        <v>[ɠha]</v>
      </c>
      <c r="G156" s="6">
        <f>_xlfn.LET(_xlpm.w,E156,LEN(_xlpm.w)-2)</f>
        <v>3</v>
      </c>
      <c r="H156" s="6">
        <f>_xlfn.LET(_xlpm.w,F156,LEN(_xlpm.w)-2)</f>
        <v>3</v>
      </c>
      <c r="I156" s="6">
        <f>_xlfn.LET(_xlpm.a,H156,_xlpm.b,G156,MAX(_xlpm.a,_xlpm.b))</f>
        <v>3</v>
      </c>
      <c r="J156" s="5" cm="1">
        <f t="array" ref="J156">SUM(_xlfn._xlws.FILTER($D$2:$D$205,_xlfn.MAP($E$2:$E$205,_xlfn.LAMBDA(_xlpm.x,_xlpm.x=$E156))))</f>
        <v>1.4763779527559055E-3</v>
      </c>
      <c r="K156" s="5">
        <f>$D156/J156</f>
        <v>1</v>
      </c>
      <c r="L156" s="5" cm="1">
        <f t="array" ref="L156">SUM(_xlfn._xlws.FILTER($D$2:$D$205,_xlfn.MAP($F$2:$F$205,_xlfn.LAMBDA(_xlpm.x,_xlpm.x=$F156))))</f>
        <v>1.4763779527559055E-3</v>
      </c>
      <c r="M156" s="5">
        <f>$D156/L156</f>
        <v>1</v>
      </c>
      <c r="N156" s="5">
        <f>_xlfn.LET(_xlpm.freq,B156,_xlpm.size,H156+1,_xlpm.F,O156,LOG(1+_xlpm.freq)*LOG(1+_xlpm.size)*_xlpm.F)</f>
        <v>0.42082187474904936</v>
      </c>
      <c r="O156" s="5">
        <f>_xlfn.LET(_xlpm.a,M156,_xlpm.b,K156,2*_xlpm.a*_xlpm.b/(_xlpm.a+_xlpm.b))</f>
        <v>1</v>
      </c>
      <c r="P156" s="5">
        <f>_xlfn.LET(_xlpm.p,K156,_xlpm.q,M156,LOG(_xlpm.p/_xlpm.q))</f>
        <v>0</v>
      </c>
      <c r="Q156" s="5"/>
    </row>
    <row r="157" spans="1:17">
      <c r="A157" s="4" t="str">
        <f>_xlfn.LET(_xlpm.sep," : ",CONCATENATE(E157,_xlpm.sep,F157))</f>
        <v>~mvu~ : [ᵐvu]</v>
      </c>
      <c r="B157" s="2">
        <v>3</v>
      </c>
      <c r="C157" s="4" t="s">
        <v>158</v>
      </c>
      <c r="D157" s="5">
        <f>B157/freq.sum.r1a</f>
        <v>1.4763779527559055E-3</v>
      </c>
      <c r="E157" s="4" t="str">
        <f>_xlfn.LET(_xlpm.sep,":",_xlpm.w,$C157,_xlfn.CONCAT("~",RIGHT(_xlpm.w,LEN(_xlpm.w)-FIND(_xlpm.sep,_xlpm.w)),"~"))</f>
        <v>~mvu~</v>
      </c>
      <c r="F157" s="4" t="str">
        <f>_xlfn.LET(_xlpm.sep,":",_xlpm.w,$C157,_xlfn.CONCAT("[",LEFT(_xlpm.w,FIND(_xlpm.sep,_xlpm.w)-1),"]"))</f>
        <v>[ᵐvu]</v>
      </c>
      <c r="G157" s="6">
        <f>_xlfn.LET(_xlpm.w,E157,LEN(_xlpm.w)-2)</f>
        <v>3</v>
      </c>
      <c r="H157" s="6">
        <f>_xlfn.LET(_xlpm.w,F157,LEN(_xlpm.w)-2)</f>
        <v>3</v>
      </c>
      <c r="I157" s="6">
        <f>_xlfn.LET(_xlpm.a,H157,_xlpm.b,G157,MAX(_xlpm.a,_xlpm.b))</f>
        <v>3</v>
      </c>
      <c r="J157" s="5" cm="1">
        <f t="array" ref="J157">SUM(_xlfn._xlws.FILTER($D$2:$D$205,_xlfn.MAP($E$2:$E$205,_xlfn.LAMBDA(_xlpm.x,_xlpm.x=$E157))))</f>
        <v>1.4763779527559055E-3</v>
      </c>
      <c r="K157" s="5">
        <f>$D157/J157</f>
        <v>1</v>
      </c>
      <c r="L157" s="5" cm="1">
        <f t="array" ref="L157">SUM(_xlfn._xlws.FILTER($D$2:$D$205,_xlfn.MAP($F$2:$F$205,_xlfn.LAMBDA(_xlpm.x,_xlpm.x=$F157))))</f>
        <v>1.4763779527559055E-3</v>
      </c>
      <c r="M157" s="5">
        <f>$D157/L157</f>
        <v>1</v>
      </c>
      <c r="N157" s="5">
        <f>_xlfn.LET(_xlpm.freq,B157,_xlpm.size,H157+1,_xlpm.F,O157,LOG(1+_xlpm.freq)*LOG(1+_xlpm.size)*_xlpm.F)</f>
        <v>0.42082187474904936</v>
      </c>
      <c r="O157" s="5">
        <f>_xlfn.LET(_xlpm.a,M157,_xlpm.b,K157,2*_xlpm.a*_xlpm.b/(_xlpm.a+_xlpm.b))</f>
        <v>1</v>
      </c>
      <c r="P157" s="5">
        <f>_xlfn.LET(_xlpm.p,K157,_xlpm.q,M157,LOG(_xlpm.p/_xlpm.q))</f>
        <v>0</v>
      </c>
      <c r="Q157" s="5"/>
    </row>
    <row r="158" spans="1:17">
      <c r="A158" s="4" t="str">
        <f>_xlfn.LET(_xlpm.sep," : ",CONCATENATE(E158,_xlpm.sep,F158))</f>
        <v>~mwi~ : [mwi]</v>
      </c>
      <c r="B158" s="2">
        <v>3</v>
      </c>
      <c r="C158" s="4" t="s">
        <v>159</v>
      </c>
      <c r="D158" s="5">
        <f>B158/freq.sum.r1a</f>
        <v>1.4763779527559055E-3</v>
      </c>
      <c r="E158" s="5" t="str">
        <f>_xlfn.LET(_xlpm.sep,":",_xlpm.w,$C158,_xlfn.CONCAT("~",RIGHT(_xlpm.w,LEN(_xlpm.w)-FIND(_xlpm.sep,_xlpm.w)),"~"))</f>
        <v>~mwi~</v>
      </c>
      <c r="F158" s="5" t="str">
        <f>_xlfn.LET(_xlpm.sep,":",_xlpm.w,$C158,_xlfn.CONCAT("[",LEFT(_xlpm.w,FIND(_xlpm.sep,_xlpm.w)-1),"]"))</f>
        <v>[mwi]</v>
      </c>
      <c r="G158" s="6">
        <f>_xlfn.LET(_xlpm.w,E158,LEN(_xlpm.w)-2)</f>
        <v>3</v>
      </c>
      <c r="H158" s="6">
        <f>_xlfn.LET(_xlpm.w,F158,LEN(_xlpm.w)-2)</f>
        <v>3</v>
      </c>
      <c r="I158" s="6">
        <f>_xlfn.LET(_xlpm.a,H158,_xlpm.b,G158,MAX(_xlpm.a,_xlpm.b))</f>
        <v>3</v>
      </c>
      <c r="J158" s="5" cm="1">
        <f t="array" ref="J158">SUM(_xlfn._xlws.FILTER($D$2:$D$205,_xlfn.MAP($E$2:$E$205,_xlfn.LAMBDA(_xlpm.x,_xlpm.x=$E158))))</f>
        <v>1.4763779527559055E-3</v>
      </c>
      <c r="K158" s="5">
        <f>$D158/J158</f>
        <v>1</v>
      </c>
      <c r="L158" s="5" cm="1">
        <f t="array" ref="L158">SUM(_xlfn._xlws.FILTER($D$2:$D$205,_xlfn.MAP($F$2:$F$205,_xlfn.LAMBDA(_xlpm.x,_xlpm.x=$F158))))</f>
        <v>1.4763779527559055E-3</v>
      </c>
      <c r="M158" s="5">
        <f>$D158/L158</f>
        <v>1</v>
      </c>
      <c r="N158" s="5">
        <f>_xlfn.LET(_xlpm.freq,B158,_xlpm.size,H158+1,_xlpm.F,O158,LOG(1+_xlpm.freq)*LOG(1+_xlpm.size)*_xlpm.F)</f>
        <v>0.42082187474904936</v>
      </c>
      <c r="O158" s="5">
        <f>_xlfn.LET(_xlpm.a,M158,_xlpm.b,K158,2*_xlpm.a*_xlpm.b/(_xlpm.a+_xlpm.b))</f>
        <v>1</v>
      </c>
      <c r="P158" s="5">
        <f>_xlfn.LET(_xlpm.p,K158,_xlpm.q,M158,LOG(_xlpm.p/_xlpm.q))</f>
        <v>0</v>
      </c>
      <c r="Q158" s="5"/>
    </row>
    <row r="159" spans="1:17">
      <c r="A159" s="4" t="str">
        <f>_xlfn.LET(_xlpm.sep," : ",CONCATENATE(E159,_xlpm.sep,F159))</f>
        <v>~mtu~ : [mtu]</v>
      </c>
      <c r="B159" s="2">
        <v>3</v>
      </c>
      <c r="C159" s="4" t="s">
        <v>160</v>
      </c>
      <c r="D159" s="5">
        <f>B159/freq.sum.r1a</f>
        <v>1.4763779527559055E-3</v>
      </c>
      <c r="E159" s="4" t="str">
        <f>_xlfn.LET(_xlpm.sep,":",_xlpm.w,$C159,_xlfn.CONCAT("~",RIGHT(_xlpm.w,LEN(_xlpm.w)-FIND(_xlpm.sep,_xlpm.w)),"~"))</f>
        <v>~mtu~</v>
      </c>
      <c r="F159" s="4" t="str">
        <f>_xlfn.LET(_xlpm.sep,":",_xlpm.w,$C159,_xlfn.CONCAT("[",LEFT(_xlpm.w,FIND(_xlpm.sep,_xlpm.w)-1),"]"))</f>
        <v>[mtu]</v>
      </c>
      <c r="G159" s="6">
        <f>_xlfn.LET(_xlpm.w,E159,LEN(_xlpm.w)-2)</f>
        <v>3</v>
      </c>
      <c r="H159" s="6">
        <f>_xlfn.LET(_xlpm.w,F159,LEN(_xlpm.w)-2)</f>
        <v>3</v>
      </c>
      <c r="I159" s="6">
        <f>_xlfn.LET(_xlpm.a,H159,_xlpm.b,G159,MAX(_xlpm.a,_xlpm.b))</f>
        <v>3</v>
      </c>
      <c r="J159" s="5" cm="1">
        <f t="array" ref="J159">SUM(_xlfn._xlws.FILTER($D$2:$D$205,_xlfn.MAP($E$2:$E$205,_xlfn.LAMBDA(_xlpm.x,_xlpm.x=$E159))))</f>
        <v>1.4763779527559055E-3</v>
      </c>
      <c r="K159" s="5">
        <f>$D159/J159</f>
        <v>1</v>
      </c>
      <c r="L159" s="5" cm="1">
        <f t="array" ref="L159">SUM(_xlfn._xlws.FILTER($D$2:$D$205,_xlfn.MAP($F$2:$F$205,_xlfn.LAMBDA(_xlpm.x,_xlpm.x=$F159))))</f>
        <v>1.4763779527559055E-3</v>
      </c>
      <c r="M159" s="5">
        <f>$D159/L159</f>
        <v>1</v>
      </c>
      <c r="N159" s="5">
        <f>_xlfn.LET(_xlpm.freq,B159,_xlpm.size,H159+1,_xlpm.F,O159,LOG(1+_xlpm.freq)*LOG(1+_xlpm.size)*_xlpm.F)</f>
        <v>0.42082187474904936</v>
      </c>
      <c r="O159" s="5">
        <f>_xlfn.LET(_xlpm.a,M159,_xlpm.b,K159,2*_xlpm.a*_xlpm.b/(_xlpm.a+_xlpm.b))</f>
        <v>1</v>
      </c>
      <c r="P159" s="5">
        <f>_xlfn.LET(_xlpm.p,K159,_xlpm.q,M159,LOG(_xlpm.p/_xlpm.q))</f>
        <v>0</v>
      </c>
      <c r="Q159" s="5"/>
    </row>
    <row r="160" spans="1:17">
      <c r="A160" s="4" t="str">
        <f>_xlfn.LET(_xlpm.sep," : ",CONCATENATE(E160,_xlpm.sep,F160))</f>
        <v>~mla~ : [mla]</v>
      </c>
      <c r="B160" s="2">
        <v>3</v>
      </c>
      <c r="C160" s="4" t="s">
        <v>161</v>
      </c>
      <c r="D160" s="5">
        <f>B160/freq.sum.r1a</f>
        <v>1.4763779527559055E-3</v>
      </c>
      <c r="E160" s="5" t="str">
        <f>_xlfn.LET(_xlpm.sep,":",_xlpm.w,$C160,_xlfn.CONCAT("~",RIGHT(_xlpm.w,LEN(_xlpm.w)-FIND(_xlpm.sep,_xlpm.w)),"~"))</f>
        <v>~mla~</v>
      </c>
      <c r="F160" s="5" t="str">
        <f>_xlfn.LET(_xlpm.sep,":",_xlpm.w,$C160,_xlfn.CONCAT("[",LEFT(_xlpm.w,FIND(_xlpm.sep,_xlpm.w)-1),"]"))</f>
        <v>[mla]</v>
      </c>
      <c r="G160" s="6">
        <f>_xlfn.LET(_xlpm.w,E160,LEN(_xlpm.w)-2)</f>
        <v>3</v>
      </c>
      <c r="H160" s="6">
        <f>_xlfn.LET(_xlpm.w,F160,LEN(_xlpm.w)-2)</f>
        <v>3</v>
      </c>
      <c r="I160" s="6">
        <f>_xlfn.LET(_xlpm.a,H160,_xlpm.b,G160,MAX(_xlpm.a,_xlpm.b))</f>
        <v>3</v>
      </c>
      <c r="J160" s="5" cm="1">
        <f t="array" ref="J160">SUM(_xlfn._xlws.FILTER($D$2:$D$205,_xlfn.MAP($E$2:$E$205,_xlfn.LAMBDA(_xlpm.x,_xlpm.x=$E160))))</f>
        <v>1.4763779527559055E-3</v>
      </c>
      <c r="K160" s="5">
        <f>$D160/J160</f>
        <v>1</v>
      </c>
      <c r="L160" s="5" cm="1">
        <f t="array" ref="L160">SUM(_xlfn._xlws.FILTER($D$2:$D$205,_xlfn.MAP($F$2:$F$205,_xlfn.LAMBDA(_xlpm.x,_xlpm.x=$F160))))</f>
        <v>1.4763779527559055E-3</v>
      </c>
      <c r="M160" s="5">
        <f>$D160/L160</f>
        <v>1</v>
      </c>
      <c r="N160" s="5">
        <f>_xlfn.LET(_xlpm.freq,B160,_xlpm.size,H160+1,_xlpm.F,O160,LOG(1+_xlpm.freq)*LOG(1+_xlpm.size)*_xlpm.F)</f>
        <v>0.42082187474904936</v>
      </c>
      <c r="O160" s="5">
        <f>_xlfn.LET(_xlpm.a,M160,_xlpm.b,K160,2*_xlpm.a*_xlpm.b/(_xlpm.a+_xlpm.b))</f>
        <v>1</v>
      </c>
      <c r="P160" s="5">
        <f>_xlfn.LET(_xlpm.p,K160,_xlpm.q,M160,LOG(_xlpm.p/_xlpm.q))</f>
        <v>0</v>
      </c>
      <c r="Q160" s="5"/>
    </row>
    <row r="161" spans="1:17">
      <c r="A161" s="4" t="str">
        <f>_xlfn.LET(_xlpm.sep," : ",CONCATENATE(E161,_xlpm.sep,F161))</f>
        <v>~mfu~ : [mfu]</v>
      </c>
      <c r="B161" s="2">
        <v>3</v>
      </c>
      <c r="C161" s="4" t="s">
        <v>162</v>
      </c>
      <c r="D161" s="5">
        <f>B161/freq.sum.r1a</f>
        <v>1.4763779527559055E-3</v>
      </c>
      <c r="E161" s="4" t="str">
        <f>_xlfn.LET(_xlpm.sep,":",_xlpm.w,$C161,_xlfn.CONCAT("~",RIGHT(_xlpm.w,LEN(_xlpm.w)-FIND(_xlpm.sep,_xlpm.w)),"~"))</f>
        <v>~mfu~</v>
      </c>
      <c r="F161" s="4" t="str">
        <f>_xlfn.LET(_xlpm.sep,":",_xlpm.w,$C161,_xlfn.CONCAT("[",LEFT(_xlpm.w,FIND(_xlpm.sep,_xlpm.w)-1),"]"))</f>
        <v>[mfu]</v>
      </c>
      <c r="G161" s="6">
        <f>_xlfn.LET(_xlpm.w,E161,LEN(_xlpm.w)-2)</f>
        <v>3</v>
      </c>
      <c r="H161" s="6">
        <f>_xlfn.LET(_xlpm.w,F161,LEN(_xlpm.w)-2)</f>
        <v>3</v>
      </c>
      <c r="I161" s="6">
        <f>_xlfn.LET(_xlpm.a,H161,_xlpm.b,G161,MAX(_xlpm.a,_xlpm.b))</f>
        <v>3</v>
      </c>
      <c r="J161" s="5" cm="1">
        <f t="array" ref="J161">SUM(_xlfn._xlws.FILTER($D$2:$D$205,_xlfn.MAP($E$2:$E$205,_xlfn.LAMBDA(_xlpm.x,_xlpm.x=$E161))))</f>
        <v>1.4763779527559055E-3</v>
      </c>
      <c r="K161" s="5">
        <f>$D161/J161</f>
        <v>1</v>
      </c>
      <c r="L161" s="5" cm="1">
        <f t="array" ref="L161">SUM(_xlfn._xlws.FILTER($D$2:$D$205,_xlfn.MAP($F$2:$F$205,_xlfn.LAMBDA(_xlpm.x,_xlpm.x=$F161))))</f>
        <v>1.4763779527559055E-3</v>
      </c>
      <c r="M161" s="5">
        <f>$D161/L161</f>
        <v>1</v>
      </c>
      <c r="N161" s="5">
        <f>_xlfn.LET(_xlpm.freq,B161,_xlpm.size,H161+1,_xlpm.F,O161,LOG(1+_xlpm.freq)*LOG(1+_xlpm.size)*_xlpm.F)</f>
        <v>0.42082187474904936</v>
      </c>
      <c r="O161" s="5">
        <f>_xlfn.LET(_xlpm.a,M161,_xlpm.b,K161,2*_xlpm.a*_xlpm.b/(_xlpm.a+_xlpm.b))</f>
        <v>1</v>
      </c>
      <c r="P161" s="5">
        <f>_xlfn.LET(_xlpm.p,K161,_xlpm.q,M161,LOG(_xlpm.p/_xlpm.q))</f>
        <v>0</v>
      </c>
      <c r="Q161" s="5"/>
    </row>
    <row r="162" spans="1:17">
      <c r="A162" s="4" t="str">
        <f>_xlfn.LET(_xlpm.sep," : ",CONCATENATE(E162,_xlpm.sep,F162))</f>
        <v>~kwe~ : [kwe]</v>
      </c>
      <c r="B162" s="2">
        <v>3</v>
      </c>
      <c r="C162" s="4" t="s">
        <v>163</v>
      </c>
      <c r="D162" s="5">
        <f>B162/freq.sum.r1a</f>
        <v>1.4763779527559055E-3</v>
      </c>
      <c r="E162" s="4" t="str">
        <f>_xlfn.LET(_xlpm.sep,":",_xlpm.w,$C162,_xlfn.CONCAT("~",RIGHT(_xlpm.w,LEN(_xlpm.w)-FIND(_xlpm.sep,_xlpm.w)),"~"))</f>
        <v>~kwe~</v>
      </c>
      <c r="F162" s="4" t="str">
        <f>_xlfn.LET(_xlpm.sep,":",_xlpm.w,$C162,_xlfn.CONCAT("[",LEFT(_xlpm.w,FIND(_xlpm.sep,_xlpm.w)-1),"]"))</f>
        <v>[kwe]</v>
      </c>
      <c r="G162" s="6">
        <f>_xlfn.LET(_xlpm.w,E162,LEN(_xlpm.w)-2)</f>
        <v>3</v>
      </c>
      <c r="H162" s="6">
        <f>_xlfn.LET(_xlpm.w,F162,LEN(_xlpm.w)-2)</f>
        <v>3</v>
      </c>
      <c r="I162" s="6">
        <f>_xlfn.LET(_xlpm.a,H162,_xlpm.b,G162,MAX(_xlpm.a,_xlpm.b))</f>
        <v>3</v>
      </c>
      <c r="J162" s="5" cm="1">
        <f t="array" ref="J162">SUM(_xlfn._xlws.FILTER($D$2:$D$205,_xlfn.MAP($E$2:$E$205,_xlfn.LAMBDA(_xlpm.x,_xlpm.x=$E162))))</f>
        <v>1.4763779527559055E-3</v>
      </c>
      <c r="K162" s="5">
        <f>$D162/J162</f>
        <v>1</v>
      </c>
      <c r="L162" s="5" cm="1">
        <f t="array" ref="L162">SUM(_xlfn._xlws.FILTER($D$2:$D$205,_xlfn.MAP($F$2:$F$205,_xlfn.LAMBDA(_xlpm.x,_xlpm.x=$F162))))</f>
        <v>1.4763779527559055E-3</v>
      </c>
      <c r="M162" s="5">
        <f>$D162/L162</f>
        <v>1</v>
      </c>
      <c r="N162" s="5">
        <f>_xlfn.LET(_xlpm.freq,B162,_xlpm.size,H162+1,_xlpm.F,O162,LOG(1+_xlpm.freq)*LOG(1+_xlpm.size)*_xlpm.F)</f>
        <v>0.42082187474904936</v>
      </c>
      <c r="O162" s="5">
        <f>_xlfn.LET(_xlpm.a,M162,_xlpm.b,K162,2*_xlpm.a*_xlpm.b/(_xlpm.a+_xlpm.b))</f>
        <v>1</v>
      </c>
      <c r="P162" s="5">
        <f>_xlfn.LET(_xlpm.p,K162,_xlpm.q,M162,LOG(_xlpm.p/_xlpm.q))</f>
        <v>0</v>
      </c>
      <c r="Q162" s="5"/>
    </row>
    <row r="163" spans="1:17">
      <c r="A163" s="4" t="str">
        <f>_xlfn.LET(_xlpm.sep," : ",CONCATENATE(E163,_xlpm.sep,F163))</f>
        <v>~nyu~ : [ɲu]</v>
      </c>
      <c r="B163" s="2">
        <v>4</v>
      </c>
      <c r="C163" s="4" t="s">
        <v>146</v>
      </c>
      <c r="D163" s="5">
        <f>B163/freq.sum.r1a</f>
        <v>1.968503937007874E-3</v>
      </c>
      <c r="E163" s="4" t="str">
        <f>_xlfn.LET(_xlpm.sep,":",_xlpm.w,$C163,_xlfn.CONCAT("~",RIGHT(_xlpm.w,LEN(_xlpm.w)-FIND(_xlpm.sep,_xlpm.w)),"~"))</f>
        <v>~nyu~</v>
      </c>
      <c r="F163" s="4" t="str">
        <f>_xlfn.LET(_xlpm.sep,":",_xlpm.w,$C163,_xlfn.CONCAT("[",LEFT(_xlpm.w,FIND(_xlpm.sep,_xlpm.w)-1),"]"))</f>
        <v>[ɲu]</v>
      </c>
      <c r="G163" s="6">
        <f>_xlfn.LET(_xlpm.w,E163,LEN(_xlpm.w)-2)</f>
        <v>3</v>
      </c>
      <c r="H163" s="6">
        <f>_xlfn.LET(_xlpm.w,F163,LEN(_xlpm.w)-2)</f>
        <v>2</v>
      </c>
      <c r="I163" s="6">
        <f>_xlfn.LET(_xlpm.a,H163,_xlpm.b,G163,MAX(_xlpm.a,_xlpm.b))</f>
        <v>3</v>
      </c>
      <c r="J163" s="5" cm="1">
        <f t="array" ref="J163">SUM(_xlfn._xlws.FILTER($D$2:$D$205,_xlfn.MAP($E$2:$E$205,_xlfn.LAMBDA(_xlpm.x,_xlpm.x=$E163))))</f>
        <v>1.968503937007874E-3</v>
      </c>
      <c r="K163" s="5">
        <f>$D163/J163</f>
        <v>1</v>
      </c>
      <c r="L163" s="5" cm="1">
        <f t="array" ref="L163">SUM(_xlfn._xlws.FILTER($D$2:$D$205,_xlfn.MAP($F$2:$F$205,_xlfn.LAMBDA(_xlpm.x,_xlpm.x=$F163))))</f>
        <v>1.968503937007874E-3</v>
      </c>
      <c r="M163" s="5">
        <f>$D163/L163</f>
        <v>1</v>
      </c>
      <c r="N163" s="5">
        <f>_xlfn.LET(_xlpm.freq,B163,_xlpm.size,H163+1,_xlpm.F,O163,LOG(1+_xlpm.freq)*LOG(1+_xlpm.size)*_xlpm.F)</f>
        <v>0.42082187474904936</v>
      </c>
      <c r="O163" s="5">
        <f>_xlfn.LET(_xlpm.a,M163,_xlpm.b,K163,2*_xlpm.a*_xlpm.b/(_xlpm.a+_xlpm.b))</f>
        <v>1</v>
      </c>
      <c r="P163" s="5">
        <f>_xlfn.LET(_xlpm.p,K163,_xlpm.q,M163,LOG(_xlpm.p/_xlpm.q))</f>
        <v>0</v>
      </c>
      <c r="Q163" s="5"/>
    </row>
    <row r="164" spans="1:17">
      <c r="A164" s="4" t="str">
        <f>_xlfn.LET(_xlpm.sep," : ",CONCATENATE(E164,_xlpm.sep,F164))</f>
        <v>~ndu~ : [ⁿɗu]</v>
      </c>
      <c r="B164" s="2">
        <v>4</v>
      </c>
      <c r="C164" s="4" t="s">
        <v>144</v>
      </c>
      <c r="D164" s="5">
        <f>B164/freq.sum.r1a</f>
        <v>1.968503937007874E-3</v>
      </c>
      <c r="E164" s="4" t="str">
        <f>_xlfn.LET(_xlpm.sep,":",_xlpm.w,$C164,_xlfn.CONCAT("~",RIGHT(_xlpm.w,LEN(_xlpm.w)-FIND(_xlpm.sep,_xlpm.w)),"~"))</f>
        <v>~ndu~</v>
      </c>
      <c r="F164" s="4" t="str">
        <f>_xlfn.LET(_xlpm.sep,":",_xlpm.w,$C164,_xlfn.CONCAT("[",LEFT(_xlpm.w,FIND(_xlpm.sep,_xlpm.w)-1),"]"))</f>
        <v>[ⁿɗu]</v>
      </c>
      <c r="G164" s="6">
        <f>_xlfn.LET(_xlpm.w,E164,LEN(_xlpm.w)-2)</f>
        <v>3</v>
      </c>
      <c r="H164" s="6">
        <f>_xlfn.LET(_xlpm.w,F164,LEN(_xlpm.w)-2)</f>
        <v>3</v>
      </c>
      <c r="I164" s="6">
        <f>_xlfn.LET(_xlpm.a,H164,_xlpm.b,G164,MAX(_xlpm.a,_xlpm.b))</f>
        <v>3</v>
      </c>
      <c r="J164" s="5" cm="1">
        <f t="array" ref="J164">SUM(_xlfn._xlws.FILTER($D$2:$D$205,_xlfn.MAP($E$2:$E$205,_xlfn.LAMBDA(_xlpm.x,_xlpm.x=$E164))))</f>
        <v>1.968503937007874E-3</v>
      </c>
      <c r="K164" s="5">
        <f>$D164/J164</f>
        <v>1</v>
      </c>
      <c r="L164" s="5" cm="1">
        <f t="array" ref="L164">SUM(_xlfn._xlws.FILTER($D$2:$D$205,_xlfn.MAP($F$2:$F$205,_xlfn.LAMBDA(_xlpm.x,_xlpm.x=$F164))))</f>
        <v>1.968503937007874E-3</v>
      </c>
      <c r="M164" s="5">
        <f>$D164/L164</f>
        <v>1</v>
      </c>
      <c r="N164" s="5">
        <f>_xlfn.LET(_xlpm.freq,B164,_xlpm.size,H164+1,_xlpm.F,O164,LOG(1+_xlpm.freq)*LOG(1+_xlpm.size)*_xlpm.F)</f>
        <v>0.4885590669614942</v>
      </c>
      <c r="O164" s="5">
        <f>_xlfn.LET(_xlpm.a,M164,_xlpm.b,K164,2*_xlpm.a*_xlpm.b/(_xlpm.a+_xlpm.b))</f>
        <v>1</v>
      </c>
      <c r="P164" s="5">
        <f>_xlfn.LET(_xlpm.p,K164,_xlpm.q,M164,LOG(_xlpm.p/_xlpm.q))</f>
        <v>0</v>
      </c>
      <c r="Q164" s="5"/>
    </row>
    <row r="165" spans="1:17">
      <c r="A165" s="4" t="str">
        <f>_xlfn.LET(_xlpm.sep," : ",CONCATENATE(E165,_xlpm.sep,F165))</f>
        <v>~nza~ : [ⁿza]</v>
      </c>
      <c r="B165" s="2">
        <v>4</v>
      </c>
      <c r="C165" s="4" t="s">
        <v>145</v>
      </c>
      <c r="D165" s="5">
        <f>B165/freq.sum.r1a</f>
        <v>1.968503937007874E-3</v>
      </c>
      <c r="E165" s="4" t="str">
        <f>_xlfn.LET(_xlpm.sep,":",_xlpm.w,$C165,_xlfn.CONCAT("~",RIGHT(_xlpm.w,LEN(_xlpm.w)-FIND(_xlpm.sep,_xlpm.w)),"~"))</f>
        <v>~nza~</v>
      </c>
      <c r="F165" s="4" t="str">
        <f>_xlfn.LET(_xlpm.sep,":",_xlpm.w,$C165,_xlfn.CONCAT("[",LEFT(_xlpm.w,FIND(_xlpm.sep,_xlpm.w)-1),"]"))</f>
        <v>[ⁿza]</v>
      </c>
      <c r="G165" s="6">
        <f>_xlfn.LET(_xlpm.w,E165,LEN(_xlpm.w)-2)</f>
        <v>3</v>
      </c>
      <c r="H165" s="6">
        <f>_xlfn.LET(_xlpm.w,F165,LEN(_xlpm.w)-2)</f>
        <v>3</v>
      </c>
      <c r="I165" s="6">
        <f>_xlfn.LET(_xlpm.a,H165,_xlpm.b,G165,MAX(_xlpm.a,_xlpm.b))</f>
        <v>3</v>
      </c>
      <c r="J165" s="5" cm="1">
        <f t="array" ref="J165">SUM(_xlfn._xlws.FILTER($D$2:$D$205,_xlfn.MAP($E$2:$E$205,_xlfn.LAMBDA(_xlpm.x,_xlpm.x=$E165))))</f>
        <v>1.968503937007874E-3</v>
      </c>
      <c r="K165" s="5">
        <f>$D165/J165</f>
        <v>1</v>
      </c>
      <c r="L165" s="5" cm="1">
        <f t="array" ref="L165">SUM(_xlfn._xlws.FILTER($D$2:$D$205,_xlfn.MAP($F$2:$F$205,_xlfn.LAMBDA(_xlpm.x,_xlpm.x=$F165))))</f>
        <v>1.968503937007874E-3</v>
      </c>
      <c r="M165" s="5">
        <f>$D165/L165</f>
        <v>1</v>
      </c>
      <c r="N165" s="5">
        <f>_xlfn.LET(_xlpm.freq,B165,_xlpm.size,H165+1,_xlpm.F,O165,LOG(1+_xlpm.freq)*LOG(1+_xlpm.size)*_xlpm.F)</f>
        <v>0.4885590669614942</v>
      </c>
      <c r="O165" s="5">
        <f>_xlfn.LET(_xlpm.a,M165,_xlpm.b,K165,2*_xlpm.a*_xlpm.b/(_xlpm.a+_xlpm.b))</f>
        <v>1</v>
      </c>
      <c r="P165" s="5">
        <f>_xlfn.LET(_xlpm.p,K165,_xlpm.q,M165,LOG(_xlpm.p/_xlpm.q))</f>
        <v>0</v>
      </c>
      <c r="Q165" s="5"/>
    </row>
    <row r="166" spans="1:17">
      <c r="A166" s="4" t="str">
        <f>_xlfn.LET(_xlpm.sep," : ",CONCATENATE(E166,_xlpm.sep,F166))</f>
        <v>~mwe~ : [mwe]</v>
      </c>
      <c r="B166" s="2">
        <v>4</v>
      </c>
      <c r="C166" s="4" t="s">
        <v>149</v>
      </c>
      <c r="D166" s="5">
        <f>B166/freq.sum.r1a</f>
        <v>1.968503937007874E-3</v>
      </c>
      <c r="E166" s="5" t="str">
        <f>_xlfn.LET(_xlpm.sep,":",_xlpm.w,$C166,_xlfn.CONCAT("~",RIGHT(_xlpm.w,LEN(_xlpm.w)-FIND(_xlpm.sep,_xlpm.w)),"~"))</f>
        <v>~mwe~</v>
      </c>
      <c r="F166" s="5" t="str">
        <f>_xlfn.LET(_xlpm.sep,":",_xlpm.w,$C166,_xlfn.CONCAT("[",LEFT(_xlpm.w,FIND(_xlpm.sep,_xlpm.w)-1),"]"))</f>
        <v>[mwe]</v>
      </c>
      <c r="G166" s="6">
        <f>_xlfn.LET(_xlpm.w,E166,LEN(_xlpm.w)-2)</f>
        <v>3</v>
      </c>
      <c r="H166" s="6">
        <f>_xlfn.LET(_xlpm.w,F166,LEN(_xlpm.w)-2)</f>
        <v>3</v>
      </c>
      <c r="I166" s="6">
        <f>_xlfn.LET(_xlpm.a,H166,_xlpm.b,G166,MAX(_xlpm.a,_xlpm.b))</f>
        <v>3</v>
      </c>
      <c r="J166" s="5" cm="1">
        <f t="array" ref="J166">SUM(_xlfn._xlws.FILTER($D$2:$D$205,_xlfn.MAP($E$2:$E$205,_xlfn.LAMBDA(_xlpm.x,_xlpm.x=$E166))))</f>
        <v>1.968503937007874E-3</v>
      </c>
      <c r="K166" s="5">
        <f>$D166/J166</f>
        <v>1</v>
      </c>
      <c r="L166" s="5" cm="1">
        <f t="array" ref="L166">SUM(_xlfn._xlws.FILTER($D$2:$D$205,_xlfn.MAP($F$2:$F$205,_xlfn.LAMBDA(_xlpm.x,_xlpm.x=$F166))))</f>
        <v>1.968503937007874E-3</v>
      </c>
      <c r="M166" s="5">
        <f>$D166/L166</f>
        <v>1</v>
      </c>
      <c r="N166" s="5">
        <f>_xlfn.LET(_xlpm.freq,B166,_xlpm.size,H166+1,_xlpm.F,O166,LOG(1+_xlpm.freq)*LOG(1+_xlpm.size)*_xlpm.F)</f>
        <v>0.4885590669614942</v>
      </c>
      <c r="O166" s="5">
        <f>_xlfn.LET(_xlpm.a,M166,_xlpm.b,K166,2*_xlpm.a*_xlpm.b/(_xlpm.a+_xlpm.b))</f>
        <v>1</v>
      </c>
      <c r="P166" s="5">
        <f>_xlfn.LET(_xlpm.p,K166,_xlpm.q,M166,LOG(_xlpm.p/_xlpm.q))</f>
        <v>0</v>
      </c>
      <c r="Q166" s="5"/>
    </row>
    <row r="167" spans="1:17">
      <c r="A167" s="4" t="str">
        <f>_xlfn.LET(_xlpm.sep," : ",CONCATENATE(E167,_xlpm.sep,F167))</f>
        <v>~msi~ : [msi]</v>
      </c>
      <c r="B167" s="2">
        <v>4</v>
      </c>
      <c r="C167" s="4" t="s">
        <v>150</v>
      </c>
      <c r="D167" s="5">
        <f>B167/freq.sum.r1a</f>
        <v>1.968503937007874E-3</v>
      </c>
      <c r="E167" s="4" t="str">
        <f>_xlfn.LET(_xlpm.sep,":",_xlpm.w,$C167,_xlfn.CONCAT("~",RIGHT(_xlpm.w,LEN(_xlpm.w)-FIND(_xlpm.sep,_xlpm.w)),"~"))</f>
        <v>~msi~</v>
      </c>
      <c r="F167" s="4" t="str">
        <f>_xlfn.LET(_xlpm.sep,":",_xlpm.w,$C167,_xlfn.CONCAT("[",LEFT(_xlpm.w,FIND(_xlpm.sep,_xlpm.w)-1),"]"))</f>
        <v>[msi]</v>
      </c>
      <c r="G167" s="6">
        <f>_xlfn.LET(_xlpm.w,E167,LEN(_xlpm.w)-2)</f>
        <v>3</v>
      </c>
      <c r="H167" s="6">
        <f>_xlfn.LET(_xlpm.w,F167,LEN(_xlpm.w)-2)</f>
        <v>3</v>
      </c>
      <c r="I167" s="6">
        <f>_xlfn.LET(_xlpm.a,H167,_xlpm.b,G167,MAX(_xlpm.a,_xlpm.b))</f>
        <v>3</v>
      </c>
      <c r="J167" s="5" cm="1">
        <f t="array" ref="J167">SUM(_xlfn._xlws.FILTER($D$2:$D$205,_xlfn.MAP($E$2:$E$205,_xlfn.LAMBDA(_xlpm.x,_xlpm.x=$E167))))</f>
        <v>1.968503937007874E-3</v>
      </c>
      <c r="K167" s="5">
        <f>$D167/J167</f>
        <v>1</v>
      </c>
      <c r="L167" s="5" cm="1">
        <f t="array" ref="L167">SUM(_xlfn._xlws.FILTER($D$2:$D$205,_xlfn.MAP($F$2:$F$205,_xlfn.LAMBDA(_xlpm.x,_xlpm.x=$F167))))</f>
        <v>1.968503937007874E-3</v>
      </c>
      <c r="M167" s="5">
        <f>$D167/L167</f>
        <v>1</v>
      </c>
      <c r="N167" s="5">
        <f>_xlfn.LET(_xlpm.freq,B167,_xlpm.size,H167+1,_xlpm.F,O167,LOG(1+_xlpm.freq)*LOG(1+_xlpm.size)*_xlpm.F)</f>
        <v>0.4885590669614942</v>
      </c>
      <c r="O167" s="5">
        <f>_xlfn.LET(_xlpm.a,M167,_xlpm.b,K167,2*_xlpm.a*_xlpm.b/(_xlpm.a+_xlpm.b))</f>
        <v>1</v>
      </c>
      <c r="P167" s="5">
        <f>_xlfn.LET(_xlpm.p,K167,_xlpm.q,M167,LOG(_xlpm.p/_xlpm.q))</f>
        <v>0</v>
      </c>
      <c r="Q167" s="5"/>
    </row>
    <row r="168" spans="1:17">
      <c r="A168" s="4" t="str">
        <f>_xlfn.LET(_xlpm.sep," : ",CONCATENATE(E168,_xlpm.sep,F168))</f>
        <v>~kwa~ : [kwa]</v>
      </c>
      <c r="B168" s="2">
        <v>4</v>
      </c>
      <c r="C168" s="4" t="s">
        <v>151</v>
      </c>
      <c r="D168" s="5">
        <f>B168/freq.sum.r1a</f>
        <v>1.968503937007874E-3</v>
      </c>
      <c r="E168" s="5" t="str">
        <f>_xlfn.LET(_xlpm.sep,":",_xlpm.w,$C168,_xlfn.CONCAT("~",RIGHT(_xlpm.w,LEN(_xlpm.w)-FIND(_xlpm.sep,_xlpm.w)),"~"))</f>
        <v>~kwa~</v>
      </c>
      <c r="F168" s="5" t="str">
        <f>_xlfn.LET(_xlpm.sep,":",_xlpm.w,$C168,_xlfn.CONCAT("[",LEFT(_xlpm.w,FIND(_xlpm.sep,_xlpm.w)-1),"]"))</f>
        <v>[kwa]</v>
      </c>
      <c r="G168" s="6">
        <f>_xlfn.LET(_xlpm.w,E168,LEN(_xlpm.w)-2)</f>
        <v>3</v>
      </c>
      <c r="H168" s="6">
        <f>_xlfn.LET(_xlpm.w,F168,LEN(_xlpm.w)-2)</f>
        <v>3</v>
      </c>
      <c r="I168" s="6">
        <f>_xlfn.LET(_xlpm.a,H168,_xlpm.b,G168,MAX(_xlpm.a,_xlpm.b))</f>
        <v>3</v>
      </c>
      <c r="J168" s="5" cm="1">
        <f t="array" ref="J168">SUM(_xlfn._xlws.FILTER($D$2:$D$205,_xlfn.MAP($E$2:$E$205,_xlfn.LAMBDA(_xlpm.x,_xlpm.x=$E168))))</f>
        <v>1.968503937007874E-3</v>
      </c>
      <c r="K168" s="5">
        <f>$D168/J168</f>
        <v>1</v>
      </c>
      <c r="L168" s="5" cm="1">
        <f t="array" ref="L168">SUM(_xlfn._xlws.FILTER($D$2:$D$205,_xlfn.MAP($F$2:$F$205,_xlfn.LAMBDA(_xlpm.x,_xlpm.x=$F168))))</f>
        <v>1.968503937007874E-3</v>
      </c>
      <c r="M168" s="5">
        <f>$D168/L168</f>
        <v>1</v>
      </c>
      <c r="N168" s="5">
        <f>_xlfn.LET(_xlpm.freq,B168,_xlpm.size,H168+1,_xlpm.F,O168,LOG(1+_xlpm.freq)*LOG(1+_xlpm.size)*_xlpm.F)</f>
        <v>0.4885590669614942</v>
      </c>
      <c r="O168" s="5">
        <f>_xlfn.LET(_xlpm.a,M168,_xlpm.b,K168,2*_xlpm.a*_xlpm.b/(_xlpm.a+_xlpm.b))</f>
        <v>1</v>
      </c>
      <c r="P168" s="5">
        <f>_xlfn.LET(_xlpm.p,K168,_xlpm.q,M168,LOG(_xlpm.p/_xlpm.q))</f>
        <v>0</v>
      </c>
      <c r="Q168" s="5"/>
    </row>
    <row r="169" spans="1:17">
      <c r="A169" s="4" t="str">
        <f>_xlfn.LET(_xlpm.sep," : ",CONCATENATE(E169,_xlpm.sep,F169))</f>
        <v>~nge~ : [ᵑge]</v>
      </c>
      <c r="B169" s="2">
        <v>4</v>
      </c>
      <c r="C169" s="4" t="s">
        <v>153</v>
      </c>
      <c r="D169" s="5">
        <f>B169/freq.sum.r1a</f>
        <v>1.968503937007874E-3</v>
      </c>
      <c r="E169" s="4" t="str">
        <f>_xlfn.LET(_xlpm.sep,":",_xlpm.w,$C169,_xlfn.CONCAT("~",RIGHT(_xlpm.w,LEN(_xlpm.w)-FIND(_xlpm.sep,_xlpm.w)),"~"))</f>
        <v>~nge~</v>
      </c>
      <c r="F169" s="4" t="str">
        <f>_xlfn.LET(_xlpm.sep,":",_xlpm.w,$C169,_xlfn.CONCAT("[",LEFT(_xlpm.w,FIND(_xlpm.sep,_xlpm.w)-1),"]"))</f>
        <v>[ᵑge]</v>
      </c>
      <c r="G169" s="6">
        <f>_xlfn.LET(_xlpm.w,E169,LEN(_xlpm.w)-2)</f>
        <v>3</v>
      </c>
      <c r="H169" s="6">
        <f>_xlfn.LET(_xlpm.w,F169,LEN(_xlpm.w)-2)</f>
        <v>3</v>
      </c>
      <c r="I169" s="6">
        <f>_xlfn.LET(_xlpm.a,H169,_xlpm.b,G169,MAX(_xlpm.a,_xlpm.b))</f>
        <v>3</v>
      </c>
      <c r="J169" s="5" cm="1">
        <f t="array" ref="J169">SUM(_xlfn._xlws.FILTER($D$2:$D$205,_xlfn.MAP($E$2:$E$205,_xlfn.LAMBDA(_xlpm.x,_xlpm.x=$E169))))</f>
        <v>1.968503937007874E-3</v>
      </c>
      <c r="K169" s="5">
        <f>$D169/J169</f>
        <v>1</v>
      </c>
      <c r="L169" s="5" cm="1">
        <f t="array" ref="L169">SUM(_xlfn._xlws.FILTER($D$2:$D$205,_xlfn.MAP($F$2:$F$205,_xlfn.LAMBDA(_xlpm.x,_xlpm.x=$F169))))</f>
        <v>1.968503937007874E-3</v>
      </c>
      <c r="M169" s="5">
        <f>$D169/L169</f>
        <v>1</v>
      </c>
      <c r="N169" s="5">
        <f>_xlfn.LET(_xlpm.freq,B169,_xlpm.size,H169+1,_xlpm.F,O169,LOG(1+_xlpm.freq)*LOG(1+_xlpm.size)*_xlpm.F)</f>
        <v>0.4885590669614942</v>
      </c>
      <c r="O169" s="5">
        <f>_xlfn.LET(_xlpm.a,M169,_xlpm.b,K169,2*_xlpm.a*_xlpm.b/(_xlpm.a+_xlpm.b))</f>
        <v>1</v>
      </c>
      <c r="P169" s="5">
        <f>_xlfn.LET(_xlpm.p,K169,_xlpm.q,M169,LOG(_xlpm.p/_xlpm.q))</f>
        <v>0</v>
      </c>
      <c r="Q169" s="5"/>
    </row>
    <row r="170" spans="1:17">
      <c r="A170" s="4" t="str">
        <f>_xlfn.LET(_xlpm.sep," : ",CONCATENATE(E170,_xlpm.sep,F170))</f>
        <v>~nye~ : [ɲe]</v>
      </c>
      <c r="B170" s="2">
        <v>6</v>
      </c>
      <c r="C170" s="4" t="s">
        <v>133</v>
      </c>
      <c r="D170" s="5">
        <f>B170/freq.sum.r1a</f>
        <v>2.952755905511811E-3</v>
      </c>
      <c r="E170" s="4" t="str">
        <f>_xlfn.LET(_xlpm.sep,":",_xlpm.w,$C170,_xlfn.CONCAT("~",RIGHT(_xlpm.w,LEN(_xlpm.w)-FIND(_xlpm.sep,_xlpm.w)),"~"))</f>
        <v>~nye~</v>
      </c>
      <c r="F170" s="4" t="str">
        <f>_xlfn.LET(_xlpm.sep,":",_xlpm.w,$C170,_xlfn.CONCAT("[",LEFT(_xlpm.w,FIND(_xlpm.sep,_xlpm.w)-1),"]"))</f>
        <v>[ɲe]</v>
      </c>
      <c r="G170" s="6">
        <f>_xlfn.LET(_xlpm.w,E170,LEN(_xlpm.w)-2)</f>
        <v>3</v>
      </c>
      <c r="H170" s="6">
        <f>_xlfn.LET(_xlpm.w,F170,LEN(_xlpm.w)-2)</f>
        <v>2</v>
      </c>
      <c r="I170" s="6">
        <f>_xlfn.LET(_xlpm.a,H170,_xlpm.b,G170,MAX(_xlpm.a,_xlpm.b))</f>
        <v>3</v>
      </c>
      <c r="J170" s="5" cm="1">
        <f t="array" ref="J170">SUM(_xlfn._xlws.FILTER($D$2:$D$205,_xlfn.MAP($E$2:$E$205,_xlfn.LAMBDA(_xlpm.x,_xlpm.x=$E170))))</f>
        <v>2.952755905511811E-3</v>
      </c>
      <c r="K170" s="5">
        <f>$D170/J170</f>
        <v>1</v>
      </c>
      <c r="L170" s="5" cm="1">
        <f t="array" ref="L170">SUM(_xlfn._xlws.FILTER($D$2:$D$205,_xlfn.MAP($F$2:$F$205,_xlfn.LAMBDA(_xlpm.x,_xlpm.x=$F170))))</f>
        <v>2.952755905511811E-3</v>
      </c>
      <c r="M170" s="5">
        <f>$D170/L170</f>
        <v>1</v>
      </c>
      <c r="N170" s="5">
        <f>_xlfn.LET(_xlpm.freq,B170,_xlpm.size,H170+1,_xlpm.F,O170,LOG(1+_xlpm.freq)*LOG(1+_xlpm.size)*_xlpm.F)</f>
        <v>0.50879971864226148</v>
      </c>
      <c r="O170" s="5">
        <f>_xlfn.LET(_xlpm.a,M170,_xlpm.b,K170,2*_xlpm.a*_xlpm.b/(_xlpm.a+_xlpm.b))</f>
        <v>1</v>
      </c>
      <c r="P170" s="5">
        <f>_xlfn.LET(_xlpm.p,K170,_xlpm.q,M170,LOG(_xlpm.p/_xlpm.q))</f>
        <v>0</v>
      </c>
      <c r="Q170" s="5"/>
    </row>
    <row r="171" spans="1:17">
      <c r="A171" s="4" t="str">
        <f>_xlfn.LET(_xlpm.sep," : ",CONCATENATE(E171,_xlpm.sep,F171))</f>
        <v>~nya~ : [ɲa]</v>
      </c>
      <c r="B171" s="2">
        <v>6</v>
      </c>
      <c r="C171" s="4" t="s">
        <v>134</v>
      </c>
      <c r="D171" s="5">
        <f>B171/freq.sum.r1a</f>
        <v>2.952755905511811E-3</v>
      </c>
      <c r="E171" s="5" t="str">
        <f>_xlfn.LET(_xlpm.sep,":",_xlpm.w,$C171,_xlfn.CONCAT("~",RIGHT(_xlpm.w,LEN(_xlpm.w)-FIND(_xlpm.sep,_xlpm.w)),"~"))</f>
        <v>~nya~</v>
      </c>
      <c r="F171" s="5" t="str">
        <f>_xlfn.LET(_xlpm.sep,":",_xlpm.w,$C171,_xlfn.CONCAT("[",LEFT(_xlpm.w,FIND(_xlpm.sep,_xlpm.w)-1),"]"))</f>
        <v>[ɲa]</v>
      </c>
      <c r="G171" s="6">
        <f>_xlfn.LET(_xlpm.w,E171,LEN(_xlpm.w)-2)</f>
        <v>3</v>
      </c>
      <c r="H171" s="6">
        <f>_xlfn.LET(_xlpm.w,F171,LEN(_xlpm.w)-2)</f>
        <v>2</v>
      </c>
      <c r="I171" s="6">
        <f>_xlfn.LET(_xlpm.a,H171,_xlpm.b,G171,MAX(_xlpm.a,_xlpm.b))</f>
        <v>3</v>
      </c>
      <c r="J171" s="5" cm="1">
        <f t="array" ref="J171">SUM(_xlfn._xlws.FILTER($D$2:$D$205,_xlfn.MAP($E$2:$E$205,_xlfn.LAMBDA(_xlpm.x,_xlpm.x=$E171))))</f>
        <v>2.952755905511811E-3</v>
      </c>
      <c r="K171" s="5">
        <f>$D171/J171</f>
        <v>1</v>
      </c>
      <c r="L171" s="5" cm="1">
        <f t="array" ref="L171">SUM(_xlfn._xlws.FILTER($D$2:$D$205,_xlfn.MAP($F$2:$F$205,_xlfn.LAMBDA(_xlpm.x,_xlpm.x=$F171))))</f>
        <v>2.952755905511811E-3</v>
      </c>
      <c r="M171" s="5">
        <f>$D171/L171</f>
        <v>1</v>
      </c>
      <c r="N171" s="5">
        <f>_xlfn.LET(_xlpm.freq,B171,_xlpm.size,H171+1,_xlpm.F,O171,LOG(1+_xlpm.freq)*LOG(1+_xlpm.size)*_xlpm.F)</f>
        <v>0.50879971864226148</v>
      </c>
      <c r="O171" s="5">
        <f>_xlfn.LET(_xlpm.a,M171,_xlpm.b,K171,2*_xlpm.a*_xlpm.b/(_xlpm.a+_xlpm.b))</f>
        <v>1</v>
      </c>
      <c r="P171" s="5">
        <f>_xlfn.LET(_xlpm.p,K171,_xlpm.q,M171,LOG(_xlpm.p/_xlpm.q))</f>
        <v>0</v>
      </c>
      <c r="Q171" s="5"/>
    </row>
    <row r="172" spans="1:17">
      <c r="A172" s="4" t="str">
        <f>_xlfn.LET(_xlpm.sep," : ",CONCATENATE(E172,_xlpm.sep,F172))</f>
        <v>~nzi~ : [ⁿzi]</v>
      </c>
      <c r="B172" s="2">
        <v>5</v>
      </c>
      <c r="C172" s="4" t="s">
        <v>139</v>
      </c>
      <c r="D172" s="5">
        <f>B172/freq.sum.r1a</f>
        <v>2.4606299212598425E-3</v>
      </c>
      <c r="E172" s="5" t="str">
        <f>_xlfn.LET(_xlpm.sep,":",_xlpm.w,$C172,_xlfn.CONCAT("~",RIGHT(_xlpm.w,LEN(_xlpm.w)-FIND(_xlpm.sep,_xlpm.w)),"~"))</f>
        <v>~nzi~</v>
      </c>
      <c r="F172" s="5" t="str">
        <f>_xlfn.LET(_xlpm.sep,":",_xlpm.w,$C172,_xlfn.CONCAT("[",LEFT(_xlpm.w,FIND(_xlpm.sep,_xlpm.w)-1),"]"))</f>
        <v>[ⁿzi]</v>
      </c>
      <c r="G172" s="6">
        <f>_xlfn.LET(_xlpm.w,E172,LEN(_xlpm.w)-2)</f>
        <v>3</v>
      </c>
      <c r="H172" s="6">
        <f>_xlfn.LET(_xlpm.w,F172,LEN(_xlpm.w)-2)</f>
        <v>3</v>
      </c>
      <c r="I172" s="6">
        <f>_xlfn.LET(_xlpm.a,H172,_xlpm.b,G172,MAX(_xlpm.a,_xlpm.b))</f>
        <v>3</v>
      </c>
      <c r="J172" s="5" cm="1">
        <f t="array" ref="J172">SUM(_xlfn._xlws.FILTER($D$2:$D$205,_xlfn.MAP($E$2:$E$205,_xlfn.LAMBDA(_xlpm.x,_xlpm.x=$E172))))</f>
        <v>2.4606299212598425E-3</v>
      </c>
      <c r="K172" s="5">
        <f>$D172/J172</f>
        <v>1</v>
      </c>
      <c r="L172" s="5" cm="1">
        <f t="array" ref="L172">SUM(_xlfn._xlws.FILTER($D$2:$D$205,_xlfn.MAP($F$2:$F$205,_xlfn.LAMBDA(_xlpm.x,_xlpm.x=$F172))))</f>
        <v>2.4606299212598425E-3</v>
      </c>
      <c r="M172" s="5">
        <f>$D172/L172</f>
        <v>1</v>
      </c>
      <c r="N172" s="5">
        <f>_xlfn.LET(_xlpm.freq,B172,_xlpm.size,H172+1,_xlpm.F,O172,LOG(1+_xlpm.freq)*LOG(1+_xlpm.size)*_xlpm.F)</f>
        <v>0.54390438285473386</v>
      </c>
      <c r="O172" s="5">
        <f>_xlfn.LET(_xlpm.a,M172,_xlpm.b,K172,2*_xlpm.a*_xlpm.b/(_xlpm.a+_xlpm.b))</f>
        <v>1</v>
      </c>
      <c r="P172" s="5">
        <f>_xlfn.LET(_xlpm.p,K172,_xlpm.q,M172,LOG(_xlpm.p/_xlpm.q))</f>
        <v>0</v>
      </c>
      <c r="Q172" s="5"/>
    </row>
    <row r="173" spans="1:17">
      <c r="A173" s="4" t="str">
        <f>_xlfn.LET(_xlpm.sep," : ",CONCATENATE(E173,_xlpm.sep,F173))</f>
        <v>~mbo~ : [ᵐɓo]</v>
      </c>
      <c r="B173" s="2">
        <v>5</v>
      </c>
      <c r="C173" s="4" t="s">
        <v>140</v>
      </c>
      <c r="D173" s="5">
        <f>B173/freq.sum.r1a</f>
        <v>2.4606299212598425E-3</v>
      </c>
      <c r="E173" s="5" t="str">
        <f>_xlfn.LET(_xlpm.sep,":",_xlpm.w,$C173,_xlfn.CONCAT("~",RIGHT(_xlpm.w,LEN(_xlpm.w)-FIND(_xlpm.sep,_xlpm.w)),"~"))</f>
        <v>~mbo~</v>
      </c>
      <c r="F173" s="5" t="str">
        <f>_xlfn.LET(_xlpm.sep,":",_xlpm.w,$C173,_xlfn.CONCAT("[",LEFT(_xlpm.w,FIND(_xlpm.sep,_xlpm.w)-1),"]"))</f>
        <v>[ᵐɓo]</v>
      </c>
      <c r="G173" s="6">
        <f>_xlfn.LET(_xlpm.w,E173,LEN(_xlpm.w)-2)</f>
        <v>3</v>
      </c>
      <c r="H173" s="6">
        <f>_xlfn.LET(_xlpm.w,F173,LEN(_xlpm.w)-2)</f>
        <v>3</v>
      </c>
      <c r="I173" s="6">
        <f>_xlfn.LET(_xlpm.a,H173,_xlpm.b,G173,MAX(_xlpm.a,_xlpm.b))</f>
        <v>3</v>
      </c>
      <c r="J173" s="5" cm="1">
        <f t="array" ref="J173">SUM(_xlfn._xlws.FILTER($D$2:$D$205,_xlfn.MAP($E$2:$E$205,_xlfn.LAMBDA(_xlpm.x,_xlpm.x=$E173))))</f>
        <v>2.4606299212598425E-3</v>
      </c>
      <c r="K173" s="5">
        <f>$D173/J173</f>
        <v>1</v>
      </c>
      <c r="L173" s="5" cm="1">
        <f t="array" ref="L173">SUM(_xlfn._xlws.FILTER($D$2:$D$205,_xlfn.MAP($F$2:$F$205,_xlfn.LAMBDA(_xlpm.x,_xlpm.x=$F173))))</f>
        <v>2.4606299212598425E-3</v>
      </c>
      <c r="M173" s="5">
        <f>$D173/L173</f>
        <v>1</v>
      </c>
      <c r="N173" s="5">
        <f>_xlfn.LET(_xlpm.freq,B173,_xlpm.size,H173+1,_xlpm.F,O173,LOG(1+_xlpm.freq)*LOG(1+_xlpm.size)*_xlpm.F)</f>
        <v>0.54390438285473386</v>
      </c>
      <c r="O173" s="5">
        <f>_xlfn.LET(_xlpm.a,M173,_xlpm.b,K173,2*_xlpm.a*_xlpm.b/(_xlpm.a+_xlpm.b))</f>
        <v>1</v>
      </c>
      <c r="P173" s="5">
        <f>_xlfn.LET(_xlpm.p,K173,_xlpm.q,M173,LOG(_xlpm.p/_xlpm.q))</f>
        <v>0</v>
      </c>
      <c r="Q173" s="5"/>
    </row>
    <row r="174" spans="1:17">
      <c r="A174" s="4" t="str">
        <f>_xlfn.LET(_xlpm.sep," : ",CONCATENATE(E174,_xlpm.sep,F174))</f>
        <v>~mbe~ : [ᵐɓe]</v>
      </c>
      <c r="B174" s="2">
        <v>5</v>
      </c>
      <c r="C174" s="4" t="s">
        <v>143</v>
      </c>
      <c r="D174" s="5">
        <f>B174/freq.sum.r1a</f>
        <v>2.4606299212598425E-3</v>
      </c>
      <c r="E174" s="4" t="str">
        <f>_xlfn.LET(_xlpm.sep,":",_xlpm.w,$C174,_xlfn.CONCAT("~",RIGHT(_xlpm.w,LEN(_xlpm.w)-FIND(_xlpm.sep,_xlpm.w)),"~"))</f>
        <v>~mbe~</v>
      </c>
      <c r="F174" s="4" t="str">
        <f>_xlfn.LET(_xlpm.sep,":",_xlpm.w,$C174,_xlfn.CONCAT("[",LEFT(_xlpm.w,FIND(_xlpm.sep,_xlpm.w)-1),"]"))</f>
        <v>[ᵐɓe]</v>
      </c>
      <c r="G174" s="6">
        <f>_xlfn.LET(_xlpm.w,E174,LEN(_xlpm.w)-2)</f>
        <v>3</v>
      </c>
      <c r="H174" s="6">
        <f>_xlfn.LET(_xlpm.w,F174,LEN(_xlpm.w)-2)</f>
        <v>3</v>
      </c>
      <c r="I174" s="6">
        <f>_xlfn.LET(_xlpm.a,H174,_xlpm.b,G174,MAX(_xlpm.a,_xlpm.b))</f>
        <v>3</v>
      </c>
      <c r="J174" s="5" cm="1">
        <f t="array" ref="J174">SUM(_xlfn._xlws.FILTER($D$2:$D$205,_xlfn.MAP($E$2:$E$205,_xlfn.LAMBDA(_xlpm.x,_xlpm.x=$E174))))</f>
        <v>2.4606299212598425E-3</v>
      </c>
      <c r="K174" s="5">
        <f>$D174/J174</f>
        <v>1</v>
      </c>
      <c r="L174" s="5" cm="1">
        <f t="array" ref="L174">SUM(_xlfn._xlws.FILTER($D$2:$D$205,_xlfn.MAP($F$2:$F$205,_xlfn.LAMBDA(_xlpm.x,_xlpm.x=$F174))))</f>
        <v>2.4606299212598425E-3</v>
      </c>
      <c r="M174" s="5">
        <f>$D174/L174</f>
        <v>1</v>
      </c>
      <c r="N174" s="5">
        <f>_xlfn.LET(_xlpm.freq,B174,_xlpm.size,H174+1,_xlpm.F,O174,LOG(1+_xlpm.freq)*LOG(1+_xlpm.size)*_xlpm.F)</f>
        <v>0.54390438285473386</v>
      </c>
      <c r="O174" s="5">
        <f>_xlfn.LET(_xlpm.a,M174,_xlpm.b,K174,2*_xlpm.a*_xlpm.b/(_xlpm.a+_xlpm.b))</f>
        <v>1</v>
      </c>
      <c r="P174" s="5">
        <f>_xlfn.LET(_xlpm.p,K174,_xlpm.q,M174,LOG(_xlpm.p/_xlpm.q))</f>
        <v>0</v>
      </c>
      <c r="Q174" s="5"/>
    </row>
    <row r="175" spans="1:17">
      <c r="A175" s="4" t="str">
        <f>_xlfn.LET(_xlpm.sep," : ",CONCATENATE(E175,_xlpm.sep,F175))</f>
        <v>~mbi~ : [ᵐɓi]</v>
      </c>
      <c r="B175" s="2">
        <v>6</v>
      </c>
      <c r="C175" s="4" t="s">
        <v>132</v>
      </c>
      <c r="D175" s="5">
        <f>B175/freq.sum.r1a</f>
        <v>2.952755905511811E-3</v>
      </c>
      <c r="E175" s="5" t="str">
        <f>_xlfn.LET(_xlpm.sep,":",_xlpm.w,$C175,_xlfn.CONCAT("~",RIGHT(_xlpm.w,LEN(_xlpm.w)-FIND(_xlpm.sep,_xlpm.w)),"~"))</f>
        <v>~mbi~</v>
      </c>
      <c r="F175" s="5" t="str">
        <f>_xlfn.LET(_xlpm.sep,":",_xlpm.w,$C175,_xlfn.CONCAT("[",LEFT(_xlpm.w,FIND(_xlpm.sep,_xlpm.w)-1),"]"))</f>
        <v>[ᵐɓi]</v>
      </c>
      <c r="G175" s="6">
        <f>_xlfn.LET(_xlpm.w,E175,LEN(_xlpm.w)-2)</f>
        <v>3</v>
      </c>
      <c r="H175" s="6">
        <f>_xlfn.LET(_xlpm.w,F175,LEN(_xlpm.w)-2)</f>
        <v>3</v>
      </c>
      <c r="I175" s="6">
        <f>_xlfn.LET(_xlpm.a,H175,_xlpm.b,G175,MAX(_xlpm.a,_xlpm.b))</f>
        <v>3</v>
      </c>
      <c r="J175" s="5" cm="1">
        <f t="array" ref="J175">SUM(_xlfn._xlws.FILTER($D$2:$D$205,_xlfn.MAP($E$2:$E$205,_xlfn.LAMBDA(_xlpm.x,_xlpm.x=$E175))))</f>
        <v>2.952755905511811E-3</v>
      </c>
      <c r="K175" s="5">
        <f>$D175/J175</f>
        <v>1</v>
      </c>
      <c r="L175" s="5" cm="1">
        <f t="array" ref="L175">SUM(_xlfn._xlws.FILTER($D$2:$D$205,_xlfn.MAP($F$2:$F$205,_xlfn.LAMBDA(_xlpm.x,_xlpm.x=$F175))))</f>
        <v>2.952755905511811E-3</v>
      </c>
      <c r="M175" s="5">
        <f>$D175/L175</f>
        <v>1</v>
      </c>
      <c r="N175" s="5">
        <f>_xlfn.LET(_xlpm.freq,B175,_xlpm.size,H175+1,_xlpm.F,O175,LOG(1+_xlpm.freq)*LOG(1+_xlpm.size)*_xlpm.F)</f>
        <v>0.59069818069312607</v>
      </c>
      <c r="O175" s="5">
        <f>_xlfn.LET(_xlpm.a,M175,_xlpm.b,K175,2*_xlpm.a*_xlpm.b/(_xlpm.a+_xlpm.b))</f>
        <v>1</v>
      </c>
      <c r="P175" s="5">
        <f>_xlfn.LET(_xlpm.p,K175,_xlpm.q,M175,LOG(_xlpm.p/_xlpm.q))</f>
        <v>0</v>
      </c>
      <c r="Q175" s="5"/>
    </row>
    <row r="176" spans="1:17">
      <c r="A176" s="4" t="str">
        <f>_xlfn.LET(_xlpm.sep," : ",CONCATENATE(E176,_xlpm.sep,F176))</f>
        <v>~cho~ : [tʃo]</v>
      </c>
      <c r="B176" s="2">
        <v>6</v>
      </c>
      <c r="C176" s="4" t="s">
        <v>137</v>
      </c>
      <c r="D176" s="5">
        <f>B176/freq.sum.r1a</f>
        <v>2.952755905511811E-3</v>
      </c>
      <c r="E176" s="5" t="str">
        <f>_xlfn.LET(_xlpm.sep,":",_xlpm.w,$C176,_xlfn.CONCAT("~",RIGHT(_xlpm.w,LEN(_xlpm.w)-FIND(_xlpm.sep,_xlpm.w)),"~"))</f>
        <v>~cho~</v>
      </c>
      <c r="F176" s="5" t="str">
        <f>_xlfn.LET(_xlpm.sep,":",_xlpm.w,$C176,_xlfn.CONCAT("[",LEFT(_xlpm.w,FIND(_xlpm.sep,_xlpm.w)-1),"]"))</f>
        <v>[tʃo]</v>
      </c>
      <c r="G176" s="6">
        <f>_xlfn.LET(_xlpm.w,E176,LEN(_xlpm.w)-2)</f>
        <v>3</v>
      </c>
      <c r="H176" s="6">
        <f>_xlfn.LET(_xlpm.w,F176,LEN(_xlpm.w)-2)</f>
        <v>3</v>
      </c>
      <c r="I176" s="6">
        <f>_xlfn.LET(_xlpm.a,H176,_xlpm.b,G176,MAX(_xlpm.a,_xlpm.b))</f>
        <v>3</v>
      </c>
      <c r="J176" s="5" cm="1">
        <f t="array" ref="J176">SUM(_xlfn._xlws.FILTER($D$2:$D$205,_xlfn.MAP($E$2:$E$205,_xlfn.LAMBDA(_xlpm.x,_xlpm.x=$E176))))</f>
        <v>2.952755905511811E-3</v>
      </c>
      <c r="K176" s="5">
        <f>$D176/J176</f>
        <v>1</v>
      </c>
      <c r="L176" s="5" cm="1">
        <f t="array" ref="L176">SUM(_xlfn._xlws.FILTER($D$2:$D$205,_xlfn.MAP($F$2:$F$205,_xlfn.LAMBDA(_xlpm.x,_xlpm.x=$F176))))</f>
        <v>2.952755905511811E-3</v>
      </c>
      <c r="M176" s="5">
        <f>$D176/L176</f>
        <v>1</v>
      </c>
      <c r="N176" s="5">
        <f>_xlfn.LET(_xlpm.freq,B176,_xlpm.size,H176+1,_xlpm.F,O176,LOG(1+_xlpm.freq)*LOG(1+_xlpm.size)*_xlpm.F)</f>
        <v>0.59069818069312607</v>
      </c>
      <c r="O176" s="5">
        <f>_xlfn.LET(_xlpm.a,M176,_xlpm.b,K176,2*_xlpm.a*_xlpm.b/(_xlpm.a+_xlpm.b))</f>
        <v>1</v>
      </c>
      <c r="P176" s="5">
        <f>_xlfn.LET(_xlpm.p,K176,_xlpm.q,M176,LOG(_xlpm.p/_xlpm.q))</f>
        <v>0</v>
      </c>
      <c r="Q176" s="5"/>
    </row>
    <row r="177" spans="1:17">
      <c r="A177" s="4" t="str">
        <f>_xlfn.LET(_xlpm.sep," : ",CONCATENATE(E177,_xlpm.sep,F177))</f>
        <v>~che~ : [tʃe]</v>
      </c>
      <c r="B177" s="2">
        <v>6</v>
      </c>
      <c r="C177" s="4" t="s">
        <v>138</v>
      </c>
      <c r="D177" s="5">
        <f>B177/freq.sum.r1a</f>
        <v>2.952755905511811E-3</v>
      </c>
      <c r="E177" s="5" t="str">
        <f>_xlfn.LET(_xlpm.sep,":",_xlpm.w,$C177,_xlfn.CONCAT("~",RIGHT(_xlpm.w,LEN(_xlpm.w)-FIND(_xlpm.sep,_xlpm.w)),"~"))</f>
        <v>~che~</v>
      </c>
      <c r="F177" s="5" t="str">
        <f>_xlfn.LET(_xlpm.sep,":",_xlpm.w,$C177,_xlfn.CONCAT("[",LEFT(_xlpm.w,FIND(_xlpm.sep,_xlpm.w)-1),"]"))</f>
        <v>[tʃe]</v>
      </c>
      <c r="G177" s="6">
        <f>_xlfn.LET(_xlpm.w,E177,LEN(_xlpm.w)-2)</f>
        <v>3</v>
      </c>
      <c r="H177" s="6">
        <f>_xlfn.LET(_xlpm.w,F177,LEN(_xlpm.w)-2)</f>
        <v>3</v>
      </c>
      <c r="I177" s="6">
        <f>_xlfn.LET(_xlpm.a,H177,_xlpm.b,G177,MAX(_xlpm.a,_xlpm.b))</f>
        <v>3</v>
      </c>
      <c r="J177" s="5" cm="1">
        <f t="array" ref="J177">SUM(_xlfn._xlws.FILTER($D$2:$D$205,_xlfn.MAP($E$2:$E$205,_xlfn.LAMBDA(_xlpm.x,_xlpm.x=$E177))))</f>
        <v>2.952755905511811E-3</v>
      </c>
      <c r="K177" s="5">
        <f>$D177/J177</f>
        <v>1</v>
      </c>
      <c r="L177" s="5" cm="1">
        <f t="array" ref="L177">SUM(_xlfn._xlws.FILTER($D$2:$D$205,_xlfn.MAP($F$2:$F$205,_xlfn.LAMBDA(_xlpm.x,_xlpm.x=$F177))))</f>
        <v>2.952755905511811E-3</v>
      </c>
      <c r="M177" s="5">
        <f>$D177/L177</f>
        <v>1</v>
      </c>
      <c r="N177" s="5">
        <f>_xlfn.LET(_xlpm.freq,B177,_xlpm.size,H177+1,_xlpm.F,O177,LOG(1+_xlpm.freq)*LOG(1+_xlpm.size)*_xlpm.F)</f>
        <v>0.59069818069312607</v>
      </c>
      <c r="O177" s="5">
        <f>_xlfn.LET(_xlpm.a,M177,_xlpm.b,K177,2*_xlpm.a*_xlpm.b/(_xlpm.a+_xlpm.b))</f>
        <v>1</v>
      </c>
      <c r="P177" s="5">
        <f>_xlfn.LET(_xlpm.p,K177,_xlpm.q,M177,LOG(_xlpm.p/_xlpm.q))</f>
        <v>0</v>
      </c>
      <c r="Q177" s="5"/>
    </row>
    <row r="178" spans="1:17">
      <c r="A178" s="4" t="str">
        <f>_xlfn.LET(_xlpm.sep," : ",CONCATENATE(E178,_xlpm.sep,F178))</f>
        <v>~shi~ : [ʃi]</v>
      </c>
      <c r="B178" s="2">
        <v>10</v>
      </c>
      <c r="C178" s="4" t="s">
        <v>115</v>
      </c>
      <c r="D178" s="5">
        <f>B178/freq.sum.r1a</f>
        <v>4.921259842519685E-3</v>
      </c>
      <c r="E178" s="4" t="str">
        <f>_xlfn.LET(_xlpm.sep,":",_xlpm.w,$C178,_xlfn.CONCAT("~",RIGHT(_xlpm.w,LEN(_xlpm.w)-FIND(_xlpm.sep,_xlpm.w)),"~"))</f>
        <v>~shi~</v>
      </c>
      <c r="F178" s="4" t="str">
        <f>_xlfn.LET(_xlpm.sep,":",_xlpm.w,$C178,_xlfn.CONCAT("[",LEFT(_xlpm.w,FIND(_xlpm.sep,_xlpm.w)-1),"]"))</f>
        <v>[ʃi]</v>
      </c>
      <c r="G178" s="6">
        <f>_xlfn.LET(_xlpm.w,E178,LEN(_xlpm.w)-2)</f>
        <v>3</v>
      </c>
      <c r="H178" s="6">
        <f>_xlfn.LET(_xlpm.w,F178,LEN(_xlpm.w)-2)</f>
        <v>2</v>
      </c>
      <c r="I178" s="6">
        <f>_xlfn.LET(_xlpm.a,H178,_xlpm.b,G178,MAX(_xlpm.a,_xlpm.b))</f>
        <v>3</v>
      </c>
      <c r="J178" s="5" cm="1">
        <f t="array" ref="J178">SUM(_xlfn._xlws.FILTER($D$2:$D$205,_xlfn.MAP($E$2:$E$205,_xlfn.LAMBDA(_xlpm.x,_xlpm.x=$E178))))</f>
        <v>4.921259842519685E-3</v>
      </c>
      <c r="K178" s="5">
        <f>$D178/J178</f>
        <v>1</v>
      </c>
      <c r="L178" s="5" cm="1">
        <f t="array" ref="L178">SUM(_xlfn._xlws.FILTER($D$2:$D$205,_xlfn.MAP($F$2:$F$205,_xlfn.LAMBDA(_xlpm.x,_xlpm.x=$F178))))</f>
        <v>4.921259842519685E-3</v>
      </c>
      <c r="M178" s="5">
        <f>$D178/L178</f>
        <v>1</v>
      </c>
      <c r="N178" s="5">
        <f>_xlfn.LET(_xlpm.freq,B178,_xlpm.size,H178+1,_xlpm.F,O178,LOG(1+_xlpm.freq)*LOG(1+_xlpm.size)*_xlpm.F)</f>
        <v>0.62698087099536448</v>
      </c>
      <c r="O178" s="5">
        <f>_xlfn.LET(_xlpm.a,M178,_xlpm.b,K178,2*_xlpm.a*_xlpm.b/(_xlpm.a+_xlpm.b))</f>
        <v>1</v>
      </c>
      <c r="P178" s="5">
        <f>_xlfn.LET(_xlpm.p,K178,_xlpm.q,M178,LOG(_xlpm.p/_xlpm.q))</f>
        <v>0</v>
      </c>
      <c r="Q178" s="5"/>
    </row>
    <row r="179" spans="1:17">
      <c r="A179" s="4" t="str">
        <f>_xlfn.LET(_xlpm.sep," : ",CONCATENATE(E179,_xlpm.sep,F179))</f>
        <v>~chu~ : [tʃu]</v>
      </c>
      <c r="B179" s="2">
        <v>7</v>
      </c>
      <c r="C179" s="4" t="s">
        <v>129</v>
      </c>
      <c r="D179" s="5">
        <f>B179/freq.sum.r1a</f>
        <v>3.4448818897637795E-3</v>
      </c>
      <c r="E179" s="5" t="str">
        <f>_xlfn.LET(_xlpm.sep,":",_xlpm.w,$C179,_xlfn.CONCAT("~",RIGHT(_xlpm.w,LEN(_xlpm.w)-FIND(_xlpm.sep,_xlpm.w)),"~"))</f>
        <v>~chu~</v>
      </c>
      <c r="F179" s="5" t="str">
        <f>_xlfn.LET(_xlpm.sep,":",_xlpm.w,$C179,_xlfn.CONCAT("[",LEFT(_xlpm.w,FIND(_xlpm.sep,_xlpm.w)-1),"]"))</f>
        <v>[tʃu]</v>
      </c>
      <c r="G179" s="6">
        <f>_xlfn.LET(_xlpm.w,E179,LEN(_xlpm.w)-2)</f>
        <v>3</v>
      </c>
      <c r="H179" s="6">
        <f>_xlfn.LET(_xlpm.w,F179,LEN(_xlpm.w)-2)</f>
        <v>3</v>
      </c>
      <c r="I179" s="6">
        <f>_xlfn.LET(_xlpm.a,H179,_xlpm.b,G179,MAX(_xlpm.a,_xlpm.b))</f>
        <v>3</v>
      </c>
      <c r="J179" s="5" cm="1">
        <f t="array" ref="J179">SUM(_xlfn._xlws.FILTER($D$2:$D$205,_xlfn.MAP($E$2:$E$205,_xlfn.LAMBDA(_xlpm.x,_xlpm.x=$E179))))</f>
        <v>3.4448818897637795E-3</v>
      </c>
      <c r="K179" s="5">
        <f>$D179/J179</f>
        <v>1</v>
      </c>
      <c r="L179" s="5" cm="1">
        <f t="array" ref="L179">SUM(_xlfn._xlws.FILTER($D$2:$D$205,_xlfn.MAP($F$2:$F$205,_xlfn.LAMBDA(_xlpm.x,_xlpm.x=$F179))))</f>
        <v>3.4448818897637795E-3</v>
      </c>
      <c r="M179" s="5">
        <f>$D179/L179</f>
        <v>1</v>
      </c>
      <c r="N179" s="5">
        <f>_xlfn.LET(_xlpm.freq,B179,_xlpm.size,H179+1,_xlpm.F,O179,LOG(1+_xlpm.freq)*LOG(1+_xlpm.size)*_xlpm.F)</f>
        <v>0.63123281212357396</v>
      </c>
      <c r="O179" s="5">
        <f>_xlfn.LET(_xlpm.a,M179,_xlpm.b,K179,2*_xlpm.a*_xlpm.b/(_xlpm.a+_xlpm.b))</f>
        <v>1</v>
      </c>
      <c r="P179" s="5">
        <f>_xlfn.LET(_xlpm.p,K179,_xlpm.q,M179,LOG(_xlpm.p/_xlpm.q))</f>
        <v>0</v>
      </c>
      <c r="Q179" s="5"/>
    </row>
    <row r="180" spans="1:17">
      <c r="A180" s="4" t="str">
        <f>_xlfn.LET(_xlpm.sep," : ",CONCATENATE(E180,_xlpm.sep,F180))</f>
        <v>~mwa~ : [mwa]</v>
      </c>
      <c r="B180" s="2">
        <v>7</v>
      </c>
      <c r="C180" s="4" t="s">
        <v>130</v>
      </c>
      <c r="D180" s="5">
        <f>B180/freq.sum.r1a</f>
        <v>3.4448818897637795E-3</v>
      </c>
      <c r="E180" s="4" t="str">
        <f>_xlfn.LET(_xlpm.sep,":",_xlpm.w,$C180,_xlfn.CONCAT("~",RIGHT(_xlpm.w,LEN(_xlpm.w)-FIND(_xlpm.sep,_xlpm.w)),"~"))</f>
        <v>~mwa~</v>
      </c>
      <c r="F180" s="4" t="str">
        <f>_xlfn.LET(_xlpm.sep,":",_xlpm.w,$C180,_xlfn.CONCAT("[",LEFT(_xlpm.w,FIND(_xlpm.sep,_xlpm.w)-1),"]"))</f>
        <v>[mwa]</v>
      </c>
      <c r="G180" s="6">
        <f>_xlfn.LET(_xlpm.w,E180,LEN(_xlpm.w)-2)</f>
        <v>3</v>
      </c>
      <c r="H180" s="6">
        <f>_xlfn.LET(_xlpm.w,F180,LEN(_xlpm.w)-2)</f>
        <v>3</v>
      </c>
      <c r="I180" s="6">
        <f>_xlfn.LET(_xlpm.a,H180,_xlpm.b,G180,MAX(_xlpm.a,_xlpm.b))</f>
        <v>3</v>
      </c>
      <c r="J180" s="5" cm="1">
        <f t="array" ref="J180">SUM(_xlfn._xlws.FILTER($D$2:$D$205,_xlfn.MAP($E$2:$E$205,_xlfn.LAMBDA(_xlpm.x,_xlpm.x=$E180))))</f>
        <v>3.4448818897637795E-3</v>
      </c>
      <c r="K180" s="5">
        <f>$D180/J180</f>
        <v>1</v>
      </c>
      <c r="L180" s="5" cm="1">
        <f t="array" ref="L180">SUM(_xlfn._xlws.FILTER($D$2:$D$205,_xlfn.MAP($F$2:$F$205,_xlfn.LAMBDA(_xlpm.x,_xlpm.x=$F180))))</f>
        <v>3.4448818897637795E-3</v>
      </c>
      <c r="M180" s="5">
        <f>$D180/L180</f>
        <v>1</v>
      </c>
      <c r="N180" s="5">
        <f>_xlfn.LET(_xlpm.freq,B180,_xlpm.size,H180+1,_xlpm.F,O180,LOG(1+_xlpm.freq)*LOG(1+_xlpm.size)*_xlpm.F)</f>
        <v>0.63123281212357396</v>
      </c>
      <c r="O180" s="5">
        <f>_xlfn.LET(_xlpm.a,M180,_xlpm.b,K180,2*_xlpm.a*_xlpm.b/(_xlpm.a+_xlpm.b))</f>
        <v>1</v>
      </c>
      <c r="P180" s="5">
        <f>_xlfn.LET(_xlpm.p,K180,_xlpm.q,M180,LOG(_xlpm.p/_xlpm.q))</f>
        <v>0</v>
      </c>
      <c r="Q180" s="5"/>
    </row>
    <row r="181" spans="1:17">
      <c r="A181" s="4" t="str">
        <f>_xlfn.LET(_xlpm.sep," : ",CONCATENATE(E181,_xlpm.sep,F181))</f>
        <v>~ndo~ : [ⁿɗo]</v>
      </c>
      <c r="B181" s="2">
        <v>8</v>
      </c>
      <c r="C181" s="4" t="s">
        <v>120</v>
      </c>
      <c r="D181" s="5">
        <f>B181/freq.sum.r1a</f>
        <v>3.937007874015748E-3</v>
      </c>
      <c r="E181" s="5" t="str">
        <f>_xlfn.LET(_xlpm.sep,":",_xlpm.w,$C181,_xlfn.CONCAT("~",RIGHT(_xlpm.w,LEN(_xlpm.w)-FIND(_xlpm.sep,_xlpm.w)),"~"))</f>
        <v>~ndo~</v>
      </c>
      <c r="F181" s="5" t="str">
        <f>_xlfn.LET(_xlpm.sep,":",_xlpm.w,$C181,_xlfn.CONCAT("[",LEFT(_xlpm.w,FIND(_xlpm.sep,_xlpm.w)-1),"]"))</f>
        <v>[ⁿɗo]</v>
      </c>
      <c r="G181" s="6">
        <f>_xlfn.LET(_xlpm.w,E181,LEN(_xlpm.w)-2)</f>
        <v>3</v>
      </c>
      <c r="H181" s="6">
        <f>_xlfn.LET(_xlpm.w,F181,LEN(_xlpm.w)-2)</f>
        <v>3</v>
      </c>
      <c r="I181" s="6">
        <f>_xlfn.LET(_xlpm.a,H181,_xlpm.b,G181,MAX(_xlpm.a,_xlpm.b))</f>
        <v>3</v>
      </c>
      <c r="J181" s="5" cm="1">
        <f t="array" ref="J181">SUM(_xlfn._xlws.FILTER($D$2:$D$205,_xlfn.MAP($E$2:$E$205,_xlfn.LAMBDA(_xlpm.x,_xlpm.x=$E181))))</f>
        <v>3.937007874015748E-3</v>
      </c>
      <c r="K181" s="5">
        <f>$D181/J181</f>
        <v>1</v>
      </c>
      <c r="L181" s="5" cm="1">
        <f t="array" ref="L181">SUM(_xlfn._xlws.FILTER($D$2:$D$205,_xlfn.MAP($F$2:$F$205,_xlfn.LAMBDA(_xlpm.x,_xlpm.x=$F181))))</f>
        <v>3.937007874015748E-3</v>
      </c>
      <c r="M181" s="5">
        <f>$D181/L181</f>
        <v>1</v>
      </c>
      <c r="N181" s="5">
        <f>_xlfn.LET(_xlpm.freq,B181,_xlpm.size,H181+1,_xlpm.F,O181,LOG(1+_xlpm.freq)*LOG(1+_xlpm.size)*_xlpm.F)</f>
        <v>0.66698689096041841</v>
      </c>
      <c r="O181" s="5">
        <f>_xlfn.LET(_xlpm.a,M181,_xlpm.b,K181,2*_xlpm.a*_xlpm.b/(_xlpm.a+_xlpm.b))</f>
        <v>1</v>
      </c>
      <c r="P181" s="5">
        <f>_xlfn.LET(_xlpm.p,K181,_xlpm.q,M181,LOG(_xlpm.p/_xlpm.q))</f>
        <v>0</v>
      </c>
      <c r="Q181" s="5"/>
    </row>
    <row r="182" spans="1:17">
      <c r="A182" s="4" t="str">
        <f>_xlfn.LET(_xlpm.sep," : ",CONCATENATE(E182,_xlpm.sep,F182))</f>
        <v>~ndi~ : [ⁿɗi]</v>
      </c>
      <c r="B182" s="2">
        <v>8</v>
      </c>
      <c r="C182" s="4" t="s">
        <v>121</v>
      </c>
      <c r="D182" s="5">
        <f>B182/freq.sum.r1a</f>
        <v>3.937007874015748E-3</v>
      </c>
      <c r="E182" s="4" t="str">
        <f>_xlfn.LET(_xlpm.sep,":",_xlpm.w,$C182,_xlfn.CONCAT("~",RIGHT(_xlpm.w,LEN(_xlpm.w)-FIND(_xlpm.sep,_xlpm.w)),"~"))</f>
        <v>~ndi~</v>
      </c>
      <c r="F182" s="4" t="str">
        <f>_xlfn.LET(_xlpm.sep,":",_xlpm.w,$C182,_xlfn.CONCAT("[",LEFT(_xlpm.w,FIND(_xlpm.sep,_xlpm.w)-1),"]"))</f>
        <v>[ⁿɗi]</v>
      </c>
      <c r="G182" s="6">
        <f>_xlfn.LET(_xlpm.w,E182,LEN(_xlpm.w)-2)</f>
        <v>3</v>
      </c>
      <c r="H182" s="6">
        <f>_xlfn.LET(_xlpm.w,F182,LEN(_xlpm.w)-2)</f>
        <v>3</v>
      </c>
      <c r="I182" s="6">
        <f>_xlfn.LET(_xlpm.a,H182,_xlpm.b,G182,MAX(_xlpm.a,_xlpm.b))</f>
        <v>3</v>
      </c>
      <c r="J182" s="5" cm="1">
        <f t="array" ref="J182">SUM(_xlfn._xlws.FILTER($D$2:$D$205,_xlfn.MAP($E$2:$E$205,_xlfn.LAMBDA(_xlpm.x,_xlpm.x=$E182))))</f>
        <v>3.937007874015748E-3</v>
      </c>
      <c r="K182" s="5">
        <f>$D182/J182</f>
        <v>1</v>
      </c>
      <c r="L182" s="5" cm="1">
        <f t="array" ref="L182">SUM(_xlfn._xlws.FILTER($D$2:$D$205,_xlfn.MAP($F$2:$F$205,_xlfn.LAMBDA(_xlpm.x,_xlpm.x=$F182))))</f>
        <v>3.937007874015748E-3</v>
      </c>
      <c r="M182" s="5">
        <f>$D182/L182</f>
        <v>1</v>
      </c>
      <c r="N182" s="5">
        <f>_xlfn.LET(_xlpm.freq,B182,_xlpm.size,H182+1,_xlpm.F,O182,LOG(1+_xlpm.freq)*LOG(1+_xlpm.size)*_xlpm.F)</f>
        <v>0.66698689096041841</v>
      </c>
      <c r="O182" s="5">
        <f>_xlfn.LET(_xlpm.a,M182,_xlpm.b,K182,2*_xlpm.a*_xlpm.b/(_xlpm.a+_xlpm.b))</f>
        <v>1</v>
      </c>
      <c r="P182" s="5">
        <f>_xlfn.LET(_xlpm.p,K182,_xlpm.q,M182,LOG(_xlpm.p/_xlpm.q))</f>
        <v>0</v>
      </c>
      <c r="Q182" s="5"/>
    </row>
    <row r="183" spans="1:17">
      <c r="A183" s="4" t="str">
        <f>_xlfn.LET(_xlpm.sep," : ",CONCATENATE(E183,_xlpm.sep,F183))</f>
        <v>~nde~ : [ⁿɗe]</v>
      </c>
      <c r="B183" s="2">
        <v>8</v>
      </c>
      <c r="C183" s="4" t="s">
        <v>122</v>
      </c>
      <c r="D183" s="5">
        <f>B183/freq.sum.r1a</f>
        <v>3.937007874015748E-3</v>
      </c>
      <c r="E183" s="4" t="str">
        <f>_xlfn.LET(_xlpm.sep,":",_xlpm.w,$C183,_xlfn.CONCAT("~",RIGHT(_xlpm.w,LEN(_xlpm.w)-FIND(_xlpm.sep,_xlpm.w)),"~"))</f>
        <v>~nde~</v>
      </c>
      <c r="F183" s="4" t="str">
        <f>_xlfn.LET(_xlpm.sep,":",_xlpm.w,$C183,_xlfn.CONCAT("[",LEFT(_xlpm.w,FIND(_xlpm.sep,_xlpm.w)-1),"]"))</f>
        <v>[ⁿɗe]</v>
      </c>
      <c r="G183" s="6">
        <f>_xlfn.LET(_xlpm.w,E183,LEN(_xlpm.w)-2)</f>
        <v>3</v>
      </c>
      <c r="H183" s="6">
        <f>_xlfn.LET(_xlpm.w,F183,LEN(_xlpm.w)-2)</f>
        <v>3</v>
      </c>
      <c r="I183" s="6">
        <f>_xlfn.LET(_xlpm.a,H183,_xlpm.b,G183,MAX(_xlpm.a,_xlpm.b))</f>
        <v>3</v>
      </c>
      <c r="J183" s="5" cm="1">
        <f t="array" ref="J183">SUM(_xlfn._xlws.FILTER($D$2:$D$205,_xlfn.MAP($E$2:$E$205,_xlfn.LAMBDA(_xlpm.x,_xlpm.x=$E183))))</f>
        <v>3.937007874015748E-3</v>
      </c>
      <c r="K183" s="5">
        <f>$D183/J183</f>
        <v>1</v>
      </c>
      <c r="L183" s="5" cm="1">
        <f t="array" ref="L183">SUM(_xlfn._xlws.FILTER($D$2:$D$205,_xlfn.MAP($F$2:$F$205,_xlfn.LAMBDA(_xlpm.x,_xlpm.x=$F183))))</f>
        <v>3.937007874015748E-3</v>
      </c>
      <c r="M183" s="5">
        <f>$D183/L183</f>
        <v>1</v>
      </c>
      <c r="N183" s="5">
        <f>_xlfn.LET(_xlpm.freq,B183,_xlpm.size,H183+1,_xlpm.F,O183,LOG(1+_xlpm.freq)*LOG(1+_xlpm.size)*_xlpm.F)</f>
        <v>0.66698689096041841</v>
      </c>
      <c r="O183" s="5">
        <f>_xlfn.LET(_xlpm.a,M183,_xlpm.b,K183,2*_xlpm.a*_xlpm.b/(_xlpm.a+_xlpm.b))</f>
        <v>1</v>
      </c>
      <c r="P183" s="5">
        <f>_xlfn.LET(_xlpm.p,K183,_xlpm.q,M183,LOG(_xlpm.p/_xlpm.q))</f>
        <v>0</v>
      </c>
      <c r="Q183" s="5"/>
    </row>
    <row r="184" spans="1:17">
      <c r="A184" s="4" t="str">
        <f>_xlfn.LET(_xlpm.sep," : ",CONCATENATE(E184,_xlpm.sep,F184))</f>
        <v>~dha~ : [ɗha]</v>
      </c>
      <c r="B184" s="2">
        <v>8</v>
      </c>
      <c r="C184" s="4" t="s">
        <v>124</v>
      </c>
      <c r="D184" s="5">
        <f>B184/freq.sum.r1a</f>
        <v>3.937007874015748E-3</v>
      </c>
      <c r="E184" s="5" t="str">
        <f>_xlfn.LET(_xlpm.sep,":",_xlpm.w,$C184,_xlfn.CONCAT("~",RIGHT(_xlpm.w,LEN(_xlpm.w)-FIND(_xlpm.sep,_xlpm.w)),"~"))</f>
        <v>~dha~</v>
      </c>
      <c r="F184" s="5" t="str">
        <f>_xlfn.LET(_xlpm.sep,":",_xlpm.w,$C184,_xlfn.CONCAT("[",LEFT(_xlpm.w,FIND(_xlpm.sep,_xlpm.w)-1),"]"))</f>
        <v>[ɗha]</v>
      </c>
      <c r="G184" s="6">
        <f>_xlfn.LET(_xlpm.w,E184,LEN(_xlpm.w)-2)</f>
        <v>3</v>
      </c>
      <c r="H184" s="6">
        <f>_xlfn.LET(_xlpm.w,F184,LEN(_xlpm.w)-2)</f>
        <v>3</v>
      </c>
      <c r="I184" s="6">
        <f>_xlfn.LET(_xlpm.a,H184,_xlpm.b,G184,MAX(_xlpm.a,_xlpm.b))</f>
        <v>3</v>
      </c>
      <c r="J184" s="5" cm="1">
        <f t="array" ref="J184">SUM(_xlfn._xlws.FILTER($D$2:$D$205,_xlfn.MAP($E$2:$E$205,_xlfn.LAMBDA(_xlpm.x,_xlpm.x=$E184))))</f>
        <v>3.937007874015748E-3</v>
      </c>
      <c r="K184" s="5">
        <f>$D184/J184</f>
        <v>1</v>
      </c>
      <c r="L184" s="5" cm="1">
        <f t="array" ref="L184">SUM(_xlfn._xlws.FILTER($D$2:$D$205,_xlfn.MAP($F$2:$F$205,_xlfn.LAMBDA(_xlpm.x,_xlpm.x=$F184))))</f>
        <v>3.937007874015748E-3</v>
      </c>
      <c r="M184" s="5">
        <f>$D184/L184</f>
        <v>1</v>
      </c>
      <c r="N184" s="5">
        <f>_xlfn.LET(_xlpm.freq,B184,_xlpm.size,H184+1,_xlpm.F,O184,LOG(1+_xlpm.freq)*LOG(1+_xlpm.size)*_xlpm.F)</f>
        <v>0.66698689096041841</v>
      </c>
      <c r="O184" s="5">
        <f>_xlfn.LET(_xlpm.a,M184,_xlpm.b,K184,2*_xlpm.a*_xlpm.b/(_xlpm.a+_xlpm.b))</f>
        <v>1</v>
      </c>
      <c r="P184" s="5">
        <f>_xlfn.LET(_xlpm.p,K184,_xlpm.q,M184,LOG(_xlpm.p/_xlpm.q))</f>
        <v>0</v>
      </c>
      <c r="Q184" s="5"/>
    </row>
    <row r="185" spans="1:17">
      <c r="A185" s="4" t="str">
        <f>_xlfn.LET(_xlpm.sep," : ",CONCATENATE(E185,_xlpm.sep,F185))</f>
        <v>~cha~ : [tʃa]</v>
      </c>
      <c r="B185" s="2">
        <v>9</v>
      </c>
      <c r="C185" s="4" t="s">
        <v>118</v>
      </c>
      <c r="D185" s="5">
        <f>B185/freq.sum.r1a</f>
        <v>4.4291338582677165E-3</v>
      </c>
      <c r="E185" s="5" t="str">
        <f>_xlfn.LET(_xlpm.sep,":",_xlpm.w,$C185,_xlfn.CONCAT("~",RIGHT(_xlpm.w,LEN(_xlpm.w)-FIND(_xlpm.sep,_xlpm.w)),"~"))</f>
        <v>~cha~</v>
      </c>
      <c r="F185" s="5" t="str">
        <f>_xlfn.LET(_xlpm.sep,":",_xlpm.w,$C185,_xlfn.CONCAT("[",LEFT(_xlpm.w,FIND(_xlpm.sep,_xlpm.w)-1),"]"))</f>
        <v>[tʃa]</v>
      </c>
      <c r="G185" s="6">
        <f>_xlfn.LET(_xlpm.w,E185,LEN(_xlpm.w)-2)</f>
        <v>3</v>
      </c>
      <c r="H185" s="6">
        <f>_xlfn.LET(_xlpm.w,F185,LEN(_xlpm.w)-2)</f>
        <v>3</v>
      </c>
      <c r="I185" s="6">
        <f>_xlfn.LET(_xlpm.a,H185,_xlpm.b,G185,MAX(_xlpm.a,_xlpm.b))</f>
        <v>3</v>
      </c>
      <c r="J185" s="5" cm="1">
        <f t="array" ref="J185">SUM(_xlfn._xlws.FILTER($D$2:$D$205,_xlfn.MAP($E$2:$E$205,_xlfn.LAMBDA(_xlpm.x,_xlpm.x=$E185))))</f>
        <v>4.4291338582677165E-3</v>
      </c>
      <c r="K185" s="5">
        <f>$D185/J185</f>
        <v>1</v>
      </c>
      <c r="L185" s="5" cm="1">
        <f t="array" ref="L185">SUM(_xlfn._xlws.FILTER($D$2:$D$205,_xlfn.MAP($F$2:$F$205,_xlfn.LAMBDA(_xlpm.x,_xlpm.x=$F185))))</f>
        <v>4.4291338582677165E-3</v>
      </c>
      <c r="M185" s="5">
        <f>$D185/L185</f>
        <v>1</v>
      </c>
      <c r="N185" s="5">
        <f>_xlfn.LET(_xlpm.freq,B185,_xlpm.size,H185+1,_xlpm.F,O185,LOG(1+_xlpm.freq)*LOG(1+_xlpm.size)*_xlpm.F)</f>
        <v>0.69897000433601886</v>
      </c>
      <c r="O185" s="5">
        <f>_xlfn.LET(_xlpm.a,M185,_xlpm.b,K185,2*_xlpm.a*_xlpm.b/(_xlpm.a+_xlpm.b))</f>
        <v>1</v>
      </c>
      <c r="P185" s="5">
        <f>_xlfn.LET(_xlpm.p,K185,_xlpm.q,M185,LOG(_xlpm.p/_xlpm.q))</f>
        <v>0</v>
      </c>
      <c r="Q185" s="5"/>
    </row>
    <row r="186" spans="1:17">
      <c r="A186" s="4" t="str">
        <f>_xlfn.LET(_xlpm.sep," : ",CONCATENATE(E186,_xlpm.sep,F186))</f>
        <v>~ngo~ : [ᵑgo]</v>
      </c>
      <c r="B186" s="2">
        <v>9</v>
      </c>
      <c r="C186" s="4" t="s">
        <v>119</v>
      </c>
      <c r="D186" s="5">
        <f>B186/freq.sum.r1a</f>
        <v>4.4291338582677165E-3</v>
      </c>
      <c r="E186" s="4" t="str">
        <f>_xlfn.LET(_xlpm.sep,":",_xlpm.w,$C186,_xlfn.CONCAT("~",RIGHT(_xlpm.w,LEN(_xlpm.w)-FIND(_xlpm.sep,_xlpm.w)),"~"))</f>
        <v>~ngo~</v>
      </c>
      <c r="F186" s="4" t="str">
        <f>_xlfn.LET(_xlpm.sep,":",_xlpm.w,$C186,_xlfn.CONCAT("[",LEFT(_xlpm.w,FIND(_xlpm.sep,_xlpm.w)-1),"]"))</f>
        <v>[ᵑgo]</v>
      </c>
      <c r="G186" s="6">
        <f>_xlfn.LET(_xlpm.w,E186,LEN(_xlpm.w)-2)</f>
        <v>3</v>
      </c>
      <c r="H186" s="6">
        <f>_xlfn.LET(_xlpm.w,F186,LEN(_xlpm.w)-2)</f>
        <v>3</v>
      </c>
      <c r="I186" s="6">
        <f>_xlfn.LET(_xlpm.a,H186,_xlpm.b,G186,MAX(_xlpm.a,_xlpm.b))</f>
        <v>3</v>
      </c>
      <c r="J186" s="5" cm="1">
        <f t="array" ref="J186">SUM(_xlfn._xlws.FILTER($D$2:$D$205,_xlfn.MAP($E$2:$E$205,_xlfn.LAMBDA(_xlpm.x,_xlpm.x=$E186))))</f>
        <v>4.4291338582677165E-3</v>
      </c>
      <c r="K186" s="5">
        <f>$D186/J186</f>
        <v>1</v>
      </c>
      <c r="L186" s="5" cm="1">
        <f t="array" ref="L186">SUM(_xlfn._xlws.FILTER($D$2:$D$205,_xlfn.MAP($F$2:$F$205,_xlfn.LAMBDA(_xlpm.x,_xlpm.x=$F186))))</f>
        <v>4.4291338582677165E-3</v>
      </c>
      <c r="M186" s="5">
        <f>$D186/L186</f>
        <v>1</v>
      </c>
      <c r="N186" s="5">
        <f>_xlfn.LET(_xlpm.freq,B186,_xlpm.size,H186+1,_xlpm.F,O186,LOG(1+_xlpm.freq)*LOG(1+_xlpm.size)*_xlpm.F)</f>
        <v>0.69897000433601886</v>
      </c>
      <c r="O186" s="5">
        <f>_xlfn.LET(_xlpm.a,M186,_xlpm.b,K186,2*_xlpm.a*_xlpm.b/(_xlpm.a+_xlpm.b))</f>
        <v>1</v>
      </c>
      <c r="P186" s="5">
        <f>_xlfn.LET(_xlpm.p,K186,_xlpm.q,M186,LOG(_xlpm.p/_xlpm.q))</f>
        <v>0</v>
      </c>
      <c r="Q186" s="5"/>
    </row>
    <row r="187" spans="1:17">
      <c r="A187" s="4" t="str">
        <f>_xlfn.LET(_xlpm.sep," : ",CONCATENATE(E187,_xlpm.sep,F187))</f>
        <v>~ngi~ : [ᵑgi]</v>
      </c>
      <c r="B187" s="2">
        <v>11</v>
      </c>
      <c r="C187" s="4" t="s">
        <v>114</v>
      </c>
      <c r="D187" s="5">
        <f>B187/freq.sum.r1a</f>
        <v>5.4133858267716535E-3</v>
      </c>
      <c r="E187" s="4" t="str">
        <f>_xlfn.LET(_xlpm.sep,":",_xlpm.w,$C187,_xlfn.CONCAT("~",RIGHT(_xlpm.w,LEN(_xlpm.w)-FIND(_xlpm.sep,_xlpm.w)),"~"))</f>
        <v>~ngi~</v>
      </c>
      <c r="F187" s="4" t="str">
        <f>_xlfn.LET(_xlpm.sep,":",_xlpm.w,$C187,_xlfn.CONCAT("[",LEFT(_xlpm.w,FIND(_xlpm.sep,_xlpm.w)-1),"]"))</f>
        <v>[ᵑgi]</v>
      </c>
      <c r="G187" s="6">
        <f>_xlfn.LET(_xlpm.w,E187,LEN(_xlpm.w)-2)</f>
        <v>3</v>
      </c>
      <c r="H187" s="6">
        <f>_xlfn.LET(_xlpm.w,F187,LEN(_xlpm.w)-2)</f>
        <v>3</v>
      </c>
      <c r="I187" s="6">
        <f>_xlfn.LET(_xlpm.a,H187,_xlpm.b,G187,MAX(_xlpm.a,_xlpm.b))</f>
        <v>3</v>
      </c>
      <c r="J187" s="5" cm="1">
        <f t="array" ref="J187">SUM(_xlfn._xlws.FILTER($D$2:$D$205,_xlfn.MAP($E$2:$E$205,_xlfn.LAMBDA(_xlpm.x,_xlpm.x=$E187))))</f>
        <v>5.4133858267716535E-3</v>
      </c>
      <c r="K187" s="5">
        <f>$D187/J187</f>
        <v>1</v>
      </c>
      <c r="L187" s="5" cm="1">
        <f t="array" ref="L187">SUM(_xlfn._xlws.FILTER($D$2:$D$205,_xlfn.MAP($F$2:$F$205,_xlfn.LAMBDA(_xlpm.x,_xlpm.x=$F187))))</f>
        <v>5.4133858267716535E-3</v>
      </c>
      <c r="M187" s="5">
        <f>$D187/L187</f>
        <v>1</v>
      </c>
      <c r="N187" s="5">
        <f>_xlfn.LET(_xlpm.freq,B187,_xlpm.size,H187+1,_xlpm.F,O187,LOG(1+_xlpm.freq)*LOG(1+_xlpm.size)*_xlpm.F)</f>
        <v>0.75431532022925862</v>
      </c>
      <c r="O187" s="5">
        <f>_xlfn.LET(_xlpm.a,M187,_xlpm.b,K187,2*_xlpm.a*_xlpm.b/(_xlpm.a+_xlpm.b))</f>
        <v>1</v>
      </c>
      <c r="P187" s="5">
        <f>_xlfn.LET(_xlpm.p,K187,_xlpm.q,M187,LOG(_xlpm.p/_xlpm.q))</f>
        <v>0</v>
      </c>
      <c r="Q187" s="5"/>
    </row>
    <row r="188" spans="1:17">
      <c r="A188" s="4" t="str">
        <f>_xlfn.LET(_xlpm.sep," : ",CONCATENATE(E188,_xlpm.sep,F188))</f>
        <v>~ngu~ : [ᵑgu]</v>
      </c>
      <c r="B188" s="2">
        <v>12</v>
      </c>
      <c r="C188" s="4" t="s">
        <v>112</v>
      </c>
      <c r="D188" s="5">
        <f>B188/freq.sum.r1a</f>
        <v>5.905511811023622E-3</v>
      </c>
      <c r="E188" s="5" t="str">
        <f>_xlfn.LET(_xlpm.sep,":",_xlpm.w,$C188,_xlfn.CONCAT("~",RIGHT(_xlpm.w,LEN(_xlpm.w)-FIND(_xlpm.sep,_xlpm.w)),"~"))</f>
        <v>~ngu~</v>
      </c>
      <c r="F188" s="5" t="str">
        <f>_xlfn.LET(_xlpm.sep,":",_xlpm.w,$C188,_xlfn.CONCAT("[",LEFT(_xlpm.w,FIND(_xlpm.sep,_xlpm.w)-1),"]"))</f>
        <v>[ᵑgu]</v>
      </c>
      <c r="G188" s="6">
        <f>_xlfn.LET(_xlpm.w,E188,LEN(_xlpm.w)-2)</f>
        <v>3</v>
      </c>
      <c r="H188" s="6">
        <f>_xlfn.LET(_xlpm.w,F188,LEN(_xlpm.w)-2)</f>
        <v>3</v>
      </c>
      <c r="I188" s="6">
        <f>_xlfn.LET(_xlpm.a,H188,_xlpm.b,G188,MAX(_xlpm.a,_xlpm.b))</f>
        <v>3</v>
      </c>
      <c r="J188" s="5" cm="1">
        <f t="array" ref="J188">SUM(_xlfn._xlws.FILTER($D$2:$D$205,_xlfn.MAP($E$2:$E$205,_xlfn.LAMBDA(_xlpm.x,_xlpm.x=$E188))))</f>
        <v>5.905511811023622E-3</v>
      </c>
      <c r="K188" s="5">
        <f>$D188/J188</f>
        <v>1</v>
      </c>
      <c r="L188" s="5" cm="1">
        <f t="array" ref="L188">SUM(_xlfn._xlws.FILTER($D$2:$D$205,_xlfn.MAP($F$2:$F$205,_xlfn.LAMBDA(_xlpm.x,_xlpm.x=$F188))))</f>
        <v>5.905511811023622E-3</v>
      </c>
      <c r="M188" s="5">
        <f>$D188/L188</f>
        <v>1</v>
      </c>
      <c r="N188" s="5">
        <f>_xlfn.LET(_xlpm.freq,B188,_xlpm.size,H188+1,_xlpm.F,O188,LOG(1+_xlpm.freq)*LOG(1+_xlpm.size)*_xlpm.F)</f>
        <v>0.77861298979198901</v>
      </c>
      <c r="O188" s="5">
        <f>_xlfn.LET(_xlpm.a,M188,_xlpm.b,K188,2*_xlpm.a*_xlpm.b/(_xlpm.a+_xlpm.b))</f>
        <v>1</v>
      </c>
      <c r="P188" s="5">
        <f>_xlfn.LET(_xlpm.p,K188,_xlpm.q,M188,LOG(_xlpm.p/_xlpm.q))</f>
        <v>0</v>
      </c>
      <c r="Q188" s="5"/>
    </row>
    <row r="189" spans="1:17">
      <c r="A189" s="4" t="str">
        <f>_xlfn.LET(_xlpm.sep," : ",CONCATENATE(E189,_xlpm.sep,F189))</f>
        <v>~sha~ : [ʃa]</v>
      </c>
      <c r="B189" s="2">
        <v>19</v>
      </c>
      <c r="C189" s="4" t="s">
        <v>103</v>
      </c>
      <c r="D189" s="5">
        <f>B189/freq.sum.r1a</f>
        <v>9.3503937007874023E-3</v>
      </c>
      <c r="E189" s="4" t="str">
        <f>_xlfn.LET(_xlpm.sep,":",_xlpm.w,$C189,_xlfn.CONCAT("~",RIGHT(_xlpm.w,LEN(_xlpm.w)-FIND(_xlpm.sep,_xlpm.w)),"~"))</f>
        <v>~sha~</v>
      </c>
      <c r="F189" s="4" t="str">
        <f>_xlfn.LET(_xlpm.sep,":",_xlpm.w,$C189,_xlfn.CONCAT("[",LEFT(_xlpm.w,FIND(_xlpm.sep,_xlpm.w)-1),"]"))</f>
        <v>[ʃa]</v>
      </c>
      <c r="G189" s="6">
        <f>_xlfn.LET(_xlpm.w,E189,LEN(_xlpm.w)-2)</f>
        <v>3</v>
      </c>
      <c r="H189" s="6">
        <f>_xlfn.LET(_xlpm.w,F189,LEN(_xlpm.w)-2)</f>
        <v>2</v>
      </c>
      <c r="I189" s="6">
        <f>_xlfn.LET(_xlpm.a,H189,_xlpm.b,G189,MAX(_xlpm.a,_xlpm.b))</f>
        <v>3</v>
      </c>
      <c r="J189" s="5" cm="1">
        <f t="array" ref="J189">SUM(_xlfn._xlws.FILTER($D$2:$D$205,_xlfn.MAP($E$2:$E$205,_xlfn.LAMBDA(_xlpm.x,_xlpm.x=$E189))))</f>
        <v>9.3503937007874023E-3</v>
      </c>
      <c r="K189" s="5">
        <f>$D189/J189</f>
        <v>1</v>
      </c>
      <c r="L189" s="5" cm="1">
        <f t="array" ref="L189">SUM(_xlfn._xlws.FILTER($D$2:$D$205,_xlfn.MAP($F$2:$F$205,_xlfn.LAMBDA(_xlpm.x,_xlpm.x=$F189))))</f>
        <v>9.3503937007874023E-3</v>
      </c>
      <c r="M189" s="5">
        <f>$D189/L189</f>
        <v>1</v>
      </c>
      <c r="N189" s="5">
        <f>_xlfn.LET(_xlpm.freq,B189,_xlpm.size,H189+1,_xlpm.F,O189,LOG(1+_xlpm.freq)*LOG(1+_xlpm.size)*_xlpm.F)</f>
        <v>0.78329810790687548</v>
      </c>
      <c r="O189" s="5">
        <f>_xlfn.LET(_xlpm.a,M189,_xlpm.b,K189,2*_xlpm.a*_xlpm.b/(_xlpm.a+_xlpm.b))</f>
        <v>1</v>
      </c>
      <c r="P189" s="5">
        <f>_xlfn.LET(_xlpm.p,K189,_xlpm.q,M189,LOG(_xlpm.p/_xlpm.q))</f>
        <v>0</v>
      </c>
      <c r="Q189" s="5"/>
    </row>
    <row r="190" spans="1:17">
      <c r="A190" s="4" t="str">
        <f>_xlfn.LET(_xlpm.sep," : ",CONCATENATE(E190,_xlpm.sep,F190))</f>
        <v>~nda~ : [ⁿɗa]</v>
      </c>
      <c r="B190" s="2">
        <v>13</v>
      </c>
      <c r="C190" s="4" t="s">
        <v>107</v>
      </c>
      <c r="D190" s="5">
        <f>B190/freq.sum.r1a</f>
        <v>6.3976377952755905E-3</v>
      </c>
      <c r="E190" s="5" t="str">
        <f>_xlfn.LET(_xlpm.sep,":",_xlpm.w,$C190,_xlfn.CONCAT("~",RIGHT(_xlpm.w,LEN(_xlpm.w)-FIND(_xlpm.sep,_xlpm.w)),"~"))</f>
        <v>~nda~</v>
      </c>
      <c r="F190" s="5" t="str">
        <f>_xlfn.LET(_xlpm.sep,":",_xlpm.w,$C190,_xlfn.CONCAT("[",LEFT(_xlpm.w,FIND(_xlpm.sep,_xlpm.w)-1),"]"))</f>
        <v>[ⁿɗa]</v>
      </c>
      <c r="G190" s="6">
        <f>_xlfn.LET(_xlpm.w,E190,LEN(_xlpm.w)-2)</f>
        <v>3</v>
      </c>
      <c r="H190" s="6">
        <f>_xlfn.LET(_xlpm.w,F190,LEN(_xlpm.w)-2)</f>
        <v>3</v>
      </c>
      <c r="I190" s="6">
        <f>_xlfn.LET(_xlpm.a,H190,_xlpm.b,G190,MAX(_xlpm.a,_xlpm.b))</f>
        <v>3</v>
      </c>
      <c r="J190" s="5" cm="1">
        <f t="array" ref="J190">SUM(_xlfn._xlws.FILTER($D$2:$D$205,_xlfn.MAP($E$2:$E$205,_xlfn.LAMBDA(_xlpm.x,_xlpm.x=$E190))))</f>
        <v>6.3976377952755905E-3</v>
      </c>
      <c r="K190" s="5">
        <f>$D190/J190</f>
        <v>1</v>
      </c>
      <c r="L190" s="5" cm="1">
        <f t="array" ref="L190">SUM(_xlfn._xlws.FILTER($D$2:$D$205,_xlfn.MAP($F$2:$F$205,_xlfn.LAMBDA(_xlpm.x,_xlpm.x=$F190))))</f>
        <v>6.3976377952755905E-3</v>
      </c>
      <c r="M190" s="5">
        <f>$D190/L190</f>
        <v>1</v>
      </c>
      <c r="N190" s="5">
        <f>_xlfn.LET(_xlpm.freq,B190,_xlpm.size,H190+1,_xlpm.F,O190,LOG(1+_xlpm.freq)*LOG(1+_xlpm.size)*_xlpm.F)</f>
        <v>0.80110911806765073</v>
      </c>
      <c r="O190" s="5">
        <f>_xlfn.LET(_xlpm.a,M190,_xlpm.b,K190,2*_xlpm.a*_xlpm.b/(_xlpm.a+_xlpm.b))</f>
        <v>1</v>
      </c>
      <c r="P190" s="5">
        <f>_xlfn.LET(_xlpm.p,K190,_xlpm.q,M190,LOG(_xlpm.p/_xlpm.q))</f>
        <v>0</v>
      </c>
      <c r="Q190" s="5"/>
    </row>
    <row r="191" spans="1:17">
      <c r="A191" s="4" t="str">
        <f>_xlfn.LET(_xlpm.sep," : ",CONCATENATE(E191,_xlpm.sep,F191))</f>
        <v>~nga~ : [ᵑga]</v>
      </c>
      <c r="B191" s="2">
        <v>13</v>
      </c>
      <c r="C191" s="4" t="s">
        <v>109</v>
      </c>
      <c r="D191" s="5">
        <f>B191/freq.sum.r1a</f>
        <v>6.3976377952755905E-3</v>
      </c>
      <c r="E191" s="5" t="str">
        <f>_xlfn.LET(_xlpm.sep,":",_xlpm.w,$C191,_xlfn.CONCAT("~",RIGHT(_xlpm.w,LEN(_xlpm.w)-FIND(_xlpm.sep,_xlpm.w)),"~"))</f>
        <v>~nga~</v>
      </c>
      <c r="F191" s="5" t="str">
        <f>_xlfn.LET(_xlpm.sep,":",_xlpm.w,$C191,_xlfn.CONCAT("[",LEFT(_xlpm.w,FIND(_xlpm.sep,_xlpm.w)-1),"]"))</f>
        <v>[ᵑga]</v>
      </c>
      <c r="G191" s="6">
        <f>_xlfn.LET(_xlpm.w,E191,LEN(_xlpm.w)-2)</f>
        <v>3</v>
      </c>
      <c r="H191" s="6">
        <f>_xlfn.LET(_xlpm.w,F191,LEN(_xlpm.w)-2)</f>
        <v>3</v>
      </c>
      <c r="I191" s="6">
        <f>_xlfn.LET(_xlpm.a,H191,_xlpm.b,G191,MAX(_xlpm.a,_xlpm.b))</f>
        <v>3</v>
      </c>
      <c r="J191" s="5" cm="1">
        <f t="array" ref="J191">SUM(_xlfn._xlws.FILTER($D$2:$D$205,_xlfn.MAP($E$2:$E$205,_xlfn.LAMBDA(_xlpm.x,_xlpm.x=$E191))))</f>
        <v>6.3976377952755905E-3</v>
      </c>
      <c r="K191" s="5">
        <f>$D191/J191</f>
        <v>1</v>
      </c>
      <c r="L191" s="5" cm="1">
        <f t="array" ref="L191">SUM(_xlfn._xlws.FILTER($D$2:$D$205,_xlfn.MAP($F$2:$F$205,_xlfn.LAMBDA(_xlpm.x,_xlpm.x=$F191))))</f>
        <v>6.3976377952755905E-3</v>
      </c>
      <c r="M191" s="5">
        <f>$D191/L191</f>
        <v>1</v>
      </c>
      <c r="N191" s="5">
        <f>_xlfn.LET(_xlpm.freq,B191,_xlpm.size,H191+1,_xlpm.F,O191,LOG(1+_xlpm.freq)*LOG(1+_xlpm.size)*_xlpm.F)</f>
        <v>0.80110911806765073</v>
      </c>
      <c r="O191" s="5">
        <f>_xlfn.LET(_xlpm.a,M191,_xlpm.b,K191,2*_xlpm.a*_xlpm.b/(_xlpm.a+_xlpm.b))</f>
        <v>1</v>
      </c>
      <c r="P191" s="5">
        <f>_xlfn.LET(_xlpm.p,K191,_xlpm.q,M191,LOG(_xlpm.p/_xlpm.q))</f>
        <v>0</v>
      </c>
      <c r="Q191" s="5"/>
    </row>
    <row r="192" spans="1:17">
      <c r="A192" s="4" t="str">
        <f>_xlfn.LET(_xlpm.sep," : ",CONCATENATE(E192,_xlpm.sep,F192))</f>
        <v>~mba~ : [ᵐɓa]</v>
      </c>
      <c r="B192" s="2">
        <v>20</v>
      </c>
      <c r="C192" s="4" t="s">
        <v>102</v>
      </c>
      <c r="D192" s="5">
        <f>B192/freq.sum.r1a</f>
        <v>9.8425196850393699E-3</v>
      </c>
      <c r="E192" s="4" t="str">
        <f>_xlfn.LET(_xlpm.sep,":",_xlpm.w,$C192,_xlfn.CONCAT("~",RIGHT(_xlpm.w,LEN(_xlpm.w)-FIND(_xlpm.sep,_xlpm.w)),"~"))</f>
        <v>~mba~</v>
      </c>
      <c r="F192" s="4" t="str">
        <f>_xlfn.LET(_xlpm.sep,":",_xlpm.w,$C192,_xlfn.CONCAT("[",LEFT(_xlpm.w,FIND(_xlpm.sep,_xlpm.w)-1),"]"))</f>
        <v>[ᵐɓa]</v>
      </c>
      <c r="G192" s="6">
        <f>_xlfn.LET(_xlpm.w,E192,LEN(_xlpm.w)-2)</f>
        <v>3</v>
      </c>
      <c r="H192" s="6">
        <f>_xlfn.LET(_xlpm.w,F192,LEN(_xlpm.w)-2)</f>
        <v>3</v>
      </c>
      <c r="I192" s="6">
        <f>_xlfn.LET(_xlpm.a,H192,_xlpm.b,G192,MAX(_xlpm.a,_xlpm.b))</f>
        <v>3</v>
      </c>
      <c r="J192" s="5" cm="1">
        <f t="array" ref="J192">SUM(_xlfn._xlws.FILTER($D$2:$D$205,_xlfn.MAP($E$2:$E$205,_xlfn.LAMBDA(_xlpm.x,_xlpm.x=$E192))))</f>
        <v>9.8425196850393699E-3</v>
      </c>
      <c r="K192" s="5">
        <f>$D192/J192</f>
        <v>1</v>
      </c>
      <c r="L192" s="5" cm="1">
        <f t="array" ref="L192">SUM(_xlfn._xlws.FILTER($D$2:$D$205,_xlfn.MAP($F$2:$F$205,_xlfn.LAMBDA(_xlpm.x,_xlpm.x=$F192))))</f>
        <v>9.8425196850393699E-3</v>
      </c>
      <c r="M192" s="5">
        <f>$D192/L192</f>
        <v>1</v>
      </c>
      <c r="N192" s="5">
        <f>_xlfn.LET(_xlpm.freq,B192,_xlpm.size,H192+1,_xlpm.F,O192,LOG(1+_xlpm.freq)*LOG(1+_xlpm.size)*_xlpm.F)</f>
        <v>0.92419162617333539</v>
      </c>
      <c r="O192" s="5">
        <f>_xlfn.LET(_xlpm.a,M192,_xlpm.b,K192,2*_xlpm.a*_xlpm.b/(_xlpm.a+_xlpm.b))</f>
        <v>1</v>
      </c>
      <c r="P192" s="5">
        <f>_xlfn.LET(_xlpm.p,K192,_xlpm.q,M192,LOG(_xlpm.p/_xlpm.q))</f>
        <v>0</v>
      </c>
      <c r="Q192" s="5"/>
    </row>
    <row r="193" spans="1:17">
      <c r="A193" s="4" t="str">
        <f>_xlfn.LET(_xlpm.sep," : ",CONCATENATE(E193,_xlpm.sep,F193))</f>
        <v>~nywe~ : [ɲwe]</v>
      </c>
      <c r="B193" s="2">
        <v>1</v>
      </c>
      <c r="C193" s="4" t="s">
        <v>193</v>
      </c>
      <c r="D193" s="5">
        <f>B193/freq.sum.r1a</f>
        <v>4.921259842519685E-4</v>
      </c>
      <c r="E193" s="4" t="str">
        <f>_xlfn.LET(_xlpm.sep,":",_xlpm.w,$C193,_xlfn.CONCAT("~",RIGHT(_xlpm.w,LEN(_xlpm.w)-FIND(_xlpm.sep,_xlpm.w)),"~"))</f>
        <v>~nywe~</v>
      </c>
      <c r="F193" s="4" t="str">
        <f>_xlfn.LET(_xlpm.sep,":",_xlpm.w,$C193,_xlfn.CONCAT("[",LEFT(_xlpm.w,FIND(_xlpm.sep,_xlpm.w)-1),"]"))</f>
        <v>[ɲwe]</v>
      </c>
      <c r="G193" s="6">
        <f>_xlfn.LET(_xlpm.w,E193,LEN(_xlpm.w)-2)</f>
        <v>4</v>
      </c>
      <c r="H193" s="6">
        <f>_xlfn.LET(_xlpm.w,F193,LEN(_xlpm.w)-2)</f>
        <v>3</v>
      </c>
      <c r="I193" s="6">
        <f>_xlfn.LET(_xlpm.a,H193,_xlpm.b,G193,MAX(_xlpm.a,_xlpm.b))</f>
        <v>4</v>
      </c>
      <c r="J193" s="5" cm="1">
        <f t="array" ref="J193">SUM(_xlfn._xlws.FILTER($D$2:$D$205,_xlfn.MAP($E$2:$E$205,_xlfn.LAMBDA(_xlpm.x,_xlpm.x=$E193))))</f>
        <v>4.921259842519685E-4</v>
      </c>
      <c r="K193" s="5">
        <f>$D193/J193</f>
        <v>1</v>
      </c>
      <c r="L193" s="5" cm="1">
        <f t="array" ref="L193">SUM(_xlfn._xlws.FILTER($D$2:$D$205,_xlfn.MAP($F$2:$F$205,_xlfn.LAMBDA(_xlpm.x,_xlpm.x=$F193))))</f>
        <v>4.921259842519685E-4</v>
      </c>
      <c r="M193" s="5">
        <f>$D193/L193</f>
        <v>1</v>
      </c>
      <c r="N193" s="5">
        <f>_xlfn.LET(_xlpm.freq,B193,_xlpm.size,H193+1,_xlpm.F,O193,LOG(1+_xlpm.freq)*LOG(1+_xlpm.size)*_xlpm.F)</f>
        <v>0.21041093737452468</v>
      </c>
      <c r="O193" s="5">
        <f>_xlfn.LET(_xlpm.a,M193,_xlpm.b,K193,2*_xlpm.a*_xlpm.b/(_xlpm.a+_xlpm.b))</f>
        <v>1</v>
      </c>
      <c r="P193" s="5">
        <f>_xlfn.LET(_xlpm.p,K193,_xlpm.q,M193,LOG(_xlpm.p/_xlpm.q))</f>
        <v>0</v>
      </c>
      <c r="Q193" s="5"/>
    </row>
    <row r="194" spans="1:17">
      <c r="A194" s="4" t="str">
        <f>_xlfn.LET(_xlpm.sep," : ",CONCATENATE(E194,_xlpm.sep,F194))</f>
        <v>~msha~ : [mʃa]</v>
      </c>
      <c r="B194" s="2">
        <v>1</v>
      </c>
      <c r="C194" s="4" t="s">
        <v>212</v>
      </c>
      <c r="D194" s="5">
        <f>B194/freq.sum.r1a</f>
        <v>4.921259842519685E-4</v>
      </c>
      <c r="E194" s="5" t="str">
        <f>_xlfn.LET(_xlpm.sep,":",_xlpm.w,$C194,_xlfn.CONCAT("~",RIGHT(_xlpm.w,LEN(_xlpm.w)-FIND(_xlpm.sep,_xlpm.w)),"~"))</f>
        <v>~msha~</v>
      </c>
      <c r="F194" s="5" t="str">
        <f>_xlfn.LET(_xlpm.sep,":",_xlpm.w,$C194,_xlfn.CONCAT("[",LEFT(_xlpm.w,FIND(_xlpm.sep,_xlpm.w)-1),"]"))</f>
        <v>[mʃa]</v>
      </c>
      <c r="G194" s="6">
        <f>_xlfn.LET(_xlpm.w,E194,LEN(_xlpm.w)-2)</f>
        <v>4</v>
      </c>
      <c r="H194" s="6">
        <f>_xlfn.LET(_xlpm.w,F194,LEN(_xlpm.w)-2)</f>
        <v>3</v>
      </c>
      <c r="I194" s="6">
        <f>_xlfn.LET(_xlpm.a,H194,_xlpm.b,G194,MAX(_xlpm.a,_xlpm.b))</f>
        <v>4</v>
      </c>
      <c r="J194" s="5" cm="1">
        <f t="array" ref="J194">SUM(_xlfn._xlws.FILTER($D$2:$D$205,_xlfn.MAP($E$2:$E$205,_xlfn.LAMBDA(_xlpm.x,_xlpm.x=$E194))))</f>
        <v>4.921259842519685E-4</v>
      </c>
      <c r="K194" s="5">
        <f>$D194/J194</f>
        <v>1</v>
      </c>
      <c r="L194" s="5" cm="1">
        <f t="array" ref="L194">SUM(_xlfn._xlws.FILTER($D$2:$D$205,_xlfn.MAP($F$2:$F$205,_xlfn.LAMBDA(_xlpm.x,_xlpm.x=$F194))))</f>
        <v>4.921259842519685E-4</v>
      </c>
      <c r="M194" s="5">
        <f>$D194/L194</f>
        <v>1</v>
      </c>
      <c r="N194" s="5">
        <f>_xlfn.LET(_xlpm.freq,B194,_xlpm.size,H194+1,_xlpm.F,O194,LOG(1+_xlpm.freq)*LOG(1+_xlpm.size)*_xlpm.F)</f>
        <v>0.21041093737452468</v>
      </c>
      <c r="O194" s="5">
        <f>_xlfn.LET(_xlpm.a,M194,_xlpm.b,K194,2*_xlpm.a*_xlpm.b/(_xlpm.a+_xlpm.b))</f>
        <v>1</v>
      </c>
      <c r="P194" s="5">
        <f>_xlfn.LET(_xlpm.p,K194,_xlpm.q,M194,LOG(_xlpm.p/_xlpm.q))</f>
        <v>0</v>
      </c>
      <c r="Q194" s="5"/>
    </row>
    <row r="195" spans="1:17">
      <c r="A195" s="4" t="str">
        <f>_xlfn.LET(_xlpm.sep," : ",CONCATENATE(E195,_xlpm.sep,F195))</f>
        <v>~mnya~ : [mɲa]</v>
      </c>
      <c r="B195" s="2">
        <v>1</v>
      </c>
      <c r="C195" s="4" t="s">
        <v>214</v>
      </c>
      <c r="D195" s="5">
        <f>B195/freq.sum.r1a</f>
        <v>4.921259842519685E-4</v>
      </c>
      <c r="E195" s="4" t="str">
        <f>_xlfn.LET(_xlpm.sep,":",_xlpm.w,$C195,_xlfn.CONCAT("~",RIGHT(_xlpm.w,LEN(_xlpm.w)-FIND(_xlpm.sep,_xlpm.w)),"~"))</f>
        <v>~mnya~</v>
      </c>
      <c r="F195" s="4" t="str">
        <f>_xlfn.LET(_xlpm.sep,":",_xlpm.w,$C195,_xlfn.CONCAT("[",LEFT(_xlpm.w,FIND(_xlpm.sep,_xlpm.w)-1),"]"))</f>
        <v>[mɲa]</v>
      </c>
      <c r="G195" s="6">
        <f>_xlfn.LET(_xlpm.w,E195,LEN(_xlpm.w)-2)</f>
        <v>4</v>
      </c>
      <c r="H195" s="6">
        <f>_xlfn.LET(_xlpm.w,F195,LEN(_xlpm.w)-2)</f>
        <v>3</v>
      </c>
      <c r="I195" s="6">
        <f>_xlfn.LET(_xlpm.a,H195,_xlpm.b,G195,MAX(_xlpm.a,_xlpm.b))</f>
        <v>4</v>
      </c>
      <c r="J195" s="5" cm="1">
        <f t="array" ref="J195">SUM(_xlfn._xlws.FILTER($D$2:$D$205,_xlfn.MAP($E$2:$E$205,_xlfn.LAMBDA(_xlpm.x,_xlpm.x=$E195))))</f>
        <v>4.921259842519685E-4</v>
      </c>
      <c r="K195" s="5">
        <f>$D195/J195</f>
        <v>1</v>
      </c>
      <c r="L195" s="5" cm="1">
        <f t="array" ref="L195">SUM(_xlfn._xlws.FILTER($D$2:$D$205,_xlfn.MAP($F$2:$F$205,_xlfn.LAMBDA(_xlpm.x,_xlpm.x=$F195))))</f>
        <v>4.921259842519685E-4</v>
      </c>
      <c r="M195" s="5">
        <f>$D195/L195</f>
        <v>1</v>
      </c>
      <c r="N195" s="5">
        <f>_xlfn.LET(_xlpm.freq,B195,_xlpm.size,H195+1,_xlpm.F,O195,LOG(1+_xlpm.freq)*LOG(1+_xlpm.size)*_xlpm.F)</f>
        <v>0.21041093737452468</v>
      </c>
      <c r="O195" s="5">
        <f>_xlfn.LET(_xlpm.a,M195,_xlpm.b,K195,2*_xlpm.a*_xlpm.b/(_xlpm.a+_xlpm.b))</f>
        <v>1</v>
      </c>
      <c r="P195" s="5">
        <f>_xlfn.LET(_xlpm.p,K195,_xlpm.q,M195,LOG(_xlpm.p/_xlpm.q))</f>
        <v>0</v>
      </c>
      <c r="Q195" s="5"/>
    </row>
    <row r="196" spans="1:17">
      <c r="A196" s="4" t="str">
        <f>_xlfn.LET(_xlpm.sep," : ",CONCATENATE(E196,_xlpm.sep,F196))</f>
        <v>~rdhi~ : [ɾɗhi]</v>
      </c>
      <c r="B196" s="2">
        <v>1</v>
      </c>
      <c r="C196" s="4" t="s">
        <v>191</v>
      </c>
      <c r="D196" s="5">
        <f>B196/freq.sum.r1a</f>
        <v>4.921259842519685E-4</v>
      </c>
      <c r="E196" s="5" t="str">
        <f>_xlfn.LET(_xlpm.sep,":",_xlpm.w,$C196,_xlfn.CONCAT("~",RIGHT(_xlpm.w,LEN(_xlpm.w)-FIND(_xlpm.sep,_xlpm.w)),"~"))</f>
        <v>~rdhi~</v>
      </c>
      <c r="F196" s="5" t="str">
        <f>_xlfn.LET(_xlpm.sep,":",_xlpm.w,$C196,_xlfn.CONCAT("[",LEFT(_xlpm.w,FIND(_xlpm.sep,_xlpm.w)-1),"]"))</f>
        <v>[ɾɗhi]</v>
      </c>
      <c r="G196" s="6">
        <f>_xlfn.LET(_xlpm.w,E196,LEN(_xlpm.w)-2)</f>
        <v>4</v>
      </c>
      <c r="H196" s="6">
        <f>_xlfn.LET(_xlpm.w,F196,LEN(_xlpm.w)-2)</f>
        <v>4</v>
      </c>
      <c r="I196" s="6">
        <f>_xlfn.LET(_xlpm.a,H196,_xlpm.b,G196,MAX(_xlpm.a,_xlpm.b))</f>
        <v>4</v>
      </c>
      <c r="J196" s="5" cm="1">
        <f t="array" ref="J196">SUM(_xlfn._xlws.FILTER($D$2:$D$205,_xlfn.MAP($E$2:$E$205,_xlfn.LAMBDA(_xlpm.x,_xlpm.x=$E196))))</f>
        <v>4.921259842519685E-4</v>
      </c>
      <c r="K196" s="5">
        <f>$D196/J196</f>
        <v>1</v>
      </c>
      <c r="L196" s="5" cm="1">
        <f t="array" ref="L196">SUM(_xlfn._xlws.FILTER($D$2:$D$205,_xlfn.MAP($F$2:$F$205,_xlfn.LAMBDA(_xlpm.x,_xlpm.x=$F196))))</f>
        <v>4.921259842519685E-4</v>
      </c>
      <c r="M196" s="5">
        <f>$D196/L196</f>
        <v>1</v>
      </c>
      <c r="N196" s="5">
        <f>_xlfn.LET(_xlpm.freq,B196,_xlpm.size,H196+1,_xlpm.F,O196,LOG(1+_xlpm.freq)*LOG(1+_xlpm.size)*_xlpm.F)</f>
        <v>0.2342468675289098</v>
      </c>
      <c r="O196" s="5">
        <f>_xlfn.LET(_xlpm.a,M196,_xlpm.b,K196,2*_xlpm.a*_xlpm.b/(_xlpm.a+_xlpm.b))</f>
        <v>1</v>
      </c>
      <c r="P196" s="5">
        <f>_xlfn.LET(_xlpm.p,K196,_xlpm.q,M196,LOG(_xlpm.p/_xlpm.q))</f>
        <v>0</v>
      </c>
      <c r="Q196" s="5"/>
    </row>
    <row r="197" spans="1:17">
      <c r="A197" s="4" t="str">
        <f>_xlfn.LET(_xlpm.sep," : ",CONCATENATE(E197,_xlpm.sep,F197))</f>
        <v>~mbwa~ : [ᵐɓwa]</v>
      </c>
      <c r="B197" s="2">
        <v>1</v>
      </c>
      <c r="C197" s="4" t="s">
        <v>194</v>
      </c>
      <c r="D197" s="5">
        <f>B197/freq.sum.r1a</f>
        <v>4.921259842519685E-4</v>
      </c>
      <c r="E197" s="4" t="str">
        <f>_xlfn.LET(_xlpm.sep,":",_xlpm.w,$C197,_xlfn.CONCAT("~",RIGHT(_xlpm.w,LEN(_xlpm.w)-FIND(_xlpm.sep,_xlpm.w)),"~"))</f>
        <v>~mbwa~</v>
      </c>
      <c r="F197" s="4" t="str">
        <f>_xlfn.LET(_xlpm.sep,":",_xlpm.w,$C197,_xlfn.CONCAT("[",LEFT(_xlpm.w,FIND(_xlpm.sep,_xlpm.w)-1),"]"))</f>
        <v>[ᵐɓwa]</v>
      </c>
      <c r="G197" s="6">
        <f>_xlfn.LET(_xlpm.w,E197,LEN(_xlpm.w)-2)</f>
        <v>4</v>
      </c>
      <c r="H197" s="6">
        <f>_xlfn.LET(_xlpm.w,F197,LEN(_xlpm.w)-2)</f>
        <v>4</v>
      </c>
      <c r="I197" s="6">
        <f>_xlfn.LET(_xlpm.a,H197,_xlpm.b,G197,MAX(_xlpm.a,_xlpm.b))</f>
        <v>4</v>
      </c>
      <c r="J197" s="5" cm="1">
        <f t="array" ref="J197">SUM(_xlfn._xlws.FILTER($D$2:$D$205,_xlfn.MAP($E$2:$E$205,_xlfn.LAMBDA(_xlpm.x,_xlpm.x=$E197))))</f>
        <v>4.921259842519685E-4</v>
      </c>
      <c r="K197" s="5">
        <f>$D197/J197</f>
        <v>1</v>
      </c>
      <c r="L197" s="5" cm="1">
        <f t="array" ref="L197">SUM(_xlfn._xlws.FILTER($D$2:$D$205,_xlfn.MAP($F$2:$F$205,_xlfn.LAMBDA(_xlpm.x,_xlpm.x=$F197))))</f>
        <v>4.921259842519685E-4</v>
      </c>
      <c r="M197" s="5">
        <f>$D197/L197</f>
        <v>1</v>
      </c>
      <c r="N197" s="5">
        <f>_xlfn.LET(_xlpm.freq,B197,_xlpm.size,H197+1,_xlpm.F,O197,LOG(1+_xlpm.freq)*LOG(1+_xlpm.size)*_xlpm.F)</f>
        <v>0.2342468675289098</v>
      </c>
      <c r="O197" s="5">
        <f>_xlfn.LET(_xlpm.a,M197,_xlpm.b,K197,2*_xlpm.a*_xlpm.b/(_xlpm.a+_xlpm.b))</f>
        <v>1</v>
      </c>
      <c r="P197" s="5">
        <f>_xlfn.LET(_xlpm.p,K197,_xlpm.q,M197,LOG(_xlpm.p/_xlpm.q))</f>
        <v>0</v>
      </c>
      <c r="Q197" s="5"/>
    </row>
    <row r="198" spans="1:17">
      <c r="A198" s="4" t="str">
        <f>_xlfn.LET(_xlpm.sep," : ",CONCATENATE(E198,_xlpm.sep,F198))</f>
        <v>~chwa~ : [tʃwa]</v>
      </c>
      <c r="B198" s="2">
        <v>1</v>
      </c>
      <c r="C198" s="4" t="s">
        <v>201</v>
      </c>
      <c r="D198" s="5">
        <f>B198/freq.sum.r1a</f>
        <v>4.921259842519685E-4</v>
      </c>
      <c r="E198" s="5" t="str">
        <f>_xlfn.LET(_xlpm.sep,":",_xlpm.w,$C198,_xlfn.CONCAT("~",RIGHT(_xlpm.w,LEN(_xlpm.w)-FIND(_xlpm.sep,_xlpm.w)),"~"))</f>
        <v>~chwa~</v>
      </c>
      <c r="F198" s="5" t="str">
        <f>_xlfn.LET(_xlpm.sep,":",_xlpm.w,$C198,_xlfn.CONCAT("[",LEFT(_xlpm.w,FIND(_xlpm.sep,_xlpm.w)-1),"]"))</f>
        <v>[tʃwa]</v>
      </c>
      <c r="G198" s="6">
        <f>_xlfn.LET(_xlpm.w,E198,LEN(_xlpm.w)-2)</f>
        <v>4</v>
      </c>
      <c r="H198" s="6">
        <f>_xlfn.LET(_xlpm.w,F198,LEN(_xlpm.w)-2)</f>
        <v>4</v>
      </c>
      <c r="I198" s="6">
        <f>_xlfn.LET(_xlpm.a,H198,_xlpm.b,G198,MAX(_xlpm.a,_xlpm.b))</f>
        <v>4</v>
      </c>
      <c r="J198" s="5" cm="1">
        <f t="array" ref="J198">SUM(_xlfn._xlws.FILTER($D$2:$D$205,_xlfn.MAP($E$2:$E$205,_xlfn.LAMBDA(_xlpm.x,_xlpm.x=$E198))))</f>
        <v>4.921259842519685E-4</v>
      </c>
      <c r="K198" s="5">
        <f>$D198/J198</f>
        <v>1</v>
      </c>
      <c r="L198" s="5" cm="1">
        <f t="array" ref="L198">SUM(_xlfn._xlws.FILTER($D$2:$D$205,_xlfn.MAP($F$2:$F$205,_xlfn.LAMBDA(_xlpm.x,_xlpm.x=$F198))))</f>
        <v>4.921259842519685E-4</v>
      </c>
      <c r="M198" s="5">
        <f>$D198/L198</f>
        <v>1</v>
      </c>
      <c r="N198" s="5">
        <f>_xlfn.LET(_xlpm.freq,B198,_xlpm.size,H198+1,_xlpm.F,O198,LOG(1+_xlpm.freq)*LOG(1+_xlpm.size)*_xlpm.F)</f>
        <v>0.2342468675289098</v>
      </c>
      <c r="O198" s="5">
        <f>_xlfn.LET(_xlpm.a,M198,_xlpm.b,K198,2*_xlpm.a*_xlpm.b/(_xlpm.a+_xlpm.b))</f>
        <v>1</v>
      </c>
      <c r="P198" s="5">
        <f>_xlfn.LET(_xlpm.p,K198,_xlpm.q,M198,LOG(_xlpm.p/_xlpm.q))</f>
        <v>0</v>
      </c>
      <c r="Q198" s="5"/>
    </row>
    <row r="199" spans="1:17">
      <c r="A199" s="4" t="str">
        <f>_xlfn.LET(_xlpm.sep," : ",CONCATENATE(E199,_xlpm.sep,F199))</f>
        <v>~mcha~ : [mtʃa]</v>
      </c>
      <c r="B199" s="2">
        <v>1</v>
      </c>
      <c r="C199" s="4" t="s">
        <v>220</v>
      </c>
      <c r="D199" s="5">
        <f>B199/freq.sum.r1a</f>
        <v>4.921259842519685E-4</v>
      </c>
      <c r="E199" s="5" t="str">
        <f>_xlfn.LET(_xlpm.sep,":",_xlpm.w,$C199,_xlfn.CONCAT("~",RIGHT(_xlpm.w,LEN(_xlpm.w)-FIND(_xlpm.sep,_xlpm.w)),"~"))</f>
        <v>~mcha~</v>
      </c>
      <c r="F199" s="5" t="str">
        <f>_xlfn.LET(_xlpm.sep,":",_xlpm.w,$C199,_xlfn.CONCAT("[",LEFT(_xlpm.w,FIND(_xlpm.sep,_xlpm.w)-1),"]"))</f>
        <v>[mtʃa]</v>
      </c>
      <c r="G199" s="6">
        <f>_xlfn.LET(_xlpm.w,E199,LEN(_xlpm.w)-2)</f>
        <v>4</v>
      </c>
      <c r="H199" s="6">
        <f>_xlfn.LET(_xlpm.w,F199,LEN(_xlpm.w)-2)</f>
        <v>4</v>
      </c>
      <c r="I199" s="6">
        <f>_xlfn.LET(_xlpm.a,H199,_xlpm.b,G199,MAX(_xlpm.a,_xlpm.b))</f>
        <v>4</v>
      </c>
      <c r="J199" s="5" cm="1">
        <f t="array" ref="J199">SUM(_xlfn._xlws.FILTER($D$2:$D$205,_xlfn.MAP($E$2:$E$205,_xlfn.LAMBDA(_xlpm.x,_xlpm.x=$E199))))</f>
        <v>4.921259842519685E-4</v>
      </c>
      <c r="K199" s="5">
        <f>$D199/J199</f>
        <v>1</v>
      </c>
      <c r="L199" s="5" cm="1">
        <f t="array" ref="L199">SUM(_xlfn._xlws.FILTER($D$2:$D$205,_xlfn.MAP($F$2:$F$205,_xlfn.LAMBDA(_xlpm.x,_xlpm.x=$F199))))</f>
        <v>4.921259842519685E-4</v>
      </c>
      <c r="M199" s="5">
        <f>$D199/L199</f>
        <v>1</v>
      </c>
      <c r="N199" s="5">
        <f>_xlfn.LET(_xlpm.freq,B199,_xlpm.size,H199+1,_xlpm.F,O199,LOG(1+_xlpm.freq)*LOG(1+_xlpm.size)*_xlpm.F)</f>
        <v>0.2342468675289098</v>
      </c>
      <c r="O199" s="5">
        <f>_xlfn.LET(_xlpm.a,M199,_xlpm.b,K199,2*_xlpm.a*_xlpm.b/(_xlpm.a+_xlpm.b))</f>
        <v>1</v>
      </c>
      <c r="P199" s="5">
        <f>_xlfn.LET(_xlpm.p,K199,_xlpm.q,M199,LOG(_xlpm.p/_xlpm.q))</f>
        <v>0</v>
      </c>
      <c r="Q199" s="5"/>
    </row>
    <row r="200" spans="1:17">
      <c r="A200" s="4" t="str">
        <f>_xlfn.LET(_xlpm.sep," : ",CONCATENATE(E200,_xlpm.sep,F200))</f>
        <v>~msta~ : [msta]</v>
      </c>
      <c r="B200" s="2">
        <v>1</v>
      </c>
      <c r="C200" s="4" t="s">
        <v>222</v>
      </c>
      <c r="D200" s="5">
        <f>B200/freq.sum.r1a</f>
        <v>4.921259842519685E-4</v>
      </c>
      <c r="E200" s="4" t="str">
        <f>_xlfn.LET(_xlpm.sep,":",_xlpm.w,$C200,_xlfn.CONCAT("~",RIGHT(_xlpm.w,LEN(_xlpm.w)-FIND(_xlpm.sep,_xlpm.w)),"~"))</f>
        <v>~msta~</v>
      </c>
      <c r="F200" s="4" t="str">
        <f>_xlfn.LET(_xlpm.sep,":",_xlpm.w,$C200,_xlfn.CONCAT("[",LEFT(_xlpm.w,FIND(_xlpm.sep,_xlpm.w)-1),"]"))</f>
        <v>[msta]</v>
      </c>
      <c r="G200" s="6">
        <f>_xlfn.LET(_xlpm.w,E200,LEN(_xlpm.w)-2)</f>
        <v>4</v>
      </c>
      <c r="H200" s="6">
        <f>_xlfn.LET(_xlpm.w,F200,LEN(_xlpm.w)-2)</f>
        <v>4</v>
      </c>
      <c r="I200" s="6">
        <f>_xlfn.LET(_xlpm.a,H200,_xlpm.b,G200,MAX(_xlpm.a,_xlpm.b))</f>
        <v>4</v>
      </c>
      <c r="J200" s="5" cm="1">
        <f t="array" ref="J200">SUM(_xlfn._xlws.FILTER($D$2:$D$205,_xlfn.MAP($E$2:$E$205,_xlfn.LAMBDA(_xlpm.x,_xlpm.x=$E200))))</f>
        <v>4.921259842519685E-4</v>
      </c>
      <c r="K200" s="5">
        <f>$D200/J200</f>
        <v>1</v>
      </c>
      <c r="L200" s="5" cm="1">
        <f t="array" ref="L200">SUM(_xlfn._xlws.FILTER($D$2:$D$205,_xlfn.MAP($F$2:$F$205,_xlfn.LAMBDA(_xlpm.x,_xlpm.x=$F200))))</f>
        <v>4.921259842519685E-4</v>
      </c>
      <c r="M200" s="5">
        <f>$D200/L200</f>
        <v>1</v>
      </c>
      <c r="N200" s="5">
        <f>_xlfn.LET(_xlpm.freq,B200,_xlpm.size,H200+1,_xlpm.F,O200,LOG(1+_xlpm.freq)*LOG(1+_xlpm.size)*_xlpm.F)</f>
        <v>0.2342468675289098</v>
      </c>
      <c r="O200" s="5">
        <f>_xlfn.LET(_xlpm.a,M200,_xlpm.b,K200,2*_xlpm.a*_xlpm.b/(_xlpm.a+_xlpm.b))</f>
        <v>1</v>
      </c>
      <c r="P200" s="5">
        <f>_xlfn.LET(_xlpm.p,K200,_xlpm.q,M200,LOG(_xlpm.p/_xlpm.q))</f>
        <v>0</v>
      </c>
      <c r="Q200" s="5"/>
    </row>
    <row r="201" spans="1:17">
      <c r="A201" s="4" t="str">
        <f>_xlfn.LET(_xlpm.sep," : ",CONCATENATE(E201,_xlpm.sep,F201))</f>
        <v>~mpya~ : [mpja]</v>
      </c>
      <c r="B201" s="2">
        <v>1</v>
      </c>
      <c r="C201" s="4" t="s">
        <v>224</v>
      </c>
      <c r="D201" s="5">
        <f>B201/freq.sum.r1a</f>
        <v>4.921259842519685E-4</v>
      </c>
      <c r="E201" s="4" t="str">
        <f>_xlfn.LET(_xlpm.sep,":",_xlpm.w,$C201,_xlfn.CONCAT("~",RIGHT(_xlpm.w,LEN(_xlpm.w)-FIND(_xlpm.sep,_xlpm.w)),"~"))</f>
        <v>~mpya~</v>
      </c>
      <c r="F201" s="4" t="str">
        <f>_xlfn.LET(_xlpm.sep,":",_xlpm.w,$C201,_xlfn.CONCAT("[",LEFT(_xlpm.w,FIND(_xlpm.sep,_xlpm.w)-1),"]"))</f>
        <v>[mpja]</v>
      </c>
      <c r="G201" s="6">
        <f>_xlfn.LET(_xlpm.w,E201,LEN(_xlpm.w)-2)</f>
        <v>4</v>
      </c>
      <c r="H201" s="6">
        <f>_xlfn.LET(_xlpm.w,F201,LEN(_xlpm.w)-2)</f>
        <v>4</v>
      </c>
      <c r="I201" s="6">
        <f>_xlfn.LET(_xlpm.a,H201,_xlpm.b,G201,MAX(_xlpm.a,_xlpm.b))</f>
        <v>4</v>
      </c>
      <c r="J201" s="5" cm="1">
        <f t="array" ref="J201">SUM(_xlfn._xlws.FILTER($D$2:$D$205,_xlfn.MAP($E$2:$E$205,_xlfn.LAMBDA(_xlpm.x,_xlpm.x=$E201))))</f>
        <v>4.921259842519685E-4</v>
      </c>
      <c r="K201" s="5">
        <f>$D201/J201</f>
        <v>1</v>
      </c>
      <c r="L201" s="5" cm="1">
        <f t="array" ref="L201">SUM(_xlfn._xlws.FILTER($D$2:$D$205,_xlfn.MAP($F$2:$F$205,_xlfn.LAMBDA(_xlpm.x,_xlpm.x=$F201))))</f>
        <v>4.921259842519685E-4</v>
      </c>
      <c r="M201" s="5">
        <f>$D201/L201</f>
        <v>1</v>
      </c>
      <c r="N201" s="5">
        <f>_xlfn.LET(_xlpm.freq,B201,_xlpm.size,H201+1,_xlpm.F,O201,LOG(1+_xlpm.freq)*LOG(1+_xlpm.size)*_xlpm.F)</f>
        <v>0.2342468675289098</v>
      </c>
      <c r="O201" s="5">
        <f>_xlfn.LET(_xlpm.a,M201,_xlpm.b,K201,2*_xlpm.a*_xlpm.b/(_xlpm.a+_xlpm.b))</f>
        <v>1</v>
      </c>
      <c r="P201" s="5">
        <f>_xlfn.LET(_xlpm.p,K201,_xlpm.q,M201,LOG(_xlpm.p/_xlpm.q))</f>
        <v>0</v>
      </c>
      <c r="Q201" s="5"/>
    </row>
    <row r="202" spans="1:17">
      <c r="A202" s="4" t="str">
        <f>_xlfn.LET(_xlpm.sep," : ",CONCATENATE(E202,_xlpm.sep,F202))</f>
        <v>~ngwa~ : [ᵑgwa]</v>
      </c>
      <c r="B202" s="2">
        <v>1</v>
      </c>
      <c r="C202" s="4" t="s">
        <v>230</v>
      </c>
      <c r="D202" s="5">
        <f>B202/freq.sum.r1a</f>
        <v>4.921259842519685E-4</v>
      </c>
      <c r="E202" s="5" t="str">
        <f>_xlfn.LET(_xlpm.sep,":",_xlpm.w,$C202,_xlfn.CONCAT("~",RIGHT(_xlpm.w,LEN(_xlpm.w)-FIND(_xlpm.sep,_xlpm.w)),"~"))</f>
        <v>~ngwa~</v>
      </c>
      <c r="F202" s="5" t="str">
        <f>_xlfn.LET(_xlpm.sep,":",_xlpm.w,$C202,_xlfn.CONCAT("[",LEFT(_xlpm.w,FIND(_xlpm.sep,_xlpm.w)-1),"]"))</f>
        <v>[ᵑgwa]</v>
      </c>
      <c r="G202" s="6">
        <f>_xlfn.LET(_xlpm.w,E202,LEN(_xlpm.w)-2)</f>
        <v>4</v>
      </c>
      <c r="H202" s="6">
        <f>_xlfn.LET(_xlpm.w,F202,LEN(_xlpm.w)-2)</f>
        <v>4</v>
      </c>
      <c r="I202" s="6">
        <f>_xlfn.LET(_xlpm.a,H202,_xlpm.b,G202,MAX(_xlpm.a,_xlpm.b))</f>
        <v>4</v>
      </c>
      <c r="J202" s="5" cm="1">
        <f t="array" ref="J202">SUM(_xlfn._xlws.FILTER($D$2:$D$205,_xlfn.MAP($E$2:$E$205,_xlfn.LAMBDA(_xlpm.x,_xlpm.x=$E202))))</f>
        <v>4.921259842519685E-4</v>
      </c>
      <c r="K202" s="5">
        <f>$D202/J202</f>
        <v>1</v>
      </c>
      <c r="L202" s="5" cm="1">
        <f t="array" ref="L202">SUM(_xlfn._xlws.FILTER($D$2:$D$205,_xlfn.MAP($F$2:$F$205,_xlfn.LAMBDA(_xlpm.x,_xlpm.x=$F202))))</f>
        <v>4.921259842519685E-4</v>
      </c>
      <c r="M202" s="5">
        <f>$D202/L202</f>
        <v>1</v>
      </c>
      <c r="N202" s="5">
        <f>_xlfn.LET(_xlpm.freq,B202,_xlpm.size,H202+1,_xlpm.F,O202,LOG(1+_xlpm.freq)*LOG(1+_xlpm.size)*_xlpm.F)</f>
        <v>0.2342468675289098</v>
      </c>
      <c r="O202" s="5">
        <f>_xlfn.LET(_xlpm.a,M202,_xlpm.b,K202,2*_xlpm.a*_xlpm.b/(_xlpm.a+_xlpm.b))</f>
        <v>1</v>
      </c>
      <c r="P202" s="5">
        <f>_xlfn.LET(_xlpm.p,K202,_xlpm.q,M202,LOG(_xlpm.p/_xlpm.q))</f>
        <v>0</v>
      </c>
      <c r="Q202" s="5"/>
    </row>
    <row r="203" spans="1:17">
      <c r="A203" s="4" t="str">
        <f>_xlfn.LET(_xlpm.sep," : ",CONCATENATE(E203,_xlpm.sep,F203))</f>
        <v>~nywa~ : [ɲwa]</v>
      </c>
      <c r="B203" s="2">
        <v>2</v>
      </c>
      <c r="C203" s="4" t="s">
        <v>167</v>
      </c>
      <c r="D203" s="5">
        <f>B203/freq.sum.r1a</f>
        <v>9.8425196850393699E-4</v>
      </c>
      <c r="E203" s="5" t="str">
        <f>_xlfn.LET(_xlpm.sep,":",_xlpm.w,$C203,_xlfn.CONCAT("~",RIGHT(_xlpm.w,LEN(_xlpm.w)-FIND(_xlpm.sep,_xlpm.w)),"~"))</f>
        <v>~nywa~</v>
      </c>
      <c r="F203" s="5" t="str">
        <f>_xlfn.LET(_xlpm.sep,":",_xlpm.w,$C203,_xlfn.CONCAT("[",LEFT(_xlpm.w,FIND(_xlpm.sep,_xlpm.w)-1),"]"))</f>
        <v>[ɲwa]</v>
      </c>
      <c r="G203" s="6">
        <f>_xlfn.LET(_xlpm.w,E203,LEN(_xlpm.w)-2)</f>
        <v>4</v>
      </c>
      <c r="H203" s="6">
        <f>_xlfn.LET(_xlpm.w,F203,LEN(_xlpm.w)-2)</f>
        <v>3</v>
      </c>
      <c r="I203" s="6">
        <f>_xlfn.LET(_xlpm.a,H203,_xlpm.b,G203,MAX(_xlpm.a,_xlpm.b))</f>
        <v>4</v>
      </c>
      <c r="J203" s="5" cm="1">
        <f t="array" ref="J203">SUM(_xlfn._xlws.FILTER($D$2:$D$205,_xlfn.MAP($E$2:$E$205,_xlfn.LAMBDA(_xlpm.x,_xlpm.x=$E203))))</f>
        <v>9.8425196850393699E-4</v>
      </c>
      <c r="K203" s="5">
        <f>$D203/J203</f>
        <v>1</v>
      </c>
      <c r="L203" s="5" cm="1">
        <f t="array" ref="L203">SUM(_xlfn._xlws.FILTER($D$2:$D$205,_xlfn.MAP($F$2:$F$205,_xlfn.LAMBDA(_xlpm.x,_xlpm.x=$F203))))</f>
        <v>9.8425196850393699E-4</v>
      </c>
      <c r="M203" s="5">
        <f>$D203/L203</f>
        <v>1</v>
      </c>
      <c r="N203" s="5">
        <f>_xlfn.LET(_xlpm.freq,B203,_xlpm.size,H203+1,_xlpm.F,O203,LOG(1+_xlpm.freq)*LOG(1+_xlpm.size)*_xlpm.F)</f>
        <v>0.33349344548020921</v>
      </c>
      <c r="O203" s="5">
        <f>_xlfn.LET(_xlpm.a,M203,_xlpm.b,K203,2*_xlpm.a*_xlpm.b/(_xlpm.a+_xlpm.b))</f>
        <v>1</v>
      </c>
      <c r="P203" s="5">
        <f>_xlfn.LET(_xlpm.p,K203,_xlpm.q,M203,LOG(_xlpm.p/_xlpm.q))</f>
        <v>0</v>
      </c>
      <c r="Q203" s="5"/>
    </row>
    <row r="204" spans="1:17">
      <c r="A204" s="4" t="str">
        <f>_xlfn.LET(_xlpm.sep," : ",CONCATENATE(E204,_xlpm.sep,F204))</f>
        <v>~nchi~ : [ntʃi]</v>
      </c>
      <c r="B204" s="2">
        <v>2</v>
      </c>
      <c r="C204" s="4" t="s">
        <v>180</v>
      </c>
      <c r="D204" s="5">
        <f>B204/freq.sum.r1a</f>
        <v>9.8425196850393699E-4</v>
      </c>
      <c r="E204" s="5" t="str">
        <f>_xlfn.LET(_xlpm.sep,":",_xlpm.w,$C204,_xlfn.CONCAT("~",RIGHT(_xlpm.w,LEN(_xlpm.w)-FIND(_xlpm.sep,_xlpm.w)),"~"))</f>
        <v>~nchi~</v>
      </c>
      <c r="F204" s="5" t="str">
        <f>_xlfn.LET(_xlpm.sep,":",_xlpm.w,$C204,_xlfn.CONCAT("[",LEFT(_xlpm.w,FIND(_xlpm.sep,_xlpm.w)-1),"]"))</f>
        <v>[ntʃi]</v>
      </c>
      <c r="G204" s="6">
        <f>_xlfn.LET(_xlpm.w,E204,LEN(_xlpm.w)-2)</f>
        <v>4</v>
      </c>
      <c r="H204" s="6">
        <f>_xlfn.LET(_xlpm.w,F204,LEN(_xlpm.w)-2)</f>
        <v>4</v>
      </c>
      <c r="I204" s="6">
        <f>_xlfn.LET(_xlpm.a,H204,_xlpm.b,G204,MAX(_xlpm.a,_xlpm.b))</f>
        <v>4</v>
      </c>
      <c r="J204" s="5" cm="1">
        <f t="array" ref="J204">SUM(_xlfn._xlws.FILTER($D$2:$D$205,_xlfn.MAP($E$2:$E$205,_xlfn.LAMBDA(_xlpm.x,_xlpm.x=$E204))))</f>
        <v>9.8425196850393699E-4</v>
      </c>
      <c r="K204" s="5">
        <f>$D204/J204</f>
        <v>1</v>
      </c>
      <c r="L204" s="5" cm="1">
        <f t="array" ref="L204">SUM(_xlfn._xlws.FILTER($D$2:$D$205,_xlfn.MAP($F$2:$F$205,_xlfn.LAMBDA(_xlpm.x,_xlpm.x=$F204))))</f>
        <v>9.8425196850393699E-4</v>
      </c>
      <c r="M204" s="5">
        <f>$D204/L204</f>
        <v>1</v>
      </c>
      <c r="N204" s="5">
        <f>_xlfn.LET(_xlpm.freq,B204,_xlpm.size,H204+1,_xlpm.F,O204,LOG(1+_xlpm.freq)*LOG(1+_xlpm.size)*_xlpm.F)</f>
        <v>0.37127250094471825</v>
      </c>
      <c r="O204" s="5">
        <f>_xlfn.LET(_xlpm.a,M204,_xlpm.b,K204,2*_xlpm.a*_xlpm.b/(_xlpm.a+_xlpm.b))</f>
        <v>1</v>
      </c>
      <c r="P204" s="5">
        <f>_xlfn.LET(_xlpm.p,K204,_xlpm.q,M204,LOG(_xlpm.p/_xlpm.q))</f>
        <v>0</v>
      </c>
      <c r="Q204" s="5"/>
    </row>
    <row r="205" spans="1:17">
      <c r="A205" s="4" t="str">
        <f>_xlfn.LET(_xlpm.sep," : ",CONCATENATE(E205,_xlpm.sep,F205))</f>
        <v>~mche~ : [mtʃe]</v>
      </c>
      <c r="B205" s="2">
        <v>2</v>
      </c>
      <c r="C205" s="4" t="s">
        <v>181</v>
      </c>
      <c r="D205" s="5">
        <f>B205/freq.sum.r1a</f>
        <v>9.8425196850393699E-4</v>
      </c>
      <c r="E205" s="5" t="str">
        <f>_xlfn.LET(_xlpm.sep,":",_xlpm.w,$C205,_xlfn.CONCAT("~",RIGHT(_xlpm.w,LEN(_xlpm.w)-FIND(_xlpm.sep,_xlpm.w)),"~"))</f>
        <v>~mche~</v>
      </c>
      <c r="F205" s="5" t="str">
        <f>_xlfn.LET(_xlpm.sep,":",_xlpm.w,$C205,_xlfn.CONCAT("[",LEFT(_xlpm.w,FIND(_xlpm.sep,_xlpm.w)-1),"]"))</f>
        <v>[mtʃe]</v>
      </c>
      <c r="G205" s="6">
        <f>_xlfn.LET(_xlpm.w,E205,LEN(_xlpm.w)-2)</f>
        <v>4</v>
      </c>
      <c r="H205" s="6">
        <f>_xlfn.LET(_xlpm.w,F205,LEN(_xlpm.w)-2)</f>
        <v>4</v>
      </c>
      <c r="I205" s="6">
        <f>_xlfn.LET(_xlpm.a,H205,_xlpm.b,G205,MAX(_xlpm.a,_xlpm.b))</f>
        <v>4</v>
      </c>
      <c r="J205" s="5" cm="1">
        <f t="array" ref="J205">SUM(_xlfn._xlws.FILTER($D$2:$D$205,_xlfn.MAP($E$2:$E$205,_xlfn.LAMBDA(_xlpm.x,_xlpm.x=$E205))))</f>
        <v>9.8425196850393699E-4</v>
      </c>
      <c r="K205" s="5">
        <f>$D205/J205</f>
        <v>1</v>
      </c>
      <c r="L205" s="5" cm="1">
        <f t="array" ref="L205">SUM(_xlfn._xlws.FILTER($D$2:$D$205,_xlfn.MAP($F$2:$F$205,_xlfn.LAMBDA(_xlpm.x,_xlpm.x=$F205))))</f>
        <v>9.8425196850393699E-4</v>
      </c>
      <c r="M205" s="5">
        <f>$D205/L205</f>
        <v>1</v>
      </c>
      <c r="N205" s="5">
        <f>_xlfn.LET(_xlpm.freq,B205,_xlpm.size,H205+1,_xlpm.F,O205,LOG(1+_xlpm.freq)*LOG(1+_xlpm.size)*_xlpm.F)</f>
        <v>0.37127250094471825</v>
      </c>
      <c r="O205" s="5">
        <f>_xlfn.LET(_xlpm.a,M205,_xlpm.b,K205,2*_xlpm.a*_xlpm.b/(_xlpm.a+_xlpm.b))</f>
        <v>1</v>
      </c>
      <c r="P205" s="5">
        <f>_xlfn.LET(_xlpm.p,K205,_xlpm.q,M205,LOG(_xlpm.p/_xlpm.q))</f>
        <v>0</v>
      </c>
      <c r="Q205" s="5"/>
    </row>
    <row r="206" spans="1:17">
      <c r="A206" s="4"/>
      <c r="C206" s="4"/>
      <c r="D206" s="5"/>
      <c r="E206" s="5"/>
      <c r="F206" s="5"/>
      <c r="G206" s="6"/>
      <c r="H206" s="6"/>
      <c r="I206" s="6"/>
      <c r="L206" s="7"/>
      <c r="M206" s="5"/>
      <c r="N206" s="8"/>
      <c r="O206" s="5"/>
      <c r="P206" s="5"/>
      <c r="Q206" s="5"/>
    </row>
    <row r="207" spans="1:17">
      <c r="A207" s="4"/>
      <c r="C207" s="4"/>
      <c r="D207" s="5"/>
      <c r="E207" s="5"/>
      <c r="F207" s="5"/>
      <c r="G207" s="6"/>
      <c r="H207" s="6"/>
      <c r="I207" s="6"/>
      <c r="L207" s="7"/>
      <c r="M207" s="5"/>
      <c r="N207" s="8"/>
      <c r="O207" s="5"/>
      <c r="P207" s="5"/>
      <c r="Q207" s="5"/>
    </row>
    <row r="208" spans="1:17">
      <c r="B208" s="1">
        <f>_xlfn.LET(_xlpm.d,B2:B205,SUM(_xlpm.d))</f>
        <v>2032</v>
      </c>
      <c r="G208" s="2"/>
      <c r="H208" s="2"/>
      <c r="I208" s="2"/>
    </row>
    <row r="209" spans="15:17">
      <c r="P209" s="2" t="s">
        <v>42</v>
      </c>
      <c r="Q209" s="2" t="s">
        <v>43</v>
      </c>
    </row>
    <row r="210" spans="15:17">
      <c r="O210" s="2" t="s">
        <v>39</v>
      </c>
      <c r="P210">
        <f>_xlfn.LET(_xlpm.d,P$2:P$205,COUNTIF(_xlpm.d,"&lt;0"))</f>
        <v>0</v>
      </c>
      <c r="Q210" s="9">
        <f>P210/P$213</f>
        <v>0</v>
      </c>
    </row>
    <row r="211" spans="15:17">
      <c r="O211" s="2" t="s">
        <v>40</v>
      </c>
      <c r="P211">
        <f>_xlfn.LET(_xlpm.d,P$2:P$205,COUNTIF(_xlpm.d,"=0"))</f>
        <v>204</v>
      </c>
      <c r="Q211" s="9">
        <f>P211/P$213</f>
        <v>1</v>
      </c>
    </row>
    <row r="212" spans="15:17">
      <c r="O212" s="2" t="s">
        <v>41</v>
      </c>
      <c r="P212">
        <f>_xlfn.LET(_xlpm.d,P$2:P$205,COUNTIF(_xlpm.d,"&gt;0"))</f>
        <v>0</v>
      </c>
      <c r="Q212" s="9">
        <f>P212/P$213</f>
        <v>0</v>
      </c>
    </row>
    <row r="213" spans="15:17">
      <c r="O213" s="2" t="s">
        <v>55</v>
      </c>
      <c r="P213" s="2">
        <f>SUM(P210:P212)</f>
        <v>204</v>
      </c>
      <c r="Q213" s="9">
        <f>SUM(Q210:Q212)</f>
        <v>1</v>
      </c>
    </row>
    <row r="215" spans="15:17">
      <c r="O215" s="3"/>
      <c r="P215" s="3" t="str">
        <f>P1</f>
        <v>log(spell.rel/sound.rel)</v>
      </c>
    </row>
    <row r="216" spans="15:17">
      <c r="O216" s="3" t="s">
        <v>44</v>
      </c>
      <c r="P216">
        <f>_xlfn.LET(_xlpm.d,P$2:P$205,AVERAGE(_xlpm.d))</f>
        <v>0</v>
      </c>
    </row>
    <row r="217" spans="15:17">
      <c r="O217" s="3" t="s">
        <v>45</v>
      </c>
      <c r="P217">
        <f>_xlfn.LET(_xlpm.d,P$2:P$205,MEDIAN(_xlpm.d))</f>
        <v>0</v>
      </c>
    </row>
    <row r="218" spans="15:17">
      <c r="O218" s="3" t="s">
        <v>46</v>
      </c>
      <c r="P218">
        <f>_xlfn.LET(_xlpm.d,P$2:P$205,MAX(_xlpm.d))</f>
        <v>0</v>
      </c>
    </row>
    <row r="219" spans="15:17">
      <c r="O219" s="3" t="s">
        <v>47</v>
      </c>
      <c r="P219">
        <f>_xlfn.LET(_xlpm.d,P$2:P$205,MIN(_xlpm.d))</f>
        <v>0</v>
      </c>
    </row>
    <row r="220" spans="15:17">
      <c r="O220" s="3" t="s">
        <v>48</v>
      </c>
      <c r="P220">
        <f>_xlfn.LET(_xlpm.d,P$2:P$205,STDEV(_xlpm.d))</f>
        <v>0</v>
      </c>
    </row>
  </sheetData>
  <conditionalFormatting sqref="M206:M207 N2:N205 K2:K205">
    <cfRule type="colorScale" priority="56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206:O207">
    <cfRule type="colorScale" priority="3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D2:D207">
    <cfRule type="colorScale" priority="172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J2:J205">
    <cfRule type="colorScale" priority="174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L2:L205">
    <cfRule type="colorScale" priority="175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M2:M205">
    <cfRule type="colorScale" priority="176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2:O205">
    <cfRule type="colorScale" priority="17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P2:P205">
    <cfRule type="colorScale" priority="180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1gram.r1a</vt:lpstr>
      <vt:lpstr>'1gram.r1a'!freq.sum.r1a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Kow Kuroda</cp:lastModifiedBy>
  <dcterms:created xsi:type="dcterms:W3CDTF">2023-07-13T05:43:26Z</dcterms:created>
  <dcterms:modified xsi:type="dcterms:W3CDTF">2023-09-19T10:36:56Z</dcterms:modified>
  <cp:category/>
</cp:coreProperties>
</file>