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/Dropbox/Medical/Medical ontology/2023-NLP-pdma/"/>
    </mc:Choice>
  </mc:AlternateContent>
  <xr:revisionPtr revIDLastSave="0" documentId="13_ncr:1_{F5FE694B-4387-F84E-BB12-79DC0CDC598B}" xr6:coauthVersionLast="47" xr6:coauthVersionMax="47" xr10:uidLastSave="{00000000-0000-0000-0000-000000000000}"/>
  <bookViews>
    <workbookView xWindow="6540" yWindow="500" windowWidth="29160" windowHeight="17840" firstSheet="6" activeTab="16" xr2:uid="{A8AF4571-3D2C-C043-AC10-BDFC58611D64}"/>
  </bookViews>
  <sheets>
    <sheet name="大腸捻転症" sheetId="3" r:id="rId1"/>
    <sheet name="脾腎静脈吻合術" sheetId="4" r:id="rId2"/>
    <sheet name="肝癌骨転移" sheetId="2" r:id="rId3"/>
    <sheet name="冠状動脈硬化症" sheetId="1" r:id="rId4"/>
    <sheet name="組織褐変症" sheetId="5" r:id="rId5"/>
    <sheet name="鉄代謝障害" sheetId="6" r:id="rId6"/>
    <sheet name="乳がん再発" sheetId="7" r:id="rId7"/>
    <sheet name="肝切除術後" sheetId="9" r:id="rId8"/>
    <sheet name="眼球内出血" sheetId="10" r:id="rId9"/>
    <sheet name="大脳萎縮症" sheetId="8" r:id="rId10"/>
    <sheet name="大動脈瘤破裂" sheetId="11" r:id="rId11"/>
    <sheet name="大動脈瘤切除術" sheetId="12" r:id="rId12"/>
    <sheet name="睡眠薬依存症" sheetId="13" r:id="rId13"/>
    <sheet name="集中治療室" sheetId="14" r:id="rId14"/>
    <sheet name="先天性冠状動脈異常" sheetId="15" r:id="rId15"/>
    <sheet name="三尖弁狭窄兼閉鎖不全症" sheetId="17" r:id="rId16"/>
    <sheet name="summarized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6" l="1"/>
  <c r="N22" i="16"/>
  <c r="N21" i="16"/>
  <c r="N20" i="16"/>
  <c r="N19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M2" i="16"/>
  <c r="J19" i="16" l="1"/>
  <c r="K19" i="16"/>
  <c r="K20" i="16"/>
  <c r="L20" i="16"/>
  <c r="H23" i="16"/>
  <c r="H22" i="16"/>
  <c r="H21" i="16"/>
  <c r="H20" i="16"/>
  <c r="H19" i="16"/>
  <c r="G23" i="16"/>
  <c r="G22" i="16"/>
  <c r="G21" i="16"/>
  <c r="G20" i="16"/>
  <c r="G19" i="16"/>
  <c r="F23" i="16"/>
  <c r="F22" i="16"/>
  <c r="F21" i="16"/>
  <c r="F20" i="16"/>
  <c r="F19" i="16"/>
  <c r="E23" i="16"/>
  <c r="E22" i="16"/>
  <c r="E21" i="16"/>
  <c r="E20" i="16"/>
  <c r="E19" i="16"/>
  <c r="D23" i="16"/>
  <c r="D22" i="16"/>
  <c r="D21" i="16"/>
  <c r="D20" i="16"/>
  <c r="D19" i="16"/>
  <c r="B2" i="16"/>
  <c r="B13" i="16"/>
  <c r="B3" i="16"/>
  <c r="B14" i="16"/>
  <c r="B4" i="16"/>
  <c r="B5" i="16"/>
  <c r="B6" i="16"/>
  <c r="B7" i="16"/>
  <c r="B8" i="16"/>
  <c r="B9" i="16"/>
  <c r="B11" i="16"/>
  <c r="B15" i="16"/>
  <c r="B12" i="16"/>
  <c r="B10" i="16"/>
  <c r="B16" i="16"/>
  <c r="B17" i="16"/>
  <c r="I13" i="16"/>
  <c r="L2" i="16"/>
  <c r="L19" i="16" s="1"/>
  <c r="K2" i="16"/>
  <c r="K21" i="16" s="1"/>
  <c r="M13" i="16"/>
  <c r="M3" i="16"/>
  <c r="M20" i="16" s="1"/>
  <c r="M14" i="16"/>
  <c r="M4" i="16"/>
  <c r="M23" i="16" s="1"/>
  <c r="M5" i="16"/>
  <c r="M6" i="16"/>
  <c r="M7" i="16"/>
  <c r="M22" i="16" s="1"/>
  <c r="M8" i="16"/>
  <c r="M9" i="16"/>
  <c r="M11" i="16"/>
  <c r="M15" i="16"/>
  <c r="M12" i="16"/>
  <c r="M10" i="16"/>
  <c r="M16" i="16"/>
  <c r="M17" i="16"/>
  <c r="L13" i="16"/>
  <c r="L3" i="16"/>
  <c r="L14" i="16"/>
  <c r="L4" i="16"/>
  <c r="L5" i="16"/>
  <c r="L6" i="16"/>
  <c r="L7" i="16"/>
  <c r="L8" i="16"/>
  <c r="L9" i="16"/>
  <c r="L11" i="16"/>
  <c r="L15" i="16"/>
  <c r="L12" i="16"/>
  <c r="L10" i="16"/>
  <c r="L16" i="16"/>
  <c r="L17" i="16"/>
  <c r="K13" i="16"/>
  <c r="K3" i="16"/>
  <c r="K14" i="16"/>
  <c r="K4" i="16"/>
  <c r="K5" i="16"/>
  <c r="K6" i="16"/>
  <c r="K7" i="16"/>
  <c r="K8" i="16"/>
  <c r="K9" i="16"/>
  <c r="K11" i="16"/>
  <c r="K15" i="16"/>
  <c r="K12" i="16"/>
  <c r="K10" i="16"/>
  <c r="K16" i="16"/>
  <c r="K17" i="16"/>
  <c r="I2" i="16"/>
  <c r="I23" i="16" s="1"/>
  <c r="I3" i="16"/>
  <c r="I14" i="16"/>
  <c r="I4" i="16"/>
  <c r="I5" i="16"/>
  <c r="I6" i="16"/>
  <c r="I7" i="16"/>
  <c r="I8" i="16"/>
  <c r="I9" i="16"/>
  <c r="I11" i="16"/>
  <c r="I15" i="16"/>
  <c r="I12" i="16"/>
  <c r="I10" i="16"/>
  <c r="I16" i="16"/>
  <c r="I17" i="16"/>
  <c r="J2" i="16"/>
  <c r="J23" i="16" s="1"/>
  <c r="J13" i="16"/>
  <c r="J3" i="16"/>
  <c r="J22" i="16" s="1"/>
  <c r="J14" i="16"/>
  <c r="J4" i="16"/>
  <c r="J5" i="16"/>
  <c r="J6" i="16"/>
  <c r="J7" i="16"/>
  <c r="J8" i="16"/>
  <c r="J9" i="16"/>
  <c r="J11" i="16"/>
  <c r="J15" i="16"/>
  <c r="J12" i="16"/>
  <c r="J10" i="16"/>
  <c r="J16" i="16"/>
  <c r="J17" i="16"/>
  <c r="F37" i="17"/>
  <c r="F36" i="17"/>
  <c r="F35" i="17"/>
  <c r="E35" i="17"/>
  <c r="D35" i="17"/>
  <c r="C35" i="17"/>
  <c r="B35" i="17"/>
  <c r="J21" i="16" l="1"/>
  <c r="L22" i="16"/>
  <c r="I21" i="16"/>
  <c r="K22" i="16"/>
  <c r="I19" i="16"/>
  <c r="L23" i="16"/>
  <c r="M19" i="16"/>
  <c r="K23" i="16"/>
  <c r="M21" i="16"/>
  <c r="J20" i="16"/>
  <c r="I22" i="16"/>
  <c r="L21" i="16"/>
  <c r="I20" i="16"/>
  <c r="F29" i="15" l="1"/>
  <c r="E29" i="15"/>
  <c r="D29" i="15"/>
  <c r="C29" i="15"/>
  <c r="B29" i="15"/>
  <c r="F9" i="14"/>
  <c r="E9" i="14"/>
  <c r="D9" i="14"/>
  <c r="D10" i="14"/>
  <c r="C9" i="14"/>
  <c r="B9" i="14"/>
  <c r="F13" i="13"/>
  <c r="E13" i="13"/>
  <c r="D13" i="13"/>
  <c r="C13" i="13"/>
  <c r="B13" i="13"/>
  <c r="F24" i="12"/>
  <c r="E24" i="12"/>
  <c r="D24" i="12"/>
  <c r="C24" i="12"/>
  <c r="B24" i="12"/>
  <c r="F17" i="11"/>
  <c r="E17" i="11"/>
  <c r="D17" i="11"/>
  <c r="C17" i="11"/>
  <c r="B17" i="11"/>
  <c r="F12" i="10"/>
  <c r="E12" i="10"/>
  <c r="D12" i="10"/>
  <c r="C12" i="10"/>
  <c r="B12" i="10"/>
  <c r="B13" i="9"/>
  <c r="F13" i="9"/>
  <c r="E13" i="9"/>
  <c r="D13" i="9"/>
  <c r="C13" i="9"/>
  <c r="F15" i="8"/>
  <c r="E15" i="8"/>
  <c r="D15" i="8"/>
  <c r="C15" i="8"/>
  <c r="B15" i="8"/>
  <c r="F11" i="7"/>
  <c r="E11" i="7"/>
  <c r="D11" i="7"/>
  <c r="C11" i="7"/>
  <c r="B11" i="7"/>
  <c r="F11" i="6"/>
  <c r="F10" i="6"/>
  <c r="F9" i="6"/>
  <c r="E9" i="6"/>
  <c r="D9" i="6"/>
  <c r="C9" i="6"/>
  <c r="B9" i="6"/>
  <c r="F13" i="5"/>
  <c r="E13" i="5"/>
  <c r="D13" i="5"/>
  <c r="C13" i="5"/>
  <c r="B13" i="5"/>
  <c r="F17" i="4"/>
  <c r="E17" i="4"/>
  <c r="D17" i="4"/>
  <c r="C17" i="4"/>
  <c r="B17" i="4"/>
  <c r="F13" i="3"/>
  <c r="E13" i="3"/>
  <c r="D13" i="3"/>
  <c r="D14" i="3" s="1"/>
  <c r="C13" i="3"/>
  <c r="B13" i="3"/>
  <c r="F13" i="2"/>
  <c r="E13" i="2"/>
  <c r="D13" i="2"/>
  <c r="C13" i="2"/>
  <c r="B13" i="2"/>
  <c r="D36" i="17" l="1"/>
  <c r="E36" i="17"/>
  <c r="D30" i="15"/>
  <c r="E30" i="15"/>
  <c r="F31" i="15"/>
  <c r="F30" i="15"/>
  <c r="E10" i="14"/>
  <c r="F11" i="14"/>
  <c r="F10" i="14"/>
  <c r="F15" i="13"/>
  <c r="D14" i="13"/>
  <c r="E14" i="13"/>
  <c r="F14" i="13"/>
  <c r="E25" i="12"/>
  <c r="D25" i="12"/>
  <c r="F26" i="12"/>
  <c r="F25" i="12"/>
  <c r="F19" i="11"/>
  <c r="D18" i="11"/>
  <c r="E18" i="11"/>
  <c r="F18" i="11"/>
  <c r="D13" i="10"/>
  <c r="E13" i="10"/>
  <c r="F14" i="10"/>
  <c r="F13" i="10"/>
  <c r="F15" i="9"/>
  <c r="E14" i="9"/>
  <c r="D14" i="9"/>
  <c r="F14" i="9"/>
  <c r="F17" i="8"/>
  <c r="E16" i="8"/>
  <c r="D16" i="8"/>
  <c r="F16" i="8"/>
  <c r="E12" i="7"/>
  <c r="D12" i="7"/>
  <c r="F13" i="7"/>
  <c r="F12" i="7"/>
  <c r="E10" i="6"/>
  <c r="D10" i="6"/>
  <c r="F14" i="2"/>
  <c r="F15" i="2"/>
  <c r="D14" i="2"/>
  <c r="E14" i="5"/>
  <c r="F15" i="5"/>
  <c r="D14" i="5"/>
  <c r="F14" i="5"/>
  <c r="F15" i="3"/>
  <c r="E14" i="3"/>
  <c r="F19" i="4"/>
  <c r="F18" i="4"/>
  <c r="D18" i="4"/>
  <c r="E18" i="4"/>
  <c r="F14" i="3"/>
  <c r="E14" i="2"/>
  <c r="D16" i="1"/>
  <c r="E16" i="1"/>
  <c r="F16" i="1"/>
  <c r="F17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<sst xmlns="http://schemas.openxmlformats.org/spreadsheetml/2006/main" count="440" uniqueCount="242">
  <si>
    <t>PDMA</t>
  </si>
  <si>
    <t>冠状動脈硬化症</t>
  </si>
  <si>
    <t>component</t>
  </si>
  <si>
    <t>note</t>
  </si>
  <si>
    <t>MLMA</t>
  </si>
  <si>
    <t>..................症</t>
  </si>
  <si>
    <t>............硬化...</t>
  </si>
  <si>
    <t>............硬化症</t>
  </si>
  <si>
    <t>.........脈硬化...</t>
  </si>
  <si>
    <t>.........脈硬化症</t>
  </si>
  <si>
    <t>......動脈.........</t>
  </si>
  <si>
    <t>......動脈硬化...</t>
  </si>
  <si>
    <t>......動脈硬化症</t>
  </si>
  <si>
    <t>冠状...............</t>
  </si>
  <si>
    <t>冠状動脈.........</t>
  </si>
  <si>
    <t>冠状動脈硬化...</t>
  </si>
  <si>
    <t>PDMA.filtered</t>
  </si>
  <si>
    <t>MLMA.filtered</t>
  </si>
  <si>
    <t>PSA</t>
  </si>
  <si>
    <t>対PDMA.filtered</t>
  </si>
  <si>
    <t>対MLMA.filtered</t>
  </si>
  <si>
    <t>異なり数</t>
  </si>
  <si>
    <t>coverage</t>
  </si>
  <si>
    <t>hand filtered</t>
  </si>
  <si>
    <t>.........転移</t>
  </si>
  <si>
    <t>......骨転移</t>
  </si>
  <si>
    <t>...癌...転移</t>
  </si>
  <si>
    <t>...癌骨転移</t>
  </si>
  <si>
    <t>肝癌.........</t>
  </si>
  <si>
    <t>肝癌...転移</t>
  </si>
  <si>
    <t>肝癌骨転移</t>
  </si>
  <si>
    <t>..................術</t>
  </si>
  <si>
    <t>............吻合...</t>
  </si>
  <si>
    <t>............吻合術</t>
  </si>
  <si>
    <t>......静脈.........</t>
  </si>
  <si>
    <t>......静脈吻合...</t>
  </si>
  <si>
    <t>......静脈吻合術</t>
  </si>
  <si>
    <t>...腎静脈.........</t>
  </si>
  <si>
    <t>脾...静脈.........</t>
  </si>
  <si>
    <t>脾腎...............</t>
  </si>
  <si>
    <t>脾腎静脈.........</t>
  </si>
  <si>
    <t>脾腎静脈吻合...</t>
  </si>
  <si>
    <t>脾腎静脈吻合術</t>
  </si>
  <si>
    <t>...腎...............</t>
  </si>
  <si>
    <t>脾..................</t>
  </si>
  <si>
    <t>............症</t>
  </si>
  <si>
    <t>......捻転...</t>
  </si>
  <si>
    <t>......捻転症</t>
  </si>
  <si>
    <t>...腸.........</t>
  </si>
  <si>
    <t>...腸捻転...</t>
  </si>
  <si>
    <t>...腸捻転症</t>
  </si>
  <si>
    <t>大............</t>
  </si>
  <si>
    <t>大腸.........</t>
  </si>
  <si>
    <t>大腸捻転...</t>
  </si>
  <si>
    <t>大腸捻転症</t>
  </si>
  <si>
    <t>.........変...</t>
  </si>
  <si>
    <t>......褐変...</t>
  </si>
  <si>
    <t>......褐変症</t>
  </si>
  <si>
    <t>組織.........</t>
  </si>
  <si>
    <t>組織褐変...</t>
  </si>
  <si>
    <t>組織褐変症</t>
  </si>
  <si>
    <t>.........変症</t>
  </si>
  <si>
    <t>組織...変症</t>
  </si>
  <si>
    <t>......褐......</t>
  </si>
  <si>
    <t>......骨......</t>
  </si>
  <si>
    <t>...癌.........</t>
  </si>
  <si>
    <t>肝............</t>
  </si>
  <si>
    <t>.........障害</t>
  </si>
  <si>
    <t>...代謝......</t>
  </si>
  <si>
    <t>...代謝障害</t>
  </si>
  <si>
    <t>鉄............</t>
  </si>
  <si>
    <t>鉄代謝......</t>
  </si>
  <si>
    <t>鉄代謝障害</t>
  </si>
  <si>
    <t>............発</t>
  </si>
  <si>
    <t>.........再...</t>
  </si>
  <si>
    <t>.........再発</t>
  </si>
  <si>
    <t>...がん......</t>
  </si>
  <si>
    <t>...がん再発</t>
  </si>
  <si>
    <t>乳............</t>
  </si>
  <si>
    <t>乳がん......</t>
  </si>
  <si>
    <t>乳がん再発</t>
  </si>
  <si>
    <t>......萎縮...</t>
  </si>
  <si>
    <t>......萎縮症</t>
  </si>
  <si>
    <t>...脳.........</t>
  </si>
  <si>
    <t>...脳......症</t>
  </si>
  <si>
    <t>...脳萎縮...</t>
  </si>
  <si>
    <t>...脳萎縮症</t>
  </si>
  <si>
    <t>大脳.........</t>
  </si>
  <si>
    <t>大脳......症</t>
  </si>
  <si>
    <t>大脳萎縮...</t>
  </si>
  <si>
    <t>大脳萎縮症</t>
  </si>
  <si>
    <t>............後</t>
  </si>
  <si>
    <t>.........術...</t>
  </si>
  <si>
    <t>.........術後</t>
  </si>
  <si>
    <t>...切除......</t>
  </si>
  <si>
    <t>...切除術...</t>
  </si>
  <si>
    <t>...切除術後</t>
  </si>
  <si>
    <t>肝切除......</t>
  </si>
  <si>
    <t>肝切除術...</t>
  </si>
  <si>
    <t>肝切除術後</t>
  </si>
  <si>
    <t>.........出血</t>
  </si>
  <si>
    <t>......内......</t>
  </si>
  <si>
    <t>......内出血</t>
  </si>
  <si>
    <t>眼球.........</t>
  </si>
  <si>
    <t>眼球...出血</t>
  </si>
  <si>
    <t>眼球内......</t>
  </si>
  <si>
    <t>眼球内出血</t>
  </si>
  <si>
    <t>...球.........</t>
  </si>
  <si>
    <t>眼............</t>
  </si>
  <si>
    <t>............破裂</t>
  </si>
  <si>
    <t>.........瘤......</t>
  </si>
  <si>
    <t>.........瘤破裂</t>
  </si>
  <si>
    <t>......脈.........</t>
  </si>
  <si>
    <t>......脈瘤......</t>
  </si>
  <si>
    <t>......脈瘤破裂</t>
  </si>
  <si>
    <t>...動脈.........</t>
  </si>
  <si>
    <t>...動脈瘤......</t>
  </si>
  <si>
    <t>...動脈瘤破裂</t>
  </si>
  <si>
    <t>大...............</t>
  </si>
  <si>
    <t>大動脈.........</t>
  </si>
  <si>
    <t>大動脈瘤......</t>
  </si>
  <si>
    <t>大動脈瘤破裂</t>
  </si>
  <si>
    <t>...動............</t>
  </si>
  <si>
    <t>............切除...</t>
  </si>
  <si>
    <t>............切除術</t>
  </si>
  <si>
    <t>.........瘤.........</t>
  </si>
  <si>
    <t>.........瘤切除...</t>
  </si>
  <si>
    <t>......脈............</t>
  </si>
  <si>
    <t>......脈瘤.........</t>
  </si>
  <si>
    <t>......脈瘤切除...</t>
  </si>
  <si>
    <t>......脈瘤切除術</t>
  </si>
  <si>
    <t>...動脈............</t>
  </si>
  <si>
    <t>...動脈瘤.........</t>
  </si>
  <si>
    <t>...動脈瘤切除...</t>
  </si>
  <si>
    <t>...動脈瘤切除術</t>
  </si>
  <si>
    <t>大..................</t>
  </si>
  <si>
    <t>大...脈............</t>
  </si>
  <si>
    <t>大...脈瘤.........</t>
  </si>
  <si>
    <t>大...脈瘤切除...</t>
  </si>
  <si>
    <t>大...脈瘤切除術</t>
  </si>
  <si>
    <t>大動脈............</t>
  </si>
  <si>
    <t>大動脈瘤.........</t>
  </si>
  <si>
    <t>大動脈瘤切除術</t>
  </si>
  <si>
    <t>...............症</t>
  </si>
  <si>
    <t>.........依存...</t>
  </si>
  <si>
    <t>.........依存症</t>
  </si>
  <si>
    <t>......薬.........</t>
  </si>
  <si>
    <t>......薬依存...</t>
  </si>
  <si>
    <t>......薬依存症</t>
  </si>
  <si>
    <t>睡眠............</t>
  </si>
  <si>
    <t>睡眠薬.........</t>
  </si>
  <si>
    <t>睡眠薬依存...</t>
  </si>
  <si>
    <t>睡眠薬依存症</t>
  </si>
  <si>
    <t>............室</t>
  </si>
  <si>
    <t>......治療...</t>
  </si>
  <si>
    <t>......治療室</t>
  </si>
  <si>
    <t>集中.........</t>
  </si>
  <si>
    <t>集中治療...</t>
  </si>
  <si>
    <t>集中治療室</t>
  </si>
  <si>
    <t>...........................症</t>
  </si>
  <si>
    <t>.....................異常...</t>
  </si>
  <si>
    <t>...............動脈.........</t>
  </si>
  <si>
    <t>...............動脈異常...</t>
  </si>
  <si>
    <t>.........冠状...............</t>
  </si>
  <si>
    <t>.........冠状動脈.........</t>
  </si>
  <si>
    <t>.........冠状動脈異常...</t>
  </si>
  <si>
    <t>......性.....................</t>
  </si>
  <si>
    <t>先天........................</t>
  </si>
  <si>
    <t>先天.....................症</t>
  </si>
  <si>
    <t>先天...............異常...</t>
  </si>
  <si>
    <t>先天...............異常症</t>
  </si>
  <si>
    <t>先天.........動脈異常...</t>
  </si>
  <si>
    <t>先天.........動脈異常症</t>
  </si>
  <si>
    <t>先天...冠状動脈異常...</t>
  </si>
  <si>
    <t>先天...冠状動脈異常症</t>
  </si>
  <si>
    <t>先天性.....................</t>
  </si>
  <si>
    <t>先天性............異常...</t>
  </si>
  <si>
    <t>先天性............異常症</t>
  </si>
  <si>
    <t>先天性......動脈異常...</t>
  </si>
  <si>
    <t>先天性......動脈異常症</t>
  </si>
  <si>
    <t>先天性冠状動脈異常...</t>
  </si>
  <si>
    <t>先天性冠状動脈異常症</t>
  </si>
  <si>
    <t>.....................異常症</t>
  </si>
  <si>
    <t>...............動脈異常症</t>
  </si>
  <si>
    <t>.........冠状動脈異常症</t>
  </si>
  <si>
    <t>PDMA.count</t>
  </si>
  <si>
    <t>PDMA.filtered.count</t>
  </si>
  <si>
    <t>MLMA.count</t>
  </si>
  <si>
    <t>MLMA.filtered.count</t>
  </si>
  <si>
    <t>PSA.count</t>
  </si>
  <si>
    <t>PDMA.rate</t>
  </si>
  <si>
    <t>PDMA.filtered.rate</t>
  </si>
  <si>
    <t>MLMA.rate</t>
  </si>
  <si>
    <t>MLMA.filtered.rate</t>
  </si>
  <si>
    <t>Note</t>
  </si>
  <si>
    <t>Term</t>
  </si>
  <si>
    <t>先天性冠状動脈異常</t>
  </si>
  <si>
    <t>三尖弁狭窄兼閉鎖不全症</t>
  </si>
  <si>
    <t>..............................症</t>
  </si>
  <si>
    <t>........................不全...</t>
  </si>
  <si>
    <t>........................不全症</t>
  </si>
  <si>
    <t>..................閉鎖.........</t>
  </si>
  <si>
    <t>..................閉鎖不全...</t>
  </si>
  <si>
    <t>..................閉鎖不全症</t>
  </si>
  <si>
    <t>...............兼...............</t>
  </si>
  <si>
    <t>.........狭窄..................</t>
  </si>
  <si>
    <t>.........狭窄...............症</t>
  </si>
  <si>
    <t>.........狭窄兼......不全...</t>
  </si>
  <si>
    <t>.........狭窄兼......不全症</t>
  </si>
  <si>
    <t>.........狭窄兼閉鎖不全...</t>
  </si>
  <si>
    <t>......弁........................</t>
  </si>
  <si>
    <t>......弁...............不全...</t>
  </si>
  <si>
    <t>......弁...............不全症</t>
  </si>
  <si>
    <t>......弁.........閉鎖.........</t>
  </si>
  <si>
    <t>......弁.........閉鎖不全...</t>
  </si>
  <si>
    <t>......弁.........閉鎖不全症</t>
  </si>
  <si>
    <t>......弁狭窄..................</t>
  </si>
  <si>
    <t>......弁狭窄...............症</t>
  </si>
  <si>
    <t>......弁狭窄兼閉鎖不全...</t>
  </si>
  <si>
    <t>......弁狭窄兼閉鎖不全症</t>
  </si>
  <si>
    <t>三尖弁........................</t>
  </si>
  <si>
    <t>三尖弁...............不全...</t>
  </si>
  <si>
    <t>三尖弁...............不全症</t>
  </si>
  <si>
    <t>三尖弁.........閉鎖.........</t>
  </si>
  <si>
    <t>三尖弁.........閉鎖不全...</t>
  </si>
  <si>
    <t>三尖弁.........閉鎖不全症</t>
  </si>
  <si>
    <t>三尖弁狭窄..................</t>
  </si>
  <si>
    <t>三尖弁狭窄...............症</t>
  </si>
  <si>
    <t>三尖弁狭窄兼閉鎖不全...</t>
  </si>
  <si>
    <t>Term.length</t>
  </si>
  <si>
    <t>average</t>
  </si>
  <si>
    <t>median</t>
  </si>
  <si>
    <t>max</t>
  </si>
  <si>
    <t>min</t>
  </si>
  <si>
    <t>stdev</t>
  </si>
  <si>
    <t>ID</t>
  </si>
  <si>
    <t>s/癌/がん/ の編集あり</t>
  </si>
  <si>
    <t>1530, 1546, 6347 の共通要素</t>
  </si>
  <si>
    <t>自作例</t>
  </si>
  <si>
    <t>3566 の語末に[症]を追加</t>
  </si>
  <si>
    <t>PSA.rate2</t>
  </si>
  <si>
    <t>PSA.rate1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</si>
</sst>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LucidaSans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2" borderId="1" xfId="0" applyNumberFormat="1" applyFont="1" applyFill="1" applyBorder="1"/>
    <xf numFmtId="0" fontId="0" fillId="0" borderId="0" xfId="0" applyAlignment="1">
      <alignment horizontal="right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2" formatCode="0.00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DF42B9-F17B-DB49-BCF0-4F1F2BAAAAED}" name="Table14" displayName="Table14" ref="A1:G11" totalsRowShown="0">
  <autoFilter ref="A1:G11" xr:uid="{3E50511E-5E28-E544-A635-C92121A0CFEE}"/>
  <sortState xmlns:xlrd2="http://schemas.microsoft.com/office/spreadsheetml/2017/richdata2" ref="A2:G9">
    <sortCondition ref="A1:A9"/>
  </sortState>
  <tableColumns count="7">
    <tableColumn id="1" xr3:uid="{84E1E2A0-7267-0047-B5B7-76E5EB99C58E}" name="component" dataDxfId="42"/>
    <tableColumn id="6" xr3:uid="{6BF009C0-4103-3244-A43F-419E89971ED4}" name="PDMA"/>
    <tableColumn id="7" xr3:uid="{7112C439-12E7-B340-ACC2-14DF6ED1021E}" name="PDMA.filtered"/>
    <tableColumn id="2" xr3:uid="{FE63F2AA-CBFF-0A4A-96F6-2BFD451ECF44}" name="MLMA"/>
    <tableColumn id="8" xr3:uid="{CE07BB53-EEDB-9847-BE64-9CC401530C5A}" name="MLMA.filtered"/>
    <tableColumn id="3" xr3:uid="{D2B0C98C-1558-C841-80E0-5FC62FC174B8}" name="PSA"/>
    <tableColumn id="4" xr3:uid="{02245326-33A4-964F-BC9D-679420D79664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870F16-D7CF-944F-8C38-9846A9977552}" name="Table15" displayName="Table15" ref="A1:G15" totalsRowShown="0">
  <autoFilter ref="A1:G15" xr:uid="{3E50511E-5E28-E544-A635-C92121A0CFEE}"/>
  <sortState xmlns:xlrd2="http://schemas.microsoft.com/office/spreadsheetml/2017/richdata2" ref="A2:G14">
    <sortCondition ref="A1:A14"/>
  </sortState>
  <tableColumns count="7">
    <tableColumn id="1" xr3:uid="{2B3108FD-56EE-CD47-A80A-3EEAACB94B98}" name="component" dataDxfId="41"/>
    <tableColumn id="6" xr3:uid="{433BCAE9-7AEC-794F-A0F8-8CAF65BEBA08}" name="PDMA"/>
    <tableColumn id="7" xr3:uid="{273BAAAF-D8B8-FE40-80BB-E7741E41E0C1}" name="PDMA.filtered"/>
    <tableColumn id="2" xr3:uid="{E2B4A090-F6BA-3B4D-9299-82EB7D3997B1}" name="MLMA"/>
    <tableColumn id="8" xr3:uid="{899C452A-B9A8-3D43-8851-0FDEE019DED6}" name="MLMA.filtered"/>
    <tableColumn id="3" xr3:uid="{C6A42DA7-438B-2E47-A4E8-2B4D9A93EEF2}" name="PSA"/>
    <tableColumn id="4" xr3:uid="{880F5D62-7B29-F841-B713-3F6B24564E28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719DD-6653-A442-A36B-1875F6DC320F}" name="Table13" displayName="Table13" ref="A1:G11" totalsRowShown="0">
  <autoFilter ref="A1:G11" xr:uid="{3E50511E-5E28-E544-A635-C92121A0CFEE}"/>
  <sortState xmlns:xlrd2="http://schemas.microsoft.com/office/spreadsheetml/2017/richdata2" ref="A2:G11">
    <sortCondition ref="A1:A11"/>
  </sortState>
  <tableColumns count="7">
    <tableColumn id="1" xr3:uid="{BC89387F-A5AA-A64E-8C4D-E7D346F00D75}" name="component" dataDxfId="40"/>
    <tableColumn id="6" xr3:uid="{70EFA8F8-065D-9F40-B783-C5664755FEF2}" name="PDMA"/>
    <tableColumn id="7" xr3:uid="{90181547-180F-624C-B6AB-579B82A09DA9}" name="PDMA.filtered"/>
    <tableColumn id="2" xr3:uid="{D8A9FE42-59D1-F745-BA6F-012A5A7C7FAC}" name="MLMA"/>
    <tableColumn id="8" xr3:uid="{702185A4-AF74-AC41-9E46-82D5E7D2AF86}" name="MLMA.filtered"/>
    <tableColumn id="3" xr3:uid="{9C7F864D-BFD2-F844-A68E-EBE698C242CE}" name="PSA"/>
    <tableColumn id="4" xr3:uid="{FA7CABBB-403E-8B43-A33D-A9749176B000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0511E-5E28-E544-A635-C92121A0CFEE}" name="Table1" displayName="Table1" ref="A1:G13" totalsRowShown="0">
  <autoFilter ref="A1:G13" xr:uid="{3E50511E-5E28-E544-A635-C92121A0CFEE}"/>
  <sortState xmlns:xlrd2="http://schemas.microsoft.com/office/spreadsheetml/2017/richdata2" ref="A2:G9">
    <sortCondition ref="A1:A9"/>
  </sortState>
  <tableColumns count="7">
    <tableColumn id="1" xr3:uid="{07B73DFF-5D8E-B948-923A-42E7DB2145F4}" name="component" dataDxfId="39"/>
    <tableColumn id="6" xr3:uid="{B3D2E699-2AD8-6941-89FC-1D5F29406394}" name="PDMA"/>
    <tableColumn id="7" xr3:uid="{C434DCA9-EB28-C844-8A2B-18964A75A848}" name="PDMA.filtered"/>
    <tableColumn id="2" xr3:uid="{89192A30-2151-154E-9A98-FBF1D1D84952}" name="MLMA"/>
    <tableColumn id="8" xr3:uid="{2379A444-175C-3B44-9234-215F62E2DACB}" name="MLMA.filtered"/>
    <tableColumn id="3" xr3:uid="{91FAE288-AD17-1F49-8729-0E6FAF1EFE75}" name="PSA"/>
    <tableColumn id="4" xr3:uid="{807A91AF-4BFD-4B46-BBD4-7A7D5906054F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86335E-3106-1E4E-B471-6CC66C9FAA18}" name="Table136" displayName="Table136" ref="A1:G11" totalsRowShown="0">
  <autoFilter ref="A1:G11" xr:uid="{3E50511E-5E28-E544-A635-C92121A0CFEE}"/>
  <sortState xmlns:xlrd2="http://schemas.microsoft.com/office/spreadsheetml/2017/richdata2" ref="A2:G11">
    <sortCondition ref="A1:A11"/>
  </sortState>
  <tableColumns count="7">
    <tableColumn id="1" xr3:uid="{2ECC0B47-C956-8D4D-8F91-C55F25171CB1}" name="component" dataDxfId="38"/>
    <tableColumn id="6" xr3:uid="{13161533-E4DF-CE4E-AFC0-48C7C5A487A4}" name="PDMA"/>
    <tableColumn id="7" xr3:uid="{177C4847-2427-1745-BE3E-326453E6EB74}" name="PDMA.filtered"/>
    <tableColumn id="2" xr3:uid="{24809C36-01C7-C34B-A966-0DCA613CA6C8}" name="MLMA"/>
    <tableColumn id="8" xr3:uid="{84992173-9D29-9741-BC66-AA72C2C2327D}" name="MLMA.filtered"/>
    <tableColumn id="3" xr3:uid="{3A25BA38-25F3-E847-9A66-5B9BE88737EE}" name="PSA"/>
    <tableColumn id="4" xr3:uid="{A29763EB-F8F1-2A41-A7E0-A3805E40CE4B}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FD22E1-CF4D-7E4E-ADD9-3B774102A3E1}" name="Table137" displayName="Table137" ref="A1:G7" totalsRowShown="0">
  <autoFilter ref="A1:G7" xr:uid="{3E50511E-5E28-E544-A635-C92121A0CFEE}"/>
  <sortState xmlns:xlrd2="http://schemas.microsoft.com/office/spreadsheetml/2017/richdata2" ref="A2:G7">
    <sortCondition ref="A1:A7"/>
  </sortState>
  <tableColumns count="7">
    <tableColumn id="1" xr3:uid="{47F0E619-506E-BE44-83DF-A61764F7782B}" name="component" dataDxfId="37"/>
    <tableColumn id="6" xr3:uid="{CB464E4E-A99D-524A-8EF3-2424047FF5AF}" name="PDMA"/>
    <tableColumn id="7" xr3:uid="{2731F125-4293-1D40-91C8-AEA5AF245FBF}" name="PDMA.filtered"/>
    <tableColumn id="2" xr3:uid="{F122B304-C9FE-2042-80B6-DE60C8AD6F88}" name="MLMA"/>
    <tableColumn id="8" xr3:uid="{C43A9E8B-0582-4B4D-8253-FBACC207C05B}" name="MLMA.filtered"/>
    <tableColumn id="3" xr3:uid="{250731DA-076B-8D46-9F74-AE6B06B60626}" name="PSA"/>
    <tableColumn id="4" xr3:uid="{0D8F48C9-06BB-4545-B154-D6BDACDE700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95E9B6-4523-5544-954C-B4D144915117}" name="Table1378" displayName="Table1378" ref="A1:G9" totalsRowShown="0">
  <autoFilter ref="A1:G9" xr:uid="{3E50511E-5E28-E544-A635-C92121A0CFEE}"/>
  <sortState xmlns:xlrd2="http://schemas.microsoft.com/office/spreadsheetml/2017/richdata2" ref="A2:G9">
    <sortCondition ref="A1:A9"/>
  </sortState>
  <tableColumns count="7">
    <tableColumn id="1" xr3:uid="{65711F83-771F-4D46-B643-8A5751FE0B36}" name="component" dataDxfId="36"/>
    <tableColumn id="6" xr3:uid="{41ABCAA6-B01E-4840-A020-28169DA936D9}" name="PDMA"/>
    <tableColumn id="7" xr3:uid="{AFAAAB41-39C7-EB45-ACFA-1FBB8B3176CC}" name="PDMA.filtered"/>
    <tableColumn id="2" xr3:uid="{322E3087-0922-D94D-A3FD-8EA34011A626}" name="MLMA"/>
    <tableColumn id="8" xr3:uid="{07D33AF1-190B-764C-AAFC-71C53FC02741}" name="MLMA.filtered"/>
    <tableColumn id="3" xr3:uid="{0EFE084F-503F-5C40-B97B-897D86108A2F}" name="PSA"/>
    <tableColumn id="4" xr3:uid="{49B42B1F-2B60-0F47-8690-FF6A5B21F659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2D4913-E9DB-3F46-8C94-3527CAAA7A79}" name="Table13610" displayName="Table13610" ref="A1:G11" totalsRowShown="0">
  <autoFilter ref="A1:G11" xr:uid="{3E50511E-5E28-E544-A635-C92121A0CFEE}"/>
  <sortState xmlns:xlrd2="http://schemas.microsoft.com/office/spreadsheetml/2017/richdata2" ref="A2:G11">
    <sortCondition ref="A1:A11"/>
  </sortState>
  <tableColumns count="7">
    <tableColumn id="1" xr3:uid="{B4A85775-35EC-5D46-8073-C90935B12EBA}" name="component" dataDxfId="35"/>
    <tableColumn id="6" xr3:uid="{D5F03ADA-CA2B-A54E-8807-D5F0AA3EC03F}" name="PDMA"/>
    <tableColumn id="7" xr3:uid="{7CDE7AAB-BA54-284E-BA52-882A48EF8703}" name="PDMA.filtered"/>
    <tableColumn id="2" xr3:uid="{FB494698-04D6-814C-8747-D77DD1EE6FC6}" name="MLMA"/>
    <tableColumn id="8" xr3:uid="{D61327EB-3B3B-FB42-9FB8-57AF88889388}" name="MLMA.filtered"/>
    <tableColumn id="3" xr3:uid="{E8ABDDC9-CB9F-B347-9629-A0E27A85D001}" name="PSA"/>
    <tableColumn id="4" xr3:uid="{8F9BCE84-64B5-974A-B26C-52956AD74920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094CF2-53E0-B443-B9D2-A93D6055CADA}" name="Table1361011" displayName="Table1361011" ref="A1:G10" totalsRowShown="0">
  <autoFilter ref="A1:G10" xr:uid="{3E50511E-5E28-E544-A635-C92121A0CFEE}"/>
  <sortState xmlns:xlrd2="http://schemas.microsoft.com/office/spreadsheetml/2017/richdata2" ref="A2:G10">
    <sortCondition ref="A1:A10"/>
  </sortState>
  <tableColumns count="7">
    <tableColumn id="1" xr3:uid="{77F28CF4-69C2-8E40-8911-5EC9146CA45C}" name="component" dataDxfId="34"/>
    <tableColumn id="6" xr3:uid="{5333A30D-DC3B-844C-ADE5-ECB68C4DCF48}" name="PDMA"/>
    <tableColumn id="7" xr3:uid="{172036F6-AE1B-7940-A3D5-18119A5EECE8}" name="PDMA.filtered"/>
    <tableColumn id="2" xr3:uid="{DF0806C0-483F-4E48-95FF-3274F0249BCD}" name="MLMA"/>
    <tableColumn id="8" xr3:uid="{9B721E03-7A03-FB4E-BCE4-C066F0366510}" name="MLMA.filtered"/>
    <tableColumn id="3" xr3:uid="{08B008C5-2AE3-5545-958C-8AF679186111}" name="PSA"/>
    <tableColumn id="4" xr3:uid="{201A9CB3-B886-334A-9E36-75A8CE3FE274}" name="no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58533A-2787-0B43-92DB-EB6C363CA593}" name="Table13789" displayName="Table13789" ref="A1:G13" totalsRowShown="0">
  <autoFilter ref="A1:G13" xr:uid="{3E50511E-5E28-E544-A635-C92121A0CFEE}"/>
  <sortState xmlns:xlrd2="http://schemas.microsoft.com/office/spreadsheetml/2017/richdata2" ref="A2:G13">
    <sortCondition ref="A1:A13"/>
  </sortState>
  <tableColumns count="7">
    <tableColumn id="1" xr3:uid="{85CABE1D-380D-D542-AD34-4A3826690910}" name="component" dataDxfId="33"/>
    <tableColumn id="6" xr3:uid="{4BF14F6B-875F-8145-AB33-43F765C875CA}" name="PDMA"/>
    <tableColumn id="7" xr3:uid="{987A7B79-4656-414E-8F29-5998A57E7DC1}" name="PDMA.filtered"/>
    <tableColumn id="2" xr3:uid="{2FBAB74C-8539-5742-B8F6-ABDED37292E6}" name="MLMA"/>
    <tableColumn id="8" xr3:uid="{F1490131-72D4-944B-8E5F-A9BAC18EFC0E}" name="MLMA.filtered"/>
    <tableColumn id="3" xr3:uid="{AC3530E7-B922-5F43-BBFB-15D4BBFF34C0}" name="PSA"/>
    <tableColumn id="4" xr3:uid="{4F9665DF-D1DA-7442-A204-6D39CCC56827}" name="no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0EAF6E-F3B1-884C-9CE4-B6FB9C1910C3}" name="Table1378912" displayName="Table1378912" ref="A1:G15" totalsRowShown="0">
  <autoFilter ref="A1:G15" xr:uid="{3E50511E-5E28-E544-A635-C92121A0CFEE}"/>
  <sortState xmlns:xlrd2="http://schemas.microsoft.com/office/spreadsheetml/2017/richdata2" ref="A2:G15">
    <sortCondition ref="A1:A15"/>
  </sortState>
  <tableColumns count="7">
    <tableColumn id="1" xr3:uid="{0EBB1456-7711-AF45-AD5F-EA7362B1D43B}" name="component" dataDxfId="32"/>
    <tableColumn id="6" xr3:uid="{1F486B87-7F80-4541-BD40-1DE4957C5F24}" name="PDMA"/>
    <tableColumn id="7" xr3:uid="{94B3D98C-EAF6-C640-8DF0-8E8F87412C10}" name="PDMA.filtered"/>
    <tableColumn id="2" xr3:uid="{EDBEE819-3E67-3F43-98C3-74C77B9C0363}" name="MLMA"/>
    <tableColumn id="8" xr3:uid="{8A326226-5EDD-CD42-9F84-09467ED52217}" name="MLMA.filtered"/>
    <tableColumn id="3" xr3:uid="{215C8FB6-494F-404B-A683-03AC4AC22C66}" name="PSA"/>
    <tableColumn id="4" xr3:uid="{31DD43A6-D027-B14D-AF0D-79A0D0DF2F98}" name="not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988AA8-DC89-404C-94E7-4E4E36839E19}" name="Table113" displayName="Table113" ref="A1:G22" totalsRowShown="0">
  <autoFilter ref="A1:G22" xr:uid="{3E50511E-5E28-E544-A635-C92121A0CFEE}"/>
  <sortState xmlns:xlrd2="http://schemas.microsoft.com/office/spreadsheetml/2017/richdata2" ref="A2:G19">
    <sortCondition ref="A1:A19"/>
  </sortState>
  <tableColumns count="7">
    <tableColumn id="1" xr3:uid="{1E4685FF-E1A2-4D40-917B-C987D5E7E418}" name="component" dataDxfId="31"/>
    <tableColumn id="6" xr3:uid="{FB64B190-EB35-2C4B-A34B-B2A29BDF5644}" name="PDMA"/>
    <tableColumn id="7" xr3:uid="{1E9F8110-1E31-D74F-A08A-C1F7E7F5F922}" name="PDMA.filtered"/>
    <tableColumn id="2" xr3:uid="{81E447BB-5580-D742-906B-C64845819C81}" name="MLMA"/>
    <tableColumn id="8" xr3:uid="{7D735A20-A225-E34F-8A28-F86B5F0A4319}" name="MLMA.filtered"/>
    <tableColumn id="3" xr3:uid="{BBED2421-800E-7341-BAE5-D932C7C6464E}" name="PSA"/>
    <tableColumn id="4" xr3:uid="{1B2470B2-A378-184B-AC37-394D42D77927}" name="no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50BA80-2F4B-CC4D-9BFA-69028427687E}" name="Table137891214" displayName="Table137891214" ref="A1:G11" totalsRowShown="0">
  <autoFilter ref="A1:G11" xr:uid="{3E50511E-5E28-E544-A635-C92121A0CFEE}"/>
  <sortState xmlns:xlrd2="http://schemas.microsoft.com/office/spreadsheetml/2017/richdata2" ref="A2:G11">
    <sortCondition ref="A1:A11"/>
  </sortState>
  <tableColumns count="7">
    <tableColumn id="1" xr3:uid="{FD1D1E0C-F5FA-4B48-8EF1-82A0519D59A8}" name="component" dataDxfId="30"/>
    <tableColumn id="6" xr3:uid="{09FDAA48-8F91-3344-8CFE-615D1DF5C868}" name="PDMA"/>
    <tableColumn id="7" xr3:uid="{BE49CFE0-EAFF-F741-970B-4C9E1936A5A4}" name="PDMA.filtered"/>
    <tableColumn id="2" xr3:uid="{5CEE7F99-6BA7-4347-B854-6E79AF2218AF}" name="MLMA"/>
    <tableColumn id="8" xr3:uid="{B7C077E8-A396-7549-B379-5186999C9088}" name="MLMA.filtered"/>
    <tableColumn id="3" xr3:uid="{0DA85EBC-B785-AB48-9A8C-92CD662EE2A1}" name="PSA"/>
    <tableColumn id="4" xr3:uid="{42C4505D-3E68-8F4C-BB8C-9A22A202EB72}" name="not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73777D-3376-4B46-B7DA-E1C1F342E7B9}" name="Table1378915" displayName="Table1378915" ref="A1:G7" totalsRowShown="0">
  <autoFilter ref="A1:G7" xr:uid="{3E50511E-5E28-E544-A635-C92121A0CFEE}"/>
  <sortState xmlns:xlrd2="http://schemas.microsoft.com/office/spreadsheetml/2017/richdata2" ref="A2:G7">
    <sortCondition ref="A1:A7"/>
  </sortState>
  <tableColumns count="7">
    <tableColumn id="1" xr3:uid="{734450C6-B28A-D046-A24B-6819455B3FAE}" name="component" dataDxfId="29"/>
    <tableColumn id="6" xr3:uid="{B4CAE61A-B49D-D146-9662-4C5C5DBC7D26}" name="PDMA"/>
    <tableColumn id="7" xr3:uid="{96083F47-8F9C-5F4B-B46F-6890D311A65E}" name="PDMA.filtered"/>
    <tableColumn id="2" xr3:uid="{0A857194-E6CD-004A-BC35-4BF6D0F67691}" name="MLMA"/>
    <tableColumn id="8" xr3:uid="{544248FF-EA17-404D-A794-105C6D1655E6}" name="MLMA.filtered"/>
    <tableColumn id="3" xr3:uid="{0C0F87CA-2F7F-6944-A7C1-32BD7D97D3F2}" name="PSA"/>
    <tableColumn id="4" xr3:uid="{A29C0E7C-40B1-CA4A-984B-94B9BA67A153}" name="not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D435B2-C592-FA4F-8A47-FC8FBE2B3906}" name="Table116" displayName="Table116" ref="A1:G27" totalsRowShown="0">
  <autoFilter ref="A1:G27" xr:uid="{3E50511E-5E28-E544-A635-C92121A0CFEE}"/>
  <sortState xmlns:xlrd2="http://schemas.microsoft.com/office/spreadsheetml/2017/richdata2" ref="A2:G27">
    <sortCondition ref="A1:A27"/>
  </sortState>
  <tableColumns count="7">
    <tableColumn id="1" xr3:uid="{5B2571BF-92CB-6A42-891F-C02038F1C910}" name="component" dataDxfId="28"/>
    <tableColumn id="6" xr3:uid="{8B9FA5A6-B6E2-214F-9809-22FD9E6A1A98}" name="PDMA"/>
    <tableColumn id="7" xr3:uid="{2A94F1A0-9649-944B-9B84-A1214572A136}" name="PDMA.filtered"/>
    <tableColumn id="2" xr3:uid="{FC06B9E8-1CDB-DA44-8D9D-3B52208FB65A}" name="MLMA"/>
    <tableColumn id="8" xr3:uid="{4F03DC5F-489D-1E48-B934-ADB8A25B6A7A}" name="MLMA.filtered"/>
    <tableColumn id="3" xr3:uid="{B16DF0FC-5AE5-8F4A-99ED-46C6CDBD6E21}" name="PSA"/>
    <tableColumn id="4" xr3:uid="{417BA917-88D2-D149-8A91-8230CB60F61F}" name="not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68C588-1E9C-6340-97E4-225FA0289017}" name="Table1517" displayName="Table1517" ref="A1:G33" totalsRowShown="0">
  <autoFilter ref="A1:G33" xr:uid="{3E50511E-5E28-E544-A635-C92121A0CFEE}"/>
  <sortState xmlns:xlrd2="http://schemas.microsoft.com/office/spreadsheetml/2017/richdata2" ref="A2:G33">
    <sortCondition ref="A1:A33"/>
  </sortState>
  <tableColumns count="7">
    <tableColumn id="1" xr3:uid="{8E974CB3-3BAE-9F4E-AE34-FCE9349EBB2B}" name="component" dataDxfId="27"/>
    <tableColumn id="6" xr3:uid="{63CDF47B-33DD-844C-944A-39C11A752B4D}" name="PDMA" dataDxfId="26"/>
    <tableColumn id="7" xr3:uid="{AD9EB693-8AE4-064B-B53B-5953EEC2402A}" name="PDMA.filtered" dataDxfId="25"/>
    <tableColumn id="2" xr3:uid="{1B408DEC-8641-174E-8842-4CC57190826D}" name="MLMA"/>
    <tableColumn id="8" xr3:uid="{AF46E2E5-A7C3-2841-BA23-5537E484929F}" name="MLMA.filtered"/>
    <tableColumn id="3" xr3:uid="{E4EF775D-C9F4-5C41-97EE-FAE995E1E05D}" name="PSA"/>
    <tableColumn id="4" xr3:uid="{0413313B-D1A8-6346-A471-7F60BB5CD828}" name="not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DBB14D2-3A0E-7B4E-A63F-03AFC804D9D8}" name="Table17" displayName="Table17" ref="A1:O17" totalsRowShown="0">
  <autoFilter ref="A1:O17" xr:uid="{FDBB14D2-3A0E-7B4E-A63F-03AFC804D9D8}"/>
  <tableColumns count="15">
    <tableColumn id="14" xr3:uid="{11F387F6-1D44-D645-843D-C95188A931CD}" name="ID" dataDxfId="17"/>
    <tableColumn id="13" xr3:uid="{577D17DE-5F3E-2C49-9261-45DA969F8E41}" name="Term.length" dataDxfId="19">
      <calculatedColumnFormula>LEN(C2)</calculatedColumnFormula>
    </tableColumn>
    <tableColumn id="1" xr3:uid="{F7B68A88-10AB-DA41-A7DF-F3FACA32B785}" name="Term" dataDxfId="18"/>
    <tableColumn id="2" xr3:uid="{8891A206-CA0D-7644-AC58-A0E27DAA3A71}" name="PDMA.count"/>
    <tableColumn id="3" xr3:uid="{6FF7ADED-835D-CC4D-8D01-B72F340650B8}" name="PDMA.filtered.count"/>
    <tableColumn id="4" xr3:uid="{17A34535-CDBD-5146-AE85-B2F4CEE4E651}" name="MLMA.count"/>
    <tableColumn id="5" xr3:uid="{E30E7386-9C6F-6E46-A102-9768383EC4CC}" name="MLMA.filtered.count"/>
    <tableColumn id="6" xr3:uid="{22FB2BFC-1616-C545-A36C-E9050F86CE7F}" name="PSA.count"/>
    <tableColumn id="7" xr3:uid="{7726737C-D314-5948-8A10-C3D0B573F181}" name="PDMA.rate" dataDxfId="24">
      <calculatedColumnFormula>D2/$E2</calculatedColumnFormula>
    </tableColumn>
    <tableColumn id="8" xr3:uid="{F7F1432E-4DB3-D540-85BF-3CF3773508B2}" name="PDMA.filtered.rate" dataDxfId="23">
      <calculatedColumnFormula>E2/$E2</calculatedColumnFormula>
    </tableColumn>
    <tableColumn id="9" xr3:uid="{AF6B4DFC-17B5-904C-B37C-717DB02CB6E7}" name="MLMA.rate" dataDxfId="22">
      <calculatedColumnFormula>F2/$E2</calculatedColumnFormula>
    </tableColumn>
    <tableColumn id="10" xr3:uid="{6CE240B0-595B-8346-9C13-E5DF689738DC}" name="MLMA.filtered.rate" dataDxfId="21">
      <calculatedColumnFormula>G2/$E2</calculatedColumnFormula>
    </tableColumn>
    <tableColumn id="11" xr3:uid="{4F9BA471-9B23-D846-8687-760DA35E9604}" name="PSA.rate1" dataDxfId="20">
      <calculatedColumnFormula>H2/$E2</calculatedColumnFormula>
    </tableColumn>
    <tableColumn id="15" xr3:uid="{E37DFDBA-2CD0-EA42-A123-B8929DC66B6C}" name="PSA.rate2" dataDxfId="0">
      <calculatedColumnFormula>H2/$G2</calculatedColumnFormula>
    </tableColumn>
    <tableColumn id="12" xr3:uid="{BAA27AEB-D5CF-DF4B-86B5-AED00DA6A5E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E0FC-E35F-CA47-84D8-89B93FE9BCBD}">
  <dimension ref="A1:G15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46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47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48</v>
      </c>
      <c r="B5">
        <v>1</v>
      </c>
      <c r="C5">
        <v>1</v>
      </c>
      <c r="D5">
        <v>1</v>
      </c>
      <c r="E5">
        <v>1</v>
      </c>
      <c r="F5">
        <v>1</v>
      </c>
      <c r="G5" t="s">
        <v>23</v>
      </c>
    </row>
    <row r="6" spans="1:7">
      <c r="A6" s="3" t="s">
        <v>49</v>
      </c>
      <c r="B6">
        <v>1</v>
      </c>
      <c r="C6">
        <v>1</v>
      </c>
      <c r="D6">
        <v>1</v>
      </c>
      <c r="E6">
        <v>1</v>
      </c>
      <c r="F6">
        <v>0</v>
      </c>
      <c r="G6" t="s">
        <v>23</v>
      </c>
    </row>
    <row r="7" spans="1:7">
      <c r="A7" s="3" t="s">
        <v>50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51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52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 s="3" t="s">
        <v>53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7">
      <c r="A11" s="3" t="s">
        <v>54</v>
      </c>
      <c r="B11">
        <v>1</v>
      </c>
      <c r="C11">
        <v>1</v>
      </c>
      <c r="D11">
        <v>1</v>
      </c>
      <c r="E11">
        <v>1</v>
      </c>
      <c r="F11">
        <v>1</v>
      </c>
    </row>
    <row r="13" spans="1:7">
      <c r="A13" t="s">
        <v>21</v>
      </c>
      <c r="B13">
        <f>SUM(B$2:B$11)</f>
        <v>10</v>
      </c>
      <c r="C13">
        <f>SUM(C$2:C$11)</f>
        <v>10</v>
      </c>
      <c r="D13">
        <f>SUM(D$2:D$11)</f>
        <v>10</v>
      </c>
      <c r="E13">
        <f>SUM(E$2:E$11)</f>
        <v>10</v>
      </c>
      <c r="F13">
        <f>SUM(F$2:F$11)</f>
        <v>7</v>
      </c>
    </row>
    <row r="14" spans="1:7">
      <c r="A14" t="s">
        <v>22</v>
      </c>
      <c r="D14" s="1">
        <f>D13/$B13</f>
        <v>1</v>
      </c>
      <c r="E14" s="1">
        <f>E13/$C13</f>
        <v>1</v>
      </c>
      <c r="F14" s="1">
        <f>F$13/$C13</f>
        <v>0.7</v>
      </c>
      <c r="G14" t="s">
        <v>19</v>
      </c>
    </row>
    <row r="15" spans="1:7">
      <c r="D15" s="1"/>
      <c r="E15" s="1"/>
      <c r="F15" s="1">
        <f>F$13/$E13</f>
        <v>0.7</v>
      </c>
      <c r="G15" t="s">
        <v>20</v>
      </c>
    </row>
  </sheetData>
  <conditionalFormatting sqref="B2:F11">
    <cfRule type="cellIs" dxfId="16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2BC4-1955-B149-B8FE-7FD2694E8EEF}">
  <dimension ref="A1:G19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31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32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33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34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3" t="s">
        <v>35</v>
      </c>
      <c r="B6">
        <v>1</v>
      </c>
      <c r="C6">
        <v>1</v>
      </c>
      <c r="D6">
        <v>1</v>
      </c>
      <c r="E6">
        <v>1</v>
      </c>
      <c r="F6">
        <v>0</v>
      </c>
    </row>
    <row r="7" spans="1:7">
      <c r="A7" s="3" t="s">
        <v>36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43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37</v>
      </c>
      <c r="B9">
        <v>1</v>
      </c>
      <c r="C9">
        <v>1</v>
      </c>
      <c r="D9">
        <v>1</v>
      </c>
      <c r="E9">
        <v>1</v>
      </c>
      <c r="F9">
        <v>0</v>
      </c>
    </row>
    <row r="10" spans="1:7">
      <c r="A10" s="3" t="s">
        <v>44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7">
      <c r="A11" s="3" t="s">
        <v>38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7">
      <c r="A12" s="3" t="s">
        <v>39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7">
      <c r="A13" s="3" t="s">
        <v>40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7">
      <c r="A14" s="3" t="s">
        <v>41</v>
      </c>
      <c r="B14">
        <v>1</v>
      </c>
      <c r="C14">
        <v>1</v>
      </c>
      <c r="D14">
        <v>1</v>
      </c>
      <c r="E14">
        <v>1</v>
      </c>
      <c r="F14">
        <v>0</v>
      </c>
    </row>
    <row r="15" spans="1:7">
      <c r="A15" s="3" t="s">
        <v>42</v>
      </c>
      <c r="B15">
        <v>1</v>
      </c>
      <c r="C15">
        <v>1</v>
      </c>
      <c r="D15">
        <v>1</v>
      </c>
      <c r="E15">
        <v>1</v>
      </c>
      <c r="F15">
        <v>1</v>
      </c>
    </row>
    <row r="17" spans="1:7">
      <c r="A17" t="s">
        <v>21</v>
      </c>
      <c r="B17">
        <f>SUM(B$2:B$15)</f>
        <v>14</v>
      </c>
      <c r="C17">
        <f>SUM(C$2:C$15)</f>
        <v>14</v>
      </c>
      <c r="D17">
        <f>SUM(D$2:D$15)</f>
        <v>13</v>
      </c>
      <c r="E17">
        <f>SUM(E$2:E$15)</f>
        <v>13</v>
      </c>
      <c r="F17">
        <f>SUM(F$2:F$15)</f>
        <v>8</v>
      </c>
    </row>
    <row r="18" spans="1:7">
      <c r="A18" t="s">
        <v>22</v>
      </c>
      <c r="D18" s="1">
        <f>D17/$B17</f>
        <v>0.9285714285714286</v>
      </c>
      <c r="E18" s="1">
        <f>E17/$C17</f>
        <v>0.9285714285714286</v>
      </c>
      <c r="F18" s="1">
        <f>F$17/$C17</f>
        <v>0.5714285714285714</v>
      </c>
      <c r="G18" t="s">
        <v>19</v>
      </c>
    </row>
    <row r="19" spans="1:7">
      <c r="D19" s="1"/>
      <c r="E19" s="1"/>
      <c r="F19" s="1">
        <f>F$17/$E17</f>
        <v>0.61538461538461542</v>
      </c>
      <c r="G19" t="s">
        <v>20</v>
      </c>
    </row>
  </sheetData>
  <conditionalFormatting sqref="B2:F15">
    <cfRule type="cellIs" dxfId="15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F9F2-4116-8A40-9BB9-1D71A9D3521B}">
  <dimension ref="A1:G15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24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64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25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65</v>
      </c>
      <c r="B5">
        <v>1</v>
      </c>
      <c r="C5">
        <v>1</v>
      </c>
      <c r="D5">
        <v>1</v>
      </c>
      <c r="E5">
        <v>1</v>
      </c>
      <c r="F5">
        <v>1</v>
      </c>
      <c r="G5" t="s">
        <v>23</v>
      </c>
    </row>
    <row r="6" spans="1:7">
      <c r="A6" s="3" t="s">
        <v>26</v>
      </c>
      <c r="B6">
        <v>1</v>
      </c>
      <c r="C6">
        <v>1</v>
      </c>
      <c r="D6">
        <v>0</v>
      </c>
      <c r="E6">
        <v>0</v>
      </c>
      <c r="F6">
        <v>0</v>
      </c>
    </row>
    <row r="7" spans="1:7">
      <c r="A7" s="3" t="s">
        <v>27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66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28</v>
      </c>
      <c r="B9">
        <v>1</v>
      </c>
      <c r="C9">
        <v>1</v>
      </c>
      <c r="D9">
        <v>1</v>
      </c>
      <c r="E9">
        <v>1</v>
      </c>
      <c r="F9">
        <v>1</v>
      </c>
      <c r="G9" t="s">
        <v>23</v>
      </c>
    </row>
    <row r="10" spans="1:7">
      <c r="A10" s="3" t="s">
        <v>29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7">
      <c r="A11" s="3" t="s">
        <v>30</v>
      </c>
      <c r="B11">
        <v>1</v>
      </c>
      <c r="C11">
        <v>1</v>
      </c>
      <c r="D11">
        <v>1</v>
      </c>
      <c r="E11">
        <v>1</v>
      </c>
      <c r="F11">
        <v>1</v>
      </c>
    </row>
    <row r="13" spans="1:7">
      <c r="A13" t="s">
        <v>21</v>
      </c>
      <c r="B13">
        <f>SUM(B$2:B$11)</f>
        <v>10</v>
      </c>
      <c r="C13">
        <f>SUM(C$2:C$11)</f>
        <v>10</v>
      </c>
      <c r="D13">
        <f>SUM(D$2:D$11)</f>
        <v>8</v>
      </c>
      <c r="E13">
        <f>SUM(E$2:E$11)</f>
        <v>8</v>
      </c>
      <c r="F13">
        <f>SUM(F$2:F$11)</f>
        <v>7</v>
      </c>
    </row>
    <row r="14" spans="1:7">
      <c r="A14" t="s">
        <v>22</v>
      </c>
      <c r="D14" s="1">
        <f>D13/$B13</f>
        <v>0.8</v>
      </c>
      <c r="E14" s="1">
        <f>E13/$C13</f>
        <v>0.8</v>
      </c>
      <c r="F14" s="1">
        <f>F$13/$C13</f>
        <v>0.7</v>
      </c>
      <c r="G14" t="s">
        <v>19</v>
      </c>
    </row>
    <row r="15" spans="1:7">
      <c r="D15" s="1"/>
      <c r="E15" s="1"/>
      <c r="F15" s="1">
        <f>F$13/$E13</f>
        <v>0.875</v>
      </c>
      <c r="G15" t="s">
        <v>20</v>
      </c>
    </row>
  </sheetData>
  <conditionalFormatting sqref="B2:F11">
    <cfRule type="cellIs" dxfId="14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9ED7-AB05-8D4D-825F-487329CA470C}">
  <dimension ref="A1:G17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8</v>
      </c>
      <c r="B5">
        <v>1</v>
      </c>
      <c r="C5">
        <v>0</v>
      </c>
      <c r="D5">
        <v>1</v>
      </c>
      <c r="E5">
        <v>0</v>
      </c>
      <c r="F5">
        <v>0</v>
      </c>
      <c r="G5" t="s">
        <v>23</v>
      </c>
    </row>
    <row r="6" spans="1:7">
      <c r="A6" s="3" t="s">
        <v>9</v>
      </c>
      <c r="B6">
        <v>1</v>
      </c>
      <c r="C6">
        <v>0</v>
      </c>
      <c r="D6">
        <v>1</v>
      </c>
      <c r="E6">
        <v>0</v>
      </c>
      <c r="F6">
        <v>0</v>
      </c>
      <c r="G6" t="s">
        <v>23</v>
      </c>
    </row>
    <row r="7" spans="1:7">
      <c r="A7" s="3" t="s">
        <v>10</v>
      </c>
      <c r="B7">
        <v>1</v>
      </c>
      <c r="C7">
        <v>1</v>
      </c>
      <c r="D7">
        <v>1</v>
      </c>
      <c r="E7">
        <v>1</v>
      </c>
      <c r="F7">
        <v>1</v>
      </c>
    </row>
    <row r="8" spans="1:7">
      <c r="A8" s="3" t="s">
        <v>11</v>
      </c>
      <c r="B8">
        <v>1</v>
      </c>
      <c r="C8">
        <v>1</v>
      </c>
      <c r="D8">
        <v>1</v>
      </c>
      <c r="E8">
        <v>1</v>
      </c>
      <c r="F8">
        <v>0</v>
      </c>
    </row>
    <row r="9" spans="1:7">
      <c r="A9" s="3" t="s">
        <v>12</v>
      </c>
      <c r="B9">
        <v>1</v>
      </c>
      <c r="C9">
        <v>1</v>
      </c>
      <c r="D9">
        <v>1</v>
      </c>
      <c r="E9">
        <v>1</v>
      </c>
      <c r="F9">
        <v>0</v>
      </c>
    </row>
    <row r="10" spans="1:7">
      <c r="A10" s="3" t="s">
        <v>13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7">
      <c r="A11" s="3" t="s">
        <v>14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7">
      <c r="A12" s="3" t="s">
        <v>15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7">
      <c r="A13" s="3" t="s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5" spans="1:7">
      <c r="A15" t="s">
        <v>21</v>
      </c>
      <c r="B15">
        <f>SUM(B$2:B$13)</f>
        <v>12</v>
      </c>
      <c r="C15">
        <f>SUM(C$2:C$13)</f>
        <v>10</v>
      </c>
      <c r="D15">
        <f>SUM(D$2:D$13)</f>
        <v>12</v>
      </c>
      <c r="E15">
        <f>SUM(E$2:E$13)</f>
        <v>10</v>
      </c>
      <c r="F15">
        <f>SUM(F$2:F$13)</f>
        <v>7</v>
      </c>
    </row>
    <row r="16" spans="1:7">
      <c r="A16" t="s">
        <v>22</v>
      </c>
      <c r="D16" s="1">
        <f>D15/$B15</f>
        <v>1</v>
      </c>
      <c r="E16" s="1">
        <f>E15/$C15</f>
        <v>1</v>
      </c>
      <c r="F16" s="1">
        <f>F$15/$C15</f>
        <v>0.7</v>
      </c>
      <c r="G16" t="s">
        <v>19</v>
      </c>
    </row>
    <row r="17" spans="4:7">
      <c r="D17" s="1"/>
      <c r="E17" s="1"/>
      <c r="F17" s="1">
        <f>F$15/$E15</f>
        <v>0.7</v>
      </c>
      <c r="G17" t="s">
        <v>20</v>
      </c>
    </row>
  </sheetData>
  <conditionalFormatting sqref="B2:F13">
    <cfRule type="cellIs" dxfId="13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9063-BE53-B14B-9168-7B5A6B6B29F5}">
  <dimension ref="A1:G15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55</v>
      </c>
      <c r="B3">
        <v>1</v>
      </c>
      <c r="C3">
        <v>1</v>
      </c>
      <c r="D3">
        <v>1</v>
      </c>
      <c r="E3">
        <v>1</v>
      </c>
      <c r="F3">
        <v>0</v>
      </c>
    </row>
    <row r="4" spans="1:7">
      <c r="A4" s="3" t="s">
        <v>61</v>
      </c>
      <c r="B4">
        <v>1</v>
      </c>
      <c r="C4">
        <v>0</v>
      </c>
      <c r="D4">
        <v>1</v>
      </c>
      <c r="E4">
        <v>0</v>
      </c>
      <c r="F4">
        <v>0</v>
      </c>
      <c r="G4" t="s">
        <v>23</v>
      </c>
    </row>
    <row r="5" spans="1:7">
      <c r="A5" s="3" t="s">
        <v>63</v>
      </c>
      <c r="B5">
        <v>0</v>
      </c>
      <c r="C5">
        <v>0</v>
      </c>
      <c r="D5">
        <v>1</v>
      </c>
      <c r="E5">
        <v>0</v>
      </c>
      <c r="F5">
        <v>0</v>
      </c>
      <c r="G5" t="s">
        <v>23</v>
      </c>
    </row>
    <row r="6" spans="1:7">
      <c r="A6" s="3" t="s">
        <v>56</v>
      </c>
      <c r="B6">
        <v>1</v>
      </c>
      <c r="C6">
        <v>1</v>
      </c>
      <c r="D6">
        <v>1</v>
      </c>
      <c r="E6">
        <v>1</v>
      </c>
      <c r="F6">
        <v>1</v>
      </c>
    </row>
    <row r="7" spans="1:7">
      <c r="A7" s="3" t="s">
        <v>57</v>
      </c>
      <c r="B7">
        <v>1</v>
      </c>
      <c r="C7">
        <v>1</v>
      </c>
      <c r="D7">
        <v>1</v>
      </c>
      <c r="E7">
        <v>1</v>
      </c>
      <c r="F7">
        <v>1</v>
      </c>
    </row>
    <row r="8" spans="1:7">
      <c r="A8" s="3" t="s">
        <v>58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62</v>
      </c>
      <c r="B9">
        <v>1</v>
      </c>
      <c r="C9">
        <v>0</v>
      </c>
      <c r="D9">
        <v>1</v>
      </c>
      <c r="E9">
        <v>0</v>
      </c>
      <c r="F9">
        <v>0</v>
      </c>
      <c r="G9" t="s">
        <v>23</v>
      </c>
    </row>
    <row r="10" spans="1:7">
      <c r="A10" s="3" t="s">
        <v>59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7">
      <c r="A11" s="3" t="s">
        <v>60</v>
      </c>
      <c r="B11">
        <v>1</v>
      </c>
      <c r="C11">
        <v>1</v>
      </c>
      <c r="D11">
        <v>1</v>
      </c>
      <c r="E11">
        <v>1</v>
      </c>
      <c r="F11">
        <v>1</v>
      </c>
    </row>
    <row r="13" spans="1:7">
      <c r="A13" t="s">
        <v>21</v>
      </c>
      <c r="B13">
        <f>SUM(B$2:B$11)</f>
        <v>9</v>
      </c>
      <c r="C13">
        <f>SUM(C$2:C$11)</f>
        <v>7</v>
      </c>
      <c r="D13">
        <f>SUM(D$2:D$11)</f>
        <v>10</v>
      </c>
      <c r="E13">
        <f>SUM(E$2:E$11)</f>
        <v>7</v>
      </c>
      <c r="F13">
        <f>SUM(F$2:F$11)</f>
        <v>5</v>
      </c>
    </row>
    <row r="14" spans="1:7">
      <c r="A14" t="s">
        <v>22</v>
      </c>
      <c r="D14" s="1">
        <f>D13/$B13</f>
        <v>1.1111111111111112</v>
      </c>
      <c r="E14" s="1">
        <f>E13/$C13</f>
        <v>1</v>
      </c>
      <c r="F14" s="1">
        <f>F$13/$C13</f>
        <v>0.7142857142857143</v>
      </c>
      <c r="G14" t="s">
        <v>19</v>
      </c>
    </row>
    <row r="15" spans="1:7">
      <c r="D15" s="1"/>
      <c r="E15" s="1"/>
      <c r="F15" s="1">
        <f>F$13/$E13</f>
        <v>0.7142857142857143</v>
      </c>
      <c r="G15" t="s">
        <v>20</v>
      </c>
    </row>
  </sheetData>
  <conditionalFormatting sqref="B2:F11">
    <cfRule type="cellIs" dxfId="12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E309-39E6-B247-86EA-8604FD266FFB}">
  <dimension ref="A1:G11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67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68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69</v>
      </c>
      <c r="B4">
        <v>1</v>
      </c>
      <c r="C4">
        <v>1</v>
      </c>
      <c r="D4">
        <v>1</v>
      </c>
      <c r="E4">
        <v>1</v>
      </c>
      <c r="F4">
        <v>0</v>
      </c>
    </row>
    <row r="5" spans="1:7">
      <c r="A5" s="3" t="s">
        <v>70</v>
      </c>
      <c r="B5">
        <v>1</v>
      </c>
      <c r="C5">
        <v>1</v>
      </c>
      <c r="D5">
        <v>1</v>
      </c>
      <c r="E5">
        <v>1</v>
      </c>
      <c r="F5">
        <v>1</v>
      </c>
      <c r="G5" t="s">
        <v>23</v>
      </c>
    </row>
    <row r="6" spans="1:7">
      <c r="A6" s="3" t="s">
        <v>71</v>
      </c>
      <c r="B6">
        <v>1</v>
      </c>
      <c r="C6">
        <v>1</v>
      </c>
      <c r="D6">
        <v>1</v>
      </c>
      <c r="E6">
        <v>1</v>
      </c>
      <c r="F6">
        <v>1</v>
      </c>
    </row>
    <row r="7" spans="1:7">
      <c r="A7" s="3" t="s">
        <v>72</v>
      </c>
      <c r="B7">
        <v>1</v>
      </c>
      <c r="C7">
        <v>1</v>
      </c>
      <c r="D7">
        <v>1</v>
      </c>
      <c r="E7">
        <v>1</v>
      </c>
      <c r="F7">
        <v>1</v>
      </c>
    </row>
    <row r="9" spans="1:7">
      <c r="A9" t="s">
        <v>21</v>
      </c>
      <c r="B9">
        <f>SUM(B$2:B$7)</f>
        <v>6</v>
      </c>
      <c r="C9">
        <f>SUM(C$2:C$7)</f>
        <v>6</v>
      </c>
      <c r="D9">
        <f>SUM(D$2:D$7)</f>
        <v>6</v>
      </c>
      <c r="E9">
        <f>SUM(E$2:E$7)</f>
        <v>6</v>
      </c>
      <c r="F9">
        <f>SUM(F$2:F$7)</f>
        <v>5</v>
      </c>
    </row>
    <row r="10" spans="1:7">
      <c r="A10" t="s">
        <v>22</v>
      </c>
      <c r="D10" s="1">
        <f>D9/$B9</f>
        <v>1</v>
      </c>
      <c r="E10" s="1">
        <f>E9/$C9</f>
        <v>1</v>
      </c>
      <c r="F10" s="1">
        <f>F$9/$C9</f>
        <v>0.83333333333333337</v>
      </c>
      <c r="G10" t="s">
        <v>19</v>
      </c>
    </row>
    <row r="11" spans="1:7">
      <c r="D11" s="1"/>
      <c r="E11" s="1"/>
      <c r="F11" s="1">
        <f>F$9/$E9</f>
        <v>0.83333333333333337</v>
      </c>
      <c r="G11" t="s">
        <v>20</v>
      </c>
    </row>
  </sheetData>
  <conditionalFormatting sqref="B2:F7">
    <cfRule type="cellIs" dxfId="1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0EBC-4410-0D4A-84E6-68CF19E3D2E4}">
  <dimension ref="A1:G13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73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74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75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76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3" t="s">
        <v>77</v>
      </c>
      <c r="B6">
        <v>1</v>
      </c>
      <c r="C6">
        <v>1</v>
      </c>
      <c r="D6">
        <v>1</v>
      </c>
      <c r="E6">
        <v>1</v>
      </c>
      <c r="F6">
        <v>0</v>
      </c>
    </row>
    <row r="7" spans="1:7">
      <c r="A7" s="3" t="s">
        <v>78</v>
      </c>
      <c r="B7">
        <v>1</v>
      </c>
      <c r="C7">
        <v>1</v>
      </c>
      <c r="D7">
        <v>1</v>
      </c>
      <c r="E7">
        <v>1</v>
      </c>
      <c r="F7">
        <v>1</v>
      </c>
      <c r="G7" t="s">
        <v>23</v>
      </c>
    </row>
    <row r="8" spans="1:7">
      <c r="A8" s="3" t="s">
        <v>79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80</v>
      </c>
      <c r="B9">
        <v>1</v>
      </c>
      <c r="C9">
        <v>1</v>
      </c>
      <c r="D9">
        <v>1</v>
      </c>
      <c r="E9">
        <v>1</v>
      </c>
      <c r="F9">
        <v>1</v>
      </c>
    </row>
    <row r="11" spans="1:7">
      <c r="A11" t="s">
        <v>21</v>
      </c>
      <c r="B11">
        <f>SUM(B$2:B$9)</f>
        <v>8</v>
      </c>
      <c r="C11">
        <f>SUM(C$2:C$9)</f>
        <v>8</v>
      </c>
      <c r="D11">
        <f>SUM(D$2:D$9)</f>
        <v>8</v>
      </c>
      <c r="E11">
        <f>SUM(E$2:E$9)</f>
        <v>8</v>
      </c>
      <c r="F11">
        <f>SUM(F$2:F$9)</f>
        <v>7</v>
      </c>
    </row>
    <row r="12" spans="1:7">
      <c r="A12" t="s">
        <v>22</v>
      </c>
      <c r="D12" s="1">
        <f>D11/$B11</f>
        <v>1</v>
      </c>
      <c r="E12" s="1">
        <f>E11/$C11</f>
        <v>1</v>
      </c>
      <c r="F12" s="1">
        <f>F$11/$C11</f>
        <v>0.875</v>
      </c>
      <c r="G12" t="s">
        <v>19</v>
      </c>
    </row>
    <row r="13" spans="1:7">
      <c r="D13" s="1"/>
      <c r="E13" s="1"/>
      <c r="F13" s="1">
        <f>F$11/$E11</f>
        <v>0.875</v>
      </c>
      <c r="G13" t="s">
        <v>20</v>
      </c>
    </row>
  </sheetData>
  <conditionalFormatting sqref="B2:F9">
    <cfRule type="cellIs" dxfId="1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53BF-730F-3741-A783-C5ECD06A1383}">
  <dimension ref="A1:G15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91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92</v>
      </c>
      <c r="B3">
        <v>1</v>
      </c>
      <c r="C3">
        <v>1</v>
      </c>
      <c r="D3">
        <v>1</v>
      </c>
      <c r="E3">
        <v>1</v>
      </c>
      <c r="F3">
        <v>0</v>
      </c>
    </row>
    <row r="4" spans="1:7">
      <c r="A4" s="3" t="s">
        <v>93</v>
      </c>
      <c r="B4">
        <v>1</v>
      </c>
      <c r="C4">
        <v>1</v>
      </c>
      <c r="D4">
        <v>1</v>
      </c>
      <c r="E4">
        <v>1</v>
      </c>
      <c r="F4">
        <v>0</v>
      </c>
      <c r="G4" t="s">
        <v>23</v>
      </c>
    </row>
    <row r="5" spans="1:7">
      <c r="A5" s="3" t="s">
        <v>94</v>
      </c>
      <c r="B5">
        <v>1</v>
      </c>
      <c r="C5">
        <v>1</v>
      </c>
      <c r="D5">
        <v>1</v>
      </c>
      <c r="E5">
        <v>1</v>
      </c>
      <c r="F5">
        <v>0</v>
      </c>
      <c r="G5" t="s">
        <v>23</v>
      </c>
    </row>
    <row r="6" spans="1:7">
      <c r="A6" s="3" t="s">
        <v>95</v>
      </c>
      <c r="B6">
        <v>1</v>
      </c>
      <c r="C6">
        <v>1</v>
      </c>
      <c r="D6">
        <v>1</v>
      </c>
      <c r="E6">
        <v>1</v>
      </c>
      <c r="F6">
        <v>1</v>
      </c>
    </row>
    <row r="7" spans="1:7">
      <c r="A7" s="3" t="s">
        <v>96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66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97</v>
      </c>
      <c r="B9">
        <v>1</v>
      </c>
      <c r="C9">
        <v>1</v>
      </c>
      <c r="D9">
        <v>1</v>
      </c>
      <c r="E9">
        <v>1</v>
      </c>
      <c r="F9">
        <v>0</v>
      </c>
      <c r="G9" t="s">
        <v>23</v>
      </c>
    </row>
    <row r="10" spans="1:7">
      <c r="A10" s="3" t="s">
        <v>98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7">
      <c r="A11" s="3" t="s">
        <v>99</v>
      </c>
      <c r="B11">
        <v>1</v>
      </c>
      <c r="C11">
        <v>1</v>
      </c>
      <c r="D11">
        <v>1</v>
      </c>
      <c r="E11">
        <v>1</v>
      </c>
      <c r="F11">
        <v>1</v>
      </c>
    </row>
    <row r="13" spans="1:7">
      <c r="A13" t="s">
        <v>21</v>
      </c>
      <c r="B13">
        <f>SUM(B$2:B$11)</f>
        <v>10</v>
      </c>
      <c r="C13">
        <f>SUM(C$2:C$11)</f>
        <v>10</v>
      </c>
      <c r="D13">
        <f>SUM(D$2:D$11)</f>
        <v>10</v>
      </c>
      <c r="E13">
        <f>SUM(E$2:E$11)</f>
        <v>10</v>
      </c>
      <c r="F13">
        <f>SUM(F$2:F$11)</f>
        <v>5</v>
      </c>
    </row>
    <row r="14" spans="1:7">
      <c r="A14" t="s">
        <v>22</v>
      </c>
      <c r="D14" s="1">
        <f>D13/$B13</f>
        <v>1</v>
      </c>
      <c r="E14" s="1">
        <f>E13/$C13</f>
        <v>1</v>
      </c>
      <c r="F14" s="1">
        <f>F$13/$C13</f>
        <v>0.5</v>
      </c>
      <c r="G14" t="s">
        <v>19</v>
      </c>
    </row>
    <row r="15" spans="1:7">
      <c r="D15" s="1"/>
      <c r="E15" s="1"/>
      <c r="F15" s="1">
        <f>F$13/$E13</f>
        <v>0.5</v>
      </c>
      <c r="G15" t="s">
        <v>20</v>
      </c>
    </row>
  </sheetData>
  <conditionalFormatting sqref="B2:F11">
    <cfRule type="cellIs" dxfId="9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0AAE-AF42-7246-90E0-703AEDD73142}">
  <dimension ref="A1:G14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7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100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101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102</v>
      </c>
      <c r="B4">
        <v>1</v>
      </c>
      <c r="C4">
        <v>1</v>
      </c>
      <c r="D4">
        <v>1</v>
      </c>
      <c r="E4">
        <v>1</v>
      </c>
      <c r="F4">
        <v>0</v>
      </c>
    </row>
    <row r="5" spans="1:7">
      <c r="A5" s="3" t="s">
        <v>108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3" t="s">
        <v>107</v>
      </c>
      <c r="B6">
        <v>0</v>
      </c>
      <c r="C6">
        <v>0</v>
      </c>
      <c r="D6">
        <v>1</v>
      </c>
      <c r="E6">
        <v>0</v>
      </c>
      <c r="F6">
        <v>1</v>
      </c>
    </row>
    <row r="7" spans="1:7">
      <c r="A7" s="3" t="s">
        <v>103</v>
      </c>
      <c r="B7">
        <v>1</v>
      </c>
      <c r="C7">
        <v>1</v>
      </c>
      <c r="D7">
        <v>1</v>
      </c>
      <c r="E7">
        <v>1</v>
      </c>
      <c r="F7">
        <v>1</v>
      </c>
    </row>
    <row r="8" spans="1:7">
      <c r="A8" s="3" t="s">
        <v>104</v>
      </c>
      <c r="B8">
        <v>1</v>
      </c>
      <c r="C8">
        <v>1</v>
      </c>
      <c r="D8">
        <v>0</v>
      </c>
      <c r="E8">
        <v>0</v>
      </c>
      <c r="F8">
        <v>0</v>
      </c>
    </row>
    <row r="9" spans="1:7">
      <c r="A9" s="3" t="s">
        <v>105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 s="3" t="s">
        <v>106</v>
      </c>
      <c r="B10">
        <v>1</v>
      </c>
      <c r="C10">
        <v>1</v>
      </c>
      <c r="D10">
        <v>1</v>
      </c>
      <c r="E10">
        <v>1</v>
      </c>
      <c r="F10">
        <v>1</v>
      </c>
    </row>
    <row r="12" spans="1:7">
      <c r="A12" t="s">
        <v>21</v>
      </c>
      <c r="B12">
        <f>SUM(B$2:B$10)</f>
        <v>8</v>
      </c>
      <c r="C12">
        <f>SUM(C$2:C$10)</f>
        <v>8</v>
      </c>
      <c r="D12">
        <f>SUM(D$2:D$10)</f>
        <v>8</v>
      </c>
      <c r="E12">
        <f>SUM(E$2:E$10)</f>
        <v>7</v>
      </c>
      <c r="F12">
        <f>SUM(F$2:F$10)</f>
        <v>7</v>
      </c>
    </row>
    <row r="13" spans="1:7">
      <c r="A13" t="s">
        <v>22</v>
      </c>
      <c r="D13" s="1">
        <f>D12/$B12</f>
        <v>1</v>
      </c>
      <c r="E13" s="1">
        <f>E12/$C12</f>
        <v>0.875</v>
      </c>
      <c r="F13" s="1">
        <f>F$12/$C12</f>
        <v>0.875</v>
      </c>
      <c r="G13" t="s">
        <v>19</v>
      </c>
    </row>
    <row r="14" spans="1:7">
      <c r="D14" s="1"/>
      <c r="E14" s="1"/>
      <c r="F14" s="1">
        <f>F$12/$E12</f>
        <v>1</v>
      </c>
      <c r="G14" t="s">
        <v>20</v>
      </c>
    </row>
  </sheetData>
  <conditionalFormatting sqref="B2:F10">
    <cfRule type="cellIs" dxfId="8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A4CA-9B78-C94F-91A2-674BF245D403}">
  <dimension ref="A1:G17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81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82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83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3" t="s">
        <v>84</v>
      </c>
      <c r="B6">
        <v>1</v>
      </c>
      <c r="C6">
        <v>1</v>
      </c>
      <c r="D6">
        <v>0</v>
      </c>
      <c r="E6">
        <v>0</v>
      </c>
      <c r="F6">
        <v>0</v>
      </c>
    </row>
    <row r="7" spans="1:7">
      <c r="A7" s="3" t="s">
        <v>85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86</v>
      </c>
      <c r="B8">
        <v>1</v>
      </c>
      <c r="C8">
        <v>1</v>
      </c>
      <c r="D8">
        <v>1</v>
      </c>
      <c r="E8">
        <v>1</v>
      </c>
      <c r="F8">
        <v>0</v>
      </c>
    </row>
    <row r="9" spans="1:7">
      <c r="A9" s="3" t="s">
        <v>51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 s="3" t="s">
        <v>87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7">
      <c r="A11" s="3" t="s">
        <v>88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7">
      <c r="A12" s="3" t="s">
        <v>89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7">
      <c r="A13" s="3" t="s">
        <v>90</v>
      </c>
      <c r="B13">
        <v>1</v>
      </c>
      <c r="C13">
        <v>1</v>
      </c>
      <c r="D13">
        <v>1</v>
      </c>
      <c r="E13">
        <v>1</v>
      </c>
      <c r="F13">
        <v>1</v>
      </c>
    </row>
    <row r="15" spans="1:7">
      <c r="A15" t="s">
        <v>21</v>
      </c>
      <c r="B15">
        <f>SUM(B$2:B$13)</f>
        <v>12</v>
      </c>
      <c r="C15">
        <f>SUM(C$2:C$13)</f>
        <v>12</v>
      </c>
      <c r="D15">
        <f>SUM(D$2:D$13)</f>
        <v>10</v>
      </c>
      <c r="E15">
        <f>SUM(E$2:E$13)</f>
        <v>10</v>
      </c>
      <c r="F15">
        <f>SUM(F$2:F$13)</f>
        <v>7</v>
      </c>
    </row>
    <row r="16" spans="1:7">
      <c r="A16" t="s">
        <v>22</v>
      </c>
      <c r="D16" s="1">
        <f>D15/$B15</f>
        <v>0.83333333333333337</v>
      </c>
      <c r="E16" s="1">
        <f>E15/$C15</f>
        <v>0.83333333333333337</v>
      </c>
      <c r="F16" s="1">
        <f>F$15/$C15</f>
        <v>0.58333333333333337</v>
      </c>
      <c r="G16" t="s">
        <v>19</v>
      </c>
    </row>
    <row r="17" spans="4:7">
      <c r="D17" s="1"/>
      <c r="E17" s="1"/>
      <c r="F17" s="1">
        <f>F$15/$E15</f>
        <v>0.7</v>
      </c>
      <c r="G17" t="s">
        <v>20</v>
      </c>
    </row>
  </sheetData>
  <conditionalFormatting sqref="B2:F13">
    <cfRule type="cellIs" dxfId="7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BE75-2F7A-5C4B-A233-DCBE051E290C}">
  <dimension ref="A1:G19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109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110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111</v>
      </c>
      <c r="B4">
        <v>1</v>
      </c>
      <c r="C4">
        <v>1</v>
      </c>
      <c r="D4">
        <v>1</v>
      </c>
      <c r="E4">
        <v>1</v>
      </c>
      <c r="F4">
        <v>0</v>
      </c>
    </row>
    <row r="5" spans="1:7">
      <c r="A5" s="3" t="s">
        <v>112</v>
      </c>
      <c r="B5">
        <v>1</v>
      </c>
      <c r="C5">
        <v>1</v>
      </c>
      <c r="D5">
        <v>1</v>
      </c>
      <c r="E5">
        <v>1</v>
      </c>
      <c r="F5">
        <v>0</v>
      </c>
    </row>
    <row r="6" spans="1:7">
      <c r="A6" s="3" t="s">
        <v>113</v>
      </c>
      <c r="B6">
        <v>1</v>
      </c>
      <c r="C6">
        <v>0</v>
      </c>
      <c r="D6">
        <v>1</v>
      </c>
      <c r="E6">
        <v>0</v>
      </c>
      <c r="F6">
        <v>0</v>
      </c>
    </row>
    <row r="7" spans="1:7">
      <c r="A7" s="3" t="s">
        <v>114</v>
      </c>
      <c r="B7">
        <v>1</v>
      </c>
      <c r="C7">
        <v>0</v>
      </c>
      <c r="D7">
        <v>1</v>
      </c>
      <c r="E7">
        <v>0</v>
      </c>
      <c r="F7">
        <v>0</v>
      </c>
    </row>
    <row r="8" spans="1:7">
      <c r="A8" s="3" t="s">
        <v>122</v>
      </c>
      <c r="B8">
        <v>0</v>
      </c>
      <c r="C8">
        <v>0</v>
      </c>
      <c r="D8">
        <v>1</v>
      </c>
      <c r="E8">
        <v>0</v>
      </c>
      <c r="F8">
        <v>0</v>
      </c>
    </row>
    <row r="9" spans="1:7">
      <c r="A9" s="3" t="s">
        <v>115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 s="3" t="s">
        <v>116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7">
      <c r="A11" s="3" t="s">
        <v>117</v>
      </c>
      <c r="B11">
        <v>1</v>
      </c>
      <c r="C11">
        <v>1</v>
      </c>
      <c r="D11">
        <v>1</v>
      </c>
      <c r="E11">
        <v>1</v>
      </c>
      <c r="F11">
        <v>0</v>
      </c>
    </row>
    <row r="12" spans="1:7">
      <c r="A12" s="3" t="s">
        <v>118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7">
      <c r="A13" s="3" t="s">
        <v>119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7">
      <c r="A14" s="3" t="s">
        <v>120</v>
      </c>
      <c r="B14">
        <v>1</v>
      </c>
      <c r="C14">
        <v>1</v>
      </c>
      <c r="D14">
        <v>1</v>
      </c>
      <c r="E14">
        <v>1</v>
      </c>
      <c r="F14">
        <v>0</v>
      </c>
    </row>
    <row r="15" spans="1:7">
      <c r="A15" s="3" t="s">
        <v>121</v>
      </c>
      <c r="B15">
        <v>1</v>
      </c>
      <c r="C15">
        <v>1</v>
      </c>
      <c r="D15">
        <v>1</v>
      </c>
      <c r="E15">
        <v>1</v>
      </c>
      <c r="F15">
        <v>1</v>
      </c>
    </row>
    <row r="17" spans="1:7">
      <c r="A17" t="s">
        <v>21</v>
      </c>
      <c r="B17">
        <f>SUM(B$2:B$15)</f>
        <v>13</v>
      </c>
      <c r="C17">
        <f>SUM(C$2:C$15)</f>
        <v>11</v>
      </c>
      <c r="D17">
        <f>SUM(D$2:D$15)</f>
        <v>14</v>
      </c>
      <c r="E17">
        <f>SUM(E$2:E$15)</f>
        <v>11</v>
      </c>
      <c r="F17">
        <f>SUM(F$2:F$15)</f>
        <v>6</v>
      </c>
    </row>
    <row r="18" spans="1:7">
      <c r="A18" t="s">
        <v>22</v>
      </c>
      <c r="D18" s="1">
        <f>D17/$B17</f>
        <v>1.0769230769230769</v>
      </c>
      <c r="E18" s="1">
        <f>E17/$C17</f>
        <v>1</v>
      </c>
      <c r="F18" s="1">
        <f>F$17/$C17</f>
        <v>0.54545454545454541</v>
      </c>
      <c r="G18" t="s">
        <v>19</v>
      </c>
    </row>
    <row r="19" spans="1:7">
      <c r="D19" s="1"/>
      <c r="E19" s="1"/>
      <c r="F19" s="1">
        <f>F$17/$E17</f>
        <v>0.54545454545454541</v>
      </c>
      <c r="G19" t="s">
        <v>20</v>
      </c>
    </row>
  </sheetData>
  <conditionalFormatting sqref="B2:F15">
    <cfRule type="cellIs" dxfId="6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D542-92C7-8D40-8938-D671A3539C80}">
  <dimension ref="A1:G26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31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123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124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125</v>
      </c>
      <c r="B5">
        <v>1</v>
      </c>
      <c r="C5">
        <v>1</v>
      </c>
      <c r="D5">
        <v>1</v>
      </c>
      <c r="E5">
        <v>1</v>
      </c>
      <c r="F5">
        <v>0</v>
      </c>
    </row>
    <row r="6" spans="1:7">
      <c r="A6" s="3" t="s">
        <v>126</v>
      </c>
      <c r="B6">
        <v>1</v>
      </c>
      <c r="C6">
        <v>1</v>
      </c>
      <c r="D6">
        <v>1</v>
      </c>
      <c r="E6">
        <v>1</v>
      </c>
      <c r="F6">
        <v>0</v>
      </c>
    </row>
    <row r="7" spans="1:7">
      <c r="A7" s="3" t="s">
        <v>127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128</v>
      </c>
      <c r="B8">
        <v>1</v>
      </c>
      <c r="C8">
        <v>1</v>
      </c>
      <c r="D8">
        <v>1</v>
      </c>
      <c r="E8">
        <v>1</v>
      </c>
      <c r="F8">
        <v>0</v>
      </c>
    </row>
    <row r="9" spans="1:7">
      <c r="A9" s="3" t="s">
        <v>129</v>
      </c>
      <c r="B9">
        <v>1</v>
      </c>
      <c r="C9">
        <v>1</v>
      </c>
      <c r="D9">
        <v>1</v>
      </c>
      <c r="E9">
        <v>1</v>
      </c>
      <c r="F9">
        <v>0</v>
      </c>
    </row>
    <row r="10" spans="1:7">
      <c r="A10" s="3" t="s">
        <v>130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7">
      <c r="A11" s="3" t="s">
        <v>131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7">
      <c r="A12" s="3" t="s">
        <v>132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7">
      <c r="A13" s="3" t="s">
        <v>133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7">
      <c r="A14" s="3" t="s">
        <v>134</v>
      </c>
      <c r="B14">
        <v>1</v>
      </c>
      <c r="C14">
        <v>1</v>
      </c>
      <c r="D14">
        <v>1</v>
      </c>
      <c r="E14">
        <v>1</v>
      </c>
      <c r="F14">
        <v>0</v>
      </c>
    </row>
    <row r="15" spans="1:7">
      <c r="A15" s="3" t="s">
        <v>135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7">
      <c r="A16" s="3" t="s">
        <v>136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7">
      <c r="A17" s="3" t="s">
        <v>137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7">
      <c r="A18" s="3" t="s">
        <v>138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7">
      <c r="A19" s="3" t="s">
        <v>139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7">
      <c r="A20" s="3" t="s">
        <v>140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7">
      <c r="A21" s="3" t="s">
        <v>141</v>
      </c>
      <c r="B21">
        <v>1</v>
      </c>
      <c r="C21">
        <v>1</v>
      </c>
      <c r="D21">
        <v>1</v>
      </c>
      <c r="E21">
        <v>1</v>
      </c>
      <c r="F21">
        <v>0</v>
      </c>
    </row>
    <row r="22" spans="1:7">
      <c r="A22" s="3" t="s">
        <v>142</v>
      </c>
      <c r="B22">
        <v>1</v>
      </c>
      <c r="C22">
        <v>1</v>
      </c>
      <c r="D22">
        <v>1</v>
      </c>
      <c r="E22">
        <v>1</v>
      </c>
      <c r="F22">
        <v>1</v>
      </c>
    </row>
    <row r="24" spans="1:7">
      <c r="A24" t="s">
        <v>21</v>
      </c>
      <c r="B24">
        <f>SUM(B$2:B$22)</f>
        <v>21</v>
      </c>
      <c r="C24">
        <f>SUM(C$2:C$22)</f>
        <v>17</v>
      </c>
      <c r="D24">
        <f>SUM(D$2:D$22)</f>
        <v>17</v>
      </c>
      <c r="E24">
        <f>SUM(E$2:E$22)</f>
        <v>17</v>
      </c>
      <c r="F24">
        <f>SUM(F$2:F$22)</f>
        <v>7</v>
      </c>
    </row>
    <row r="25" spans="1:7">
      <c r="A25" t="s">
        <v>22</v>
      </c>
      <c r="D25" s="1">
        <f>D24/$B24</f>
        <v>0.80952380952380953</v>
      </c>
      <c r="E25" s="1">
        <f>E24/$C24</f>
        <v>1</v>
      </c>
      <c r="F25" s="1">
        <f>F$24/$C24</f>
        <v>0.41176470588235292</v>
      </c>
      <c r="G25" t="s">
        <v>19</v>
      </c>
    </row>
    <row r="26" spans="1:7">
      <c r="D26" s="1"/>
      <c r="E26" s="1"/>
      <c r="F26" s="1">
        <f>F$24/$E24</f>
        <v>0.41176470588235292</v>
      </c>
      <c r="G26" t="s">
        <v>20</v>
      </c>
    </row>
  </sheetData>
  <conditionalFormatting sqref="B2:F22">
    <cfRule type="cellIs" dxfId="5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0E2E-0F9B-8E4E-8761-098D95DDF255}">
  <dimension ref="A1:G15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143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144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145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146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3" t="s">
        <v>147</v>
      </c>
      <c r="B6">
        <v>1</v>
      </c>
      <c r="C6">
        <v>1</v>
      </c>
      <c r="D6">
        <v>1</v>
      </c>
      <c r="E6">
        <v>1</v>
      </c>
      <c r="F6">
        <v>0</v>
      </c>
    </row>
    <row r="7" spans="1:7">
      <c r="A7" s="3" t="s">
        <v>148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149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150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 s="3" t="s">
        <v>151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7">
      <c r="A11" s="3" t="s">
        <v>152</v>
      </c>
      <c r="B11">
        <v>1</v>
      </c>
      <c r="C11">
        <v>1</v>
      </c>
      <c r="D11">
        <v>1</v>
      </c>
      <c r="E11">
        <v>1</v>
      </c>
      <c r="F11">
        <v>1</v>
      </c>
    </row>
    <row r="13" spans="1:7">
      <c r="A13" t="s">
        <v>21</v>
      </c>
      <c r="B13">
        <f>SUM(B$2:B$11)</f>
        <v>10</v>
      </c>
      <c r="C13">
        <f>SUM(C$2:C$11)</f>
        <v>10</v>
      </c>
      <c r="D13">
        <f>SUM(D$2:D$11)</f>
        <v>10</v>
      </c>
      <c r="E13">
        <f>SUM(E$2:E$11)</f>
        <v>10</v>
      </c>
      <c r="F13">
        <f>SUM(F$2:F$11)</f>
        <v>7</v>
      </c>
    </row>
    <row r="14" spans="1:7">
      <c r="A14" t="s">
        <v>22</v>
      </c>
      <c r="D14" s="1">
        <f>D13/$B13</f>
        <v>1</v>
      </c>
      <c r="E14" s="1">
        <f>E13/$C13</f>
        <v>1</v>
      </c>
      <c r="F14" s="1">
        <f>F$13/$C13</f>
        <v>0.7</v>
      </c>
      <c r="G14" t="s">
        <v>19</v>
      </c>
    </row>
    <row r="15" spans="1:7">
      <c r="D15" s="1"/>
      <c r="E15" s="1"/>
      <c r="F15" s="1">
        <f>F$13/$E13</f>
        <v>0.7</v>
      </c>
      <c r="G15" t="s">
        <v>20</v>
      </c>
    </row>
  </sheetData>
  <conditionalFormatting sqref="B2:F11">
    <cfRule type="cellIs" dxfId="4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809E-B075-2F44-9B66-C87C9C19762C}">
  <dimension ref="A1:G11"/>
  <sheetViews>
    <sheetView workbookViewId="0"/>
  </sheetViews>
  <sheetFormatPr baseColWidth="10" defaultRowHeight="20"/>
  <cols>
    <col min="1" max="1" width="14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153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154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155</v>
      </c>
      <c r="B4">
        <v>1</v>
      </c>
      <c r="C4">
        <v>1</v>
      </c>
      <c r="D4">
        <v>1</v>
      </c>
      <c r="E4">
        <v>1</v>
      </c>
      <c r="F4">
        <v>0</v>
      </c>
    </row>
    <row r="5" spans="1:7">
      <c r="A5" s="3" t="s">
        <v>156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3" t="s">
        <v>157</v>
      </c>
      <c r="B6">
        <v>1</v>
      </c>
      <c r="C6">
        <v>1</v>
      </c>
      <c r="D6">
        <v>1</v>
      </c>
      <c r="E6">
        <v>1</v>
      </c>
      <c r="F6">
        <v>1</v>
      </c>
    </row>
    <row r="7" spans="1:7">
      <c r="A7" s="3" t="s">
        <v>158</v>
      </c>
      <c r="B7">
        <v>1</v>
      </c>
      <c r="C7">
        <v>1</v>
      </c>
      <c r="D7">
        <v>1</v>
      </c>
      <c r="E7">
        <v>1</v>
      </c>
      <c r="F7">
        <v>1</v>
      </c>
    </row>
    <row r="9" spans="1:7">
      <c r="A9" t="s">
        <v>21</v>
      </c>
      <c r="B9">
        <f>SUM(B$2:B$7)</f>
        <v>6</v>
      </c>
      <c r="C9">
        <f>SUM(C$2:C$7)</f>
        <v>6</v>
      </c>
      <c r="D9">
        <f>SUM(D$2:D$7)</f>
        <v>6</v>
      </c>
      <c r="E9">
        <f>SUM(E$2:E$7)</f>
        <v>6</v>
      </c>
      <c r="F9">
        <f>SUM(F$2:F$7)</f>
        <v>5</v>
      </c>
    </row>
    <row r="10" spans="1:7">
      <c r="A10" t="s">
        <v>22</v>
      </c>
      <c r="D10" s="1">
        <f>D9/$B9</f>
        <v>1</v>
      </c>
      <c r="E10" s="1">
        <f>E9/$C9</f>
        <v>1</v>
      </c>
      <c r="F10" s="1">
        <f>F$9/$C9</f>
        <v>0.83333333333333337</v>
      </c>
      <c r="G10" t="s">
        <v>19</v>
      </c>
    </row>
    <row r="11" spans="1:7">
      <c r="D11" s="1"/>
      <c r="E11" s="1"/>
      <c r="F11" s="1">
        <f>F$9/$E9</f>
        <v>0.83333333333333337</v>
      </c>
      <c r="G11" t="s">
        <v>20</v>
      </c>
    </row>
  </sheetData>
  <conditionalFormatting sqref="B2:F7">
    <cfRule type="cellIs" dxfId="3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E23C-D4E4-0F4B-BAE5-5C11CB895CC9}">
  <dimension ref="A1:G31"/>
  <sheetViews>
    <sheetView workbookViewId="0"/>
  </sheetViews>
  <sheetFormatPr baseColWidth="10" defaultRowHeight="20"/>
  <cols>
    <col min="1" max="1" width="18.5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159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s="3" t="s">
        <v>160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3" t="s">
        <v>182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3" t="s">
        <v>161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3" t="s">
        <v>162</v>
      </c>
      <c r="B6">
        <v>1</v>
      </c>
      <c r="C6">
        <v>1</v>
      </c>
      <c r="D6">
        <v>1</v>
      </c>
      <c r="E6">
        <v>1</v>
      </c>
      <c r="F6">
        <v>0</v>
      </c>
    </row>
    <row r="7" spans="1:7">
      <c r="A7" s="3" t="s">
        <v>183</v>
      </c>
      <c r="B7">
        <v>1</v>
      </c>
      <c r="C7">
        <v>1</v>
      </c>
      <c r="D7">
        <v>1</v>
      </c>
      <c r="E7">
        <v>1</v>
      </c>
      <c r="F7">
        <v>0</v>
      </c>
    </row>
    <row r="8" spans="1:7">
      <c r="A8" s="3" t="s">
        <v>163</v>
      </c>
      <c r="B8">
        <v>1</v>
      </c>
      <c r="C8">
        <v>1</v>
      </c>
      <c r="D8">
        <v>1</v>
      </c>
      <c r="E8">
        <v>1</v>
      </c>
      <c r="F8">
        <v>1</v>
      </c>
    </row>
    <row r="9" spans="1:7">
      <c r="A9" s="3" t="s">
        <v>164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 s="3" t="s">
        <v>165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7">
      <c r="A11" s="3" t="s">
        <v>184</v>
      </c>
      <c r="B11">
        <v>1</v>
      </c>
      <c r="C11">
        <v>1</v>
      </c>
      <c r="D11">
        <v>1</v>
      </c>
      <c r="E11">
        <v>1</v>
      </c>
      <c r="F11">
        <v>0</v>
      </c>
    </row>
    <row r="12" spans="1:7">
      <c r="A12" s="3" t="s">
        <v>166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7">
      <c r="A13" s="3" t="s">
        <v>167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7">
      <c r="A14" s="3" t="s">
        <v>168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7">
      <c r="A15" s="3" t="s">
        <v>169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7">
      <c r="A16" s="3" t="s">
        <v>170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7">
      <c r="A17" s="3" t="s">
        <v>171</v>
      </c>
      <c r="B17">
        <v>1</v>
      </c>
      <c r="C17">
        <v>1</v>
      </c>
      <c r="D17">
        <v>0</v>
      </c>
      <c r="E17">
        <v>0</v>
      </c>
      <c r="F17">
        <v>0</v>
      </c>
    </row>
    <row r="18" spans="1:7">
      <c r="A18" s="3" t="s">
        <v>172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7">
      <c r="A19" s="3" t="s">
        <v>173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7">
      <c r="A20" s="3" t="s">
        <v>174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7">
      <c r="A21" s="3" t="s">
        <v>175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7">
      <c r="A22" s="3" t="s">
        <v>176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7">
      <c r="A23" s="3" t="s">
        <v>177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7">
      <c r="A24" s="3" t="s">
        <v>178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7">
      <c r="A25" s="3" t="s">
        <v>179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7">
      <c r="A26" s="3" t="s">
        <v>180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7">
      <c r="A27" s="3" t="s">
        <v>181</v>
      </c>
      <c r="B27">
        <v>1</v>
      </c>
      <c r="C27">
        <v>1</v>
      </c>
      <c r="D27">
        <v>1</v>
      </c>
      <c r="E27">
        <v>1</v>
      </c>
      <c r="F27">
        <v>1</v>
      </c>
    </row>
    <row r="29" spans="1:7">
      <c r="A29" t="s">
        <v>21</v>
      </c>
      <c r="B29">
        <f>SUM(B$2:B$27)</f>
        <v>26</v>
      </c>
      <c r="C29">
        <f>SUM(C$2:C$27)</f>
        <v>26</v>
      </c>
      <c r="D29">
        <f>SUM(D$2:D$27)</f>
        <v>15</v>
      </c>
      <c r="E29">
        <f>SUM(E$2:E$27)</f>
        <v>15</v>
      </c>
      <c r="F29">
        <f>SUM(F$2:F$27)</f>
        <v>12</v>
      </c>
    </row>
    <row r="30" spans="1:7">
      <c r="A30" t="s">
        <v>22</v>
      </c>
      <c r="D30" s="1">
        <f>D29/$B29</f>
        <v>0.57692307692307687</v>
      </c>
      <c r="E30" s="1">
        <f>E29/$C29</f>
        <v>0.57692307692307687</v>
      </c>
      <c r="F30" s="1">
        <f>F$29/$C29</f>
        <v>0.46153846153846156</v>
      </c>
      <c r="G30" t="s">
        <v>19</v>
      </c>
    </row>
    <row r="31" spans="1:7">
      <c r="D31" s="1"/>
      <c r="E31" s="1"/>
      <c r="F31" s="1">
        <f>F$29/$E29</f>
        <v>0.8</v>
      </c>
      <c r="G31" t="s">
        <v>20</v>
      </c>
    </row>
  </sheetData>
  <conditionalFormatting sqref="B2:F27">
    <cfRule type="cellIs" dxfId="2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52FB-49BA-3244-89CF-FC408C5DC3B6}">
  <dimension ref="A1:G37"/>
  <sheetViews>
    <sheetView workbookViewId="0"/>
  </sheetViews>
  <sheetFormatPr baseColWidth="10" defaultRowHeight="20"/>
  <cols>
    <col min="1" max="1" width="22" customWidth="1"/>
    <col min="2" max="2" width="5.875" customWidth="1"/>
    <col min="3" max="3" width="6.375" customWidth="1"/>
    <col min="4" max="4" width="6.25" customWidth="1"/>
    <col min="5" max="5" width="6.875" customWidth="1"/>
    <col min="6" max="6" width="6.125" customWidth="1"/>
    <col min="7" max="7" width="12.875" customWidth="1"/>
  </cols>
  <sheetData>
    <row r="1" spans="1:7" ht="42">
      <c r="A1" s="3" t="s">
        <v>2</v>
      </c>
      <c r="B1" s="2" t="s">
        <v>0</v>
      </c>
      <c r="C1" s="2" t="s">
        <v>16</v>
      </c>
      <c r="D1" s="2" t="s">
        <v>4</v>
      </c>
      <c r="E1" s="2" t="s">
        <v>17</v>
      </c>
      <c r="F1" s="2" t="s">
        <v>18</v>
      </c>
      <c r="G1" t="s">
        <v>3</v>
      </c>
    </row>
    <row r="2" spans="1:7">
      <c r="A2" s="3" t="s">
        <v>198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7">
      <c r="A3" s="3" t="s">
        <v>199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7">
      <c r="A4" s="3" t="s">
        <v>200</v>
      </c>
      <c r="B4" s="2">
        <v>1</v>
      </c>
      <c r="C4" s="2">
        <v>1</v>
      </c>
      <c r="D4" s="2">
        <v>1</v>
      </c>
      <c r="E4" s="2">
        <v>1</v>
      </c>
      <c r="F4" s="2">
        <v>0</v>
      </c>
    </row>
    <row r="5" spans="1:7">
      <c r="A5" s="3" t="s">
        <v>201</v>
      </c>
      <c r="B5" s="2">
        <v>1</v>
      </c>
      <c r="C5" s="2">
        <v>1</v>
      </c>
      <c r="D5" s="2">
        <v>1</v>
      </c>
      <c r="E5" s="2">
        <v>1</v>
      </c>
      <c r="F5" s="2">
        <v>1</v>
      </c>
    </row>
    <row r="6" spans="1:7">
      <c r="A6" s="3" t="s">
        <v>202</v>
      </c>
      <c r="B6" s="2">
        <v>1</v>
      </c>
      <c r="C6" s="2">
        <v>1</v>
      </c>
      <c r="D6" s="2">
        <v>1</v>
      </c>
      <c r="E6" s="2">
        <v>1</v>
      </c>
      <c r="F6" s="2">
        <v>1</v>
      </c>
    </row>
    <row r="7" spans="1:7">
      <c r="A7" s="3" t="s">
        <v>203</v>
      </c>
      <c r="B7" s="2">
        <v>1</v>
      </c>
      <c r="C7" s="2">
        <v>1</v>
      </c>
      <c r="D7" s="2">
        <v>1</v>
      </c>
      <c r="E7" s="2">
        <v>1</v>
      </c>
      <c r="F7" s="2">
        <v>0</v>
      </c>
    </row>
    <row r="8" spans="1:7">
      <c r="A8" s="3" t="s">
        <v>204</v>
      </c>
      <c r="B8" s="2">
        <v>1</v>
      </c>
      <c r="C8" s="2">
        <v>1</v>
      </c>
      <c r="D8" s="2">
        <v>1</v>
      </c>
      <c r="E8" s="2">
        <v>1</v>
      </c>
      <c r="F8" s="2">
        <v>1</v>
      </c>
    </row>
    <row r="9" spans="1:7">
      <c r="A9" s="3" t="s">
        <v>205</v>
      </c>
      <c r="B9" s="2">
        <v>1</v>
      </c>
      <c r="C9" s="2">
        <v>1</v>
      </c>
      <c r="D9" s="2">
        <v>1</v>
      </c>
      <c r="E9" s="2">
        <v>1</v>
      </c>
      <c r="F9" s="2">
        <v>1</v>
      </c>
    </row>
    <row r="10" spans="1:7">
      <c r="A10" s="3" t="s">
        <v>206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</row>
    <row r="11" spans="1:7">
      <c r="A11" s="3" t="s">
        <v>207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</row>
    <row r="12" spans="1:7">
      <c r="A12" s="3" t="s">
        <v>208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</row>
    <row r="13" spans="1:7">
      <c r="A13" s="3" t="s">
        <v>209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</row>
    <row r="14" spans="1:7">
      <c r="A14" s="3" t="s">
        <v>210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</row>
    <row r="15" spans="1:7">
      <c r="A15" s="3" t="s">
        <v>211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</row>
    <row r="16" spans="1:7">
      <c r="A16" s="3" t="s">
        <v>212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</row>
    <row r="17" spans="1:6">
      <c r="A17" s="3" t="s">
        <v>213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</row>
    <row r="18" spans="1:6">
      <c r="A18" s="3" t="s">
        <v>214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</row>
    <row r="19" spans="1:6">
      <c r="A19" s="3" t="s">
        <v>215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</row>
    <row r="20" spans="1:6">
      <c r="A20" s="3" t="s">
        <v>216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</row>
    <row r="21" spans="1:6">
      <c r="A21" s="3" t="s">
        <v>217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</row>
    <row r="22" spans="1:6">
      <c r="A22" s="3" t="s">
        <v>218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</row>
    <row r="23" spans="1:6">
      <c r="A23" s="3" t="s">
        <v>219</v>
      </c>
      <c r="B23" s="2">
        <v>1</v>
      </c>
      <c r="C23" s="2">
        <v>1</v>
      </c>
      <c r="D23">
        <v>1</v>
      </c>
      <c r="E23">
        <v>1</v>
      </c>
      <c r="F23">
        <v>0</v>
      </c>
    </row>
    <row r="24" spans="1:6">
      <c r="A24" s="3" t="s">
        <v>220</v>
      </c>
      <c r="B24" s="2">
        <v>1</v>
      </c>
      <c r="C24" s="2">
        <v>1</v>
      </c>
      <c r="D24">
        <v>1</v>
      </c>
      <c r="E24">
        <v>1</v>
      </c>
      <c r="F24">
        <v>1</v>
      </c>
    </row>
    <row r="25" spans="1:6">
      <c r="A25" s="3" t="s">
        <v>221</v>
      </c>
      <c r="B25" s="2">
        <v>1</v>
      </c>
      <c r="C25" s="2">
        <v>1</v>
      </c>
      <c r="D25">
        <v>0</v>
      </c>
      <c r="E25">
        <v>0</v>
      </c>
      <c r="F25">
        <v>0</v>
      </c>
    </row>
    <row r="26" spans="1:6">
      <c r="A26" s="3" t="s">
        <v>222</v>
      </c>
      <c r="B26" s="2">
        <v>1</v>
      </c>
      <c r="C26" s="2">
        <v>1</v>
      </c>
      <c r="D26">
        <v>0</v>
      </c>
      <c r="E26">
        <v>0</v>
      </c>
      <c r="F26">
        <v>0</v>
      </c>
    </row>
    <row r="27" spans="1:6">
      <c r="A27" s="3" t="s">
        <v>223</v>
      </c>
      <c r="B27" s="2">
        <v>1</v>
      </c>
      <c r="C27" s="2">
        <v>1</v>
      </c>
      <c r="D27">
        <v>0</v>
      </c>
      <c r="E27">
        <v>0</v>
      </c>
      <c r="F27">
        <v>0</v>
      </c>
    </row>
    <row r="28" spans="1:6">
      <c r="A28" s="3" t="s">
        <v>224</v>
      </c>
      <c r="B28" s="2">
        <v>1</v>
      </c>
      <c r="C28" s="2">
        <v>1</v>
      </c>
      <c r="D28">
        <v>0</v>
      </c>
      <c r="E28">
        <v>0</v>
      </c>
      <c r="F28">
        <v>0</v>
      </c>
    </row>
    <row r="29" spans="1:6">
      <c r="A29" s="3" t="s">
        <v>225</v>
      </c>
      <c r="B29" s="2">
        <v>1</v>
      </c>
      <c r="C29" s="2">
        <v>1</v>
      </c>
      <c r="D29">
        <v>0</v>
      </c>
      <c r="E29">
        <v>0</v>
      </c>
      <c r="F29">
        <v>0</v>
      </c>
    </row>
    <row r="30" spans="1:6">
      <c r="A30" s="3" t="s">
        <v>226</v>
      </c>
      <c r="B30" s="2">
        <v>1</v>
      </c>
      <c r="C30" s="2">
        <v>1</v>
      </c>
      <c r="D30">
        <v>1</v>
      </c>
      <c r="E30">
        <v>1</v>
      </c>
      <c r="F30">
        <v>0</v>
      </c>
    </row>
    <row r="31" spans="1:6">
      <c r="A31" s="3" t="s">
        <v>227</v>
      </c>
      <c r="B31" s="2">
        <v>1</v>
      </c>
      <c r="C31" s="2">
        <v>1</v>
      </c>
      <c r="D31">
        <v>0</v>
      </c>
      <c r="E31">
        <v>0</v>
      </c>
      <c r="F31">
        <v>0</v>
      </c>
    </row>
    <row r="32" spans="1:6">
      <c r="A32" s="3" t="s">
        <v>228</v>
      </c>
      <c r="B32" s="2">
        <v>1</v>
      </c>
      <c r="C32" s="2">
        <v>1</v>
      </c>
      <c r="D32">
        <v>1</v>
      </c>
      <c r="E32">
        <v>1</v>
      </c>
      <c r="F32">
        <v>0</v>
      </c>
    </row>
    <row r="33" spans="1:7">
      <c r="A33" s="3" t="s">
        <v>197</v>
      </c>
      <c r="B33" s="2">
        <v>1</v>
      </c>
      <c r="C33" s="2">
        <v>1</v>
      </c>
      <c r="D33">
        <v>1</v>
      </c>
      <c r="E33">
        <v>1</v>
      </c>
      <c r="F33">
        <v>1</v>
      </c>
    </row>
    <row r="35" spans="1:7">
      <c r="A35" t="s">
        <v>21</v>
      </c>
      <c r="B35">
        <f>SUM(B$2:B$33)</f>
        <v>32</v>
      </c>
      <c r="C35">
        <f>SUM(C$2:C$33)</f>
        <v>32</v>
      </c>
      <c r="D35">
        <f>SUM(D$2:D$33)</f>
        <v>17</v>
      </c>
      <c r="E35">
        <f>SUM(E$2:E$33)</f>
        <v>17</v>
      </c>
      <c r="F35">
        <f>SUM(F$2:F$33)</f>
        <v>10</v>
      </c>
    </row>
    <row r="36" spans="1:7">
      <c r="A36" t="s">
        <v>22</v>
      </c>
      <c r="D36" s="1">
        <f>D35/$B35</f>
        <v>0.53125</v>
      </c>
      <c r="E36" s="1">
        <f>E35/$C35</f>
        <v>0.53125</v>
      </c>
      <c r="F36" s="1">
        <f>F$35/$C35</f>
        <v>0.3125</v>
      </c>
      <c r="G36" t="s">
        <v>19</v>
      </c>
    </row>
    <row r="37" spans="1:7">
      <c r="D37" s="1"/>
      <c r="E37" s="1"/>
      <c r="F37" s="1">
        <f>F$35/$E35</f>
        <v>0.58823529411764708</v>
      </c>
      <c r="G37" t="s">
        <v>20</v>
      </c>
    </row>
  </sheetData>
  <conditionalFormatting sqref="B2:F33">
    <cfRule type="cellIs" dxfId="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3A47-FA42-324B-99DE-9ACC8EF0EB33}">
  <dimension ref="A1:O23"/>
  <sheetViews>
    <sheetView tabSelected="1" workbookViewId="0">
      <pane xSplit="8100" ySplit="4900" topLeftCell="A7" activePane="bottomRight"/>
      <selection activeCell="A9" sqref="A9"/>
      <selection pane="topRight" activeCell="M1" sqref="M1:M1048576"/>
      <selection pane="bottomLeft" activeCell="A17" sqref="A17"/>
      <selection pane="bottomRight" activeCell="O20" sqref="O20"/>
    </sheetView>
  </sheetViews>
  <sheetFormatPr baseColWidth="10" defaultRowHeight="20"/>
  <cols>
    <col min="1" max="1" width="8.125" customWidth="1"/>
    <col min="2" max="2" width="5.125" customWidth="1"/>
    <col min="3" max="3" width="19.375" customWidth="1"/>
    <col min="4" max="5" width="6.25" customWidth="1"/>
    <col min="6" max="7" width="6.375" customWidth="1"/>
    <col min="8" max="8" width="5.75" customWidth="1"/>
    <col min="9" max="10" width="6.375" customWidth="1"/>
    <col min="11" max="11" width="5.875" customWidth="1"/>
    <col min="12" max="14" width="6.375" customWidth="1"/>
    <col min="15" max="15" width="23" customWidth="1"/>
    <col min="16" max="16" width="12.125" customWidth="1"/>
  </cols>
  <sheetData>
    <row r="1" spans="1:15" ht="63">
      <c r="A1" t="s">
        <v>235</v>
      </c>
      <c r="B1" t="s">
        <v>229</v>
      </c>
      <c r="C1" s="5" t="s">
        <v>195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241</v>
      </c>
      <c r="N1" s="2" t="s">
        <v>240</v>
      </c>
      <c r="O1" t="s">
        <v>194</v>
      </c>
    </row>
    <row r="2" spans="1:15">
      <c r="A2" s="2">
        <v>4706</v>
      </c>
      <c r="B2">
        <f>LEN(C2)</f>
        <v>5</v>
      </c>
      <c r="C2" s="5" t="s">
        <v>54</v>
      </c>
      <c r="D2">
        <v>10</v>
      </c>
      <c r="E2">
        <v>10</v>
      </c>
      <c r="F2">
        <v>10</v>
      </c>
      <c r="G2">
        <v>10</v>
      </c>
      <c r="H2">
        <v>7</v>
      </c>
      <c r="I2" s="1">
        <f>D2/$E2</f>
        <v>1</v>
      </c>
      <c r="J2" s="1">
        <f>E2/$E2</f>
        <v>1</v>
      </c>
      <c r="K2" s="1">
        <f>F2/$E2</f>
        <v>1</v>
      </c>
      <c r="L2" s="1">
        <f>G2/$E2</f>
        <v>1</v>
      </c>
      <c r="M2" s="1">
        <f>H2/$E2</f>
        <v>0.7</v>
      </c>
      <c r="N2" s="1">
        <f t="shared" ref="N2:N17" si="0">H2/$G2</f>
        <v>0.7</v>
      </c>
    </row>
    <row r="3" spans="1:15">
      <c r="A3" s="2">
        <v>989</v>
      </c>
      <c r="B3">
        <f>LEN(C3)</f>
        <v>5</v>
      </c>
      <c r="C3" s="5" t="s">
        <v>30</v>
      </c>
      <c r="D3">
        <v>10</v>
      </c>
      <c r="E3">
        <v>10</v>
      </c>
      <c r="F3">
        <v>8</v>
      </c>
      <c r="G3">
        <v>8</v>
      </c>
      <c r="H3">
        <v>7</v>
      </c>
      <c r="I3" s="1">
        <f>D3/$E3</f>
        <v>1</v>
      </c>
      <c r="J3" s="1">
        <f>E3/$E3</f>
        <v>1</v>
      </c>
      <c r="K3" s="1">
        <f>F3/$E3</f>
        <v>0.8</v>
      </c>
      <c r="L3" s="1">
        <f>G3/$E3</f>
        <v>0.8</v>
      </c>
      <c r="M3" s="1">
        <f>H3/$E3</f>
        <v>0.7</v>
      </c>
      <c r="N3" s="1">
        <f t="shared" si="0"/>
        <v>0.875</v>
      </c>
    </row>
    <row r="4" spans="1:15">
      <c r="A4" s="2">
        <v>4469</v>
      </c>
      <c r="B4">
        <f>LEN(C4)</f>
        <v>5</v>
      </c>
      <c r="C4" s="5" t="s">
        <v>60</v>
      </c>
      <c r="D4">
        <v>9</v>
      </c>
      <c r="E4">
        <v>7</v>
      </c>
      <c r="F4">
        <v>10</v>
      </c>
      <c r="G4">
        <v>7</v>
      </c>
      <c r="H4">
        <v>5</v>
      </c>
      <c r="I4" s="1">
        <f>D4/$E4</f>
        <v>1.2857142857142858</v>
      </c>
      <c r="J4" s="1">
        <f>E4/$E4</f>
        <v>1</v>
      </c>
      <c r="K4" s="1">
        <f>F4/$E4</f>
        <v>1.4285714285714286</v>
      </c>
      <c r="L4" s="1">
        <f>G4/$E4</f>
        <v>1</v>
      </c>
      <c r="M4" s="1">
        <f>H4/$E4</f>
        <v>0.7142857142857143</v>
      </c>
      <c r="N4" s="1">
        <f t="shared" si="0"/>
        <v>0.7142857142857143</v>
      </c>
    </row>
    <row r="5" spans="1:15">
      <c r="A5" s="2">
        <v>5252</v>
      </c>
      <c r="B5">
        <f>LEN(C5)</f>
        <v>5</v>
      </c>
      <c r="C5" s="5" t="s">
        <v>72</v>
      </c>
      <c r="D5">
        <v>6</v>
      </c>
      <c r="E5">
        <v>6</v>
      </c>
      <c r="F5">
        <v>6</v>
      </c>
      <c r="G5">
        <v>6</v>
      </c>
      <c r="H5">
        <v>5</v>
      </c>
      <c r="I5" s="1">
        <f>D5/$E5</f>
        <v>1</v>
      </c>
      <c r="J5" s="1">
        <f>E5/$E5</f>
        <v>1</v>
      </c>
      <c r="K5" s="1">
        <f>F5/$E5</f>
        <v>1</v>
      </c>
      <c r="L5" s="1">
        <f>G5/$E5</f>
        <v>1</v>
      </c>
      <c r="M5" s="1">
        <f>H5/$E5</f>
        <v>0.83333333333333337</v>
      </c>
      <c r="N5" s="1">
        <f t="shared" si="0"/>
        <v>0.83333333333333337</v>
      </c>
    </row>
    <row r="6" spans="1:15">
      <c r="A6" s="2">
        <v>5549</v>
      </c>
      <c r="B6">
        <f>LEN(C6)</f>
        <v>5</v>
      </c>
      <c r="C6" s="5" t="s">
        <v>80</v>
      </c>
      <c r="D6">
        <v>8</v>
      </c>
      <c r="E6">
        <v>8</v>
      </c>
      <c r="F6">
        <v>8</v>
      </c>
      <c r="G6">
        <v>8</v>
      </c>
      <c r="H6">
        <v>7</v>
      </c>
      <c r="I6" s="1">
        <f>D6/$E6</f>
        <v>1</v>
      </c>
      <c r="J6" s="1">
        <f>E6/$E6</f>
        <v>1</v>
      </c>
      <c r="K6" s="1">
        <f>F6/$E6</f>
        <v>1</v>
      </c>
      <c r="L6" s="1">
        <f>G6/$E6</f>
        <v>1</v>
      </c>
      <c r="M6" s="1">
        <f>H6/$E6</f>
        <v>0.875</v>
      </c>
      <c r="N6" s="1">
        <f t="shared" si="0"/>
        <v>0.875</v>
      </c>
      <c r="O6" t="s">
        <v>236</v>
      </c>
    </row>
    <row r="7" spans="1:15">
      <c r="A7" s="2">
        <v>1101</v>
      </c>
      <c r="B7">
        <f>LEN(C7)</f>
        <v>5</v>
      </c>
      <c r="C7" s="5" t="s">
        <v>99</v>
      </c>
      <c r="D7">
        <v>10</v>
      </c>
      <c r="E7">
        <v>10</v>
      </c>
      <c r="F7">
        <v>10</v>
      </c>
      <c r="G7">
        <v>10</v>
      </c>
      <c r="H7">
        <v>5</v>
      </c>
      <c r="I7" s="1">
        <f>D7/$E7</f>
        <v>1</v>
      </c>
      <c r="J7" s="1">
        <f>E7/$E7</f>
        <v>1</v>
      </c>
      <c r="K7" s="1">
        <f>F7/$E7</f>
        <v>1</v>
      </c>
      <c r="L7" s="1">
        <f>G7/$E7</f>
        <v>1</v>
      </c>
      <c r="M7" s="1">
        <f>H7/$E7</f>
        <v>0.5</v>
      </c>
      <c r="N7" s="1">
        <f t="shared" si="0"/>
        <v>0.5</v>
      </c>
    </row>
    <row r="8" spans="1:15">
      <c r="A8" s="2">
        <v>1004</v>
      </c>
      <c r="B8">
        <f>LEN(C8)</f>
        <v>5</v>
      </c>
      <c r="C8" s="5" t="s">
        <v>106</v>
      </c>
      <c r="D8">
        <v>8</v>
      </c>
      <c r="E8">
        <v>8</v>
      </c>
      <c r="F8">
        <v>8</v>
      </c>
      <c r="G8">
        <v>7</v>
      </c>
      <c r="H8">
        <v>7</v>
      </c>
      <c r="I8" s="1">
        <f>D8/$E8</f>
        <v>1</v>
      </c>
      <c r="J8" s="1">
        <f>E8/$E8</f>
        <v>1</v>
      </c>
      <c r="K8" s="1">
        <f>F8/$E8</f>
        <v>1</v>
      </c>
      <c r="L8" s="1">
        <f>G8/$E8</f>
        <v>0.875</v>
      </c>
      <c r="M8" s="1">
        <f>H8/$E8</f>
        <v>0.875</v>
      </c>
      <c r="N8" s="1">
        <f t="shared" si="0"/>
        <v>1</v>
      </c>
    </row>
    <row r="9" spans="1:15">
      <c r="A9" s="2">
        <v>4721</v>
      </c>
      <c r="B9">
        <f>LEN(C9)</f>
        <v>5</v>
      </c>
      <c r="C9" s="5" t="s">
        <v>90</v>
      </c>
      <c r="D9">
        <v>12</v>
      </c>
      <c r="E9">
        <v>12</v>
      </c>
      <c r="F9">
        <v>10</v>
      </c>
      <c r="G9">
        <v>10</v>
      </c>
      <c r="H9">
        <v>7</v>
      </c>
      <c r="I9" s="1">
        <f>D9/$E9</f>
        <v>1</v>
      </c>
      <c r="J9" s="1">
        <f>E9/$E9</f>
        <v>1</v>
      </c>
      <c r="K9" s="1">
        <f>F9/$E9</f>
        <v>0.83333333333333337</v>
      </c>
      <c r="L9" s="1">
        <f>G9/$E9</f>
        <v>0.83333333333333337</v>
      </c>
      <c r="M9" s="1">
        <f>H9/$E9</f>
        <v>0.58333333333333337</v>
      </c>
      <c r="N9" s="1">
        <f t="shared" si="0"/>
        <v>0.7</v>
      </c>
    </row>
    <row r="10" spans="1:15">
      <c r="A10" s="2">
        <v>2862</v>
      </c>
      <c r="B10">
        <f>LEN(C10)</f>
        <v>5</v>
      </c>
      <c r="C10" s="5" t="s">
        <v>158</v>
      </c>
      <c r="D10">
        <v>6</v>
      </c>
      <c r="E10">
        <v>6</v>
      </c>
      <c r="F10">
        <v>6</v>
      </c>
      <c r="G10">
        <v>6</v>
      </c>
      <c r="H10">
        <v>5</v>
      </c>
      <c r="I10" s="1">
        <f>D10/$E10</f>
        <v>1</v>
      </c>
      <c r="J10" s="1">
        <f>E10/$E10</f>
        <v>1</v>
      </c>
      <c r="K10" s="1">
        <f>F10/$E10</f>
        <v>1</v>
      </c>
      <c r="L10" s="1">
        <f>G10/$E10</f>
        <v>1</v>
      </c>
      <c r="M10" s="1">
        <f>H10/$E10</f>
        <v>0.83333333333333337</v>
      </c>
      <c r="N10" s="1">
        <f t="shared" si="0"/>
        <v>0.83333333333333337</v>
      </c>
    </row>
    <row r="11" spans="1:15">
      <c r="A11" s="6"/>
      <c r="B11">
        <f>LEN(C11)</f>
        <v>6</v>
      </c>
      <c r="C11" s="5" t="s">
        <v>121</v>
      </c>
      <c r="D11">
        <v>13</v>
      </c>
      <c r="E11">
        <v>11</v>
      </c>
      <c r="F11">
        <v>14</v>
      </c>
      <c r="G11">
        <v>11</v>
      </c>
      <c r="H11">
        <v>6</v>
      </c>
      <c r="I11" s="1">
        <f>D11/$E11</f>
        <v>1.1818181818181819</v>
      </c>
      <c r="J11" s="1">
        <f>E11/$E11</f>
        <v>1</v>
      </c>
      <c r="K11" s="1">
        <f>F11/$E11</f>
        <v>1.2727272727272727</v>
      </c>
      <c r="L11" s="1">
        <f>G11/$E11</f>
        <v>1</v>
      </c>
      <c r="M11" s="1">
        <f>H11/$E11</f>
        <v>0.54545454545454541</v>
      </c>
      <c r="N11" s="1">
        <f t="shared" si="0"/>
        <v>0.54545454545454541</v>
      </c>
      <c r="O11" t="s">
        <v>237</v>
      </c>
    </row>
    <row r="12" spans="1:15">
      <c r="A12" s="2"/>
      <c r="B12">
        <f>LEN(C12)</f>
        <v>6</v>
      </c>
      <c r="C12" s="5" t="s">
        <v>152</v>
      </c>
      <c r="D12">
        <v>10</v>
      </c>
      <c r="E12">
        <v>10</v>
      </c>
      <c r="F12">
        <v>10</v>
      </c>
      <c r="G12">
        <v>10</v>
      </c>
      <c r="H12">
        <v>7</v>
      </c>
      <c r="I12" s="1">
        <f>D12/$E12</f>
        <v>1</v>
      </c>
      <c r="J12" s="1">
        <f>E12/$E12</f>
        <v>1</v>
      </c>
      <c r="K12" s="1">
        <f>F12/$E12</f>
        <v>1</v>
      </c>
      <c r="L12" s="1">
        <f>G12/$E12</f>
        <v>1</v>
      </c>
      <c r="M12" s="1">
        <f>H12/$E12</f>
        <v>0.7</v>
      </c>
      <c r="N12" s="1">
        <f t="shared" si="0"/>
        <v>0.7</v>
      </c>
      <c r="O12" t="s">
        <v>239</v>
      </c>
    </row>
    <row r="13" spans="1:15">
      <c r="A13" s="2">
        <v>6108</v>
      </c>
      <c r="B13">
        <f>LEN(C13)</f>
        <v>7</v>
      </c>
      <c r="C13" s="5" t="s">
        <v>42</v>
      </c>
      <c r="D13">
        <v>14</v>
      </c>
      <c r="E13">
        <v>14</v>
      </c>
      <c r="F13">
        <v>13</v>
      </c>
      <c r="G13">
        <v>13</v>
      </c>
      <c r="H13">
        <v>8</v>
      </c>
      <c r="I13" s="1">
        <f>D13/$E13</f>
        <v>1</v>
      </c>
      <c r="J13" s="1">
        <f>E13/$E13</f>
        <v>1</v>
      </c>
      <c r="K13" s="1">
        <f>F13/$E13</f>
        <v>0.9285714285714286</v>
      </c>
      <c r="L13" s="1">
        <f>G13/$E13</f>
        <v>0.9285714285714286</v>
      </c>
      <c r="M13" s="1">
        <f>H13/$E13</f>
        <v>0.5714285714285714</v>
      </c>
      <c r="N13" s="1">
        <f t="shared" si="0"/>
        <v>0.61538461538461542</v>
      </c>
    </row>
    <row r="14" spans="1:15">
      <c r="A14" s="2"/>
      <c r="B14">
        <f>LEN(C14)</f>
        <v>7</v>
      </c>
      <c r="C14" s="5" t="s">
        <v>1</v>
      </c>
      <c r="D14">
        <v>12</v>
      </c>
      <c r="E14">
        <v>10</v>
      </c>
      <c r="F14">
        <v>12</v>
      </c>
      <c r="G14">
        <v>10</v>
      </c>
      <c r="H14">
        <v>7</v>
      </c>
      <c r="I14" s="1">
        <f>D14/$E14</f>
        <v>1.2</v>
      </c>
      <c r="J14" s="1">
        <f>E14/$E14</f>
        <v>1</v>
      </c>
      <c r="K14" s="1">
        <f>F14/$E14</f>
        <v>1.2</v>
      </c>
      <c r="L14" s="1">
        <f>G14/$E14</f>
        <v>1</v>
      </c>
      <c r="M14" s="1">
        <f>H14/$E14</f>
        <v>0.7</v>
      </c>
      <c r="N14" s="1">
        <f t="shared" si="0"/>
        <v>0.7</v>
      </c>
      <c r="O14" t="s">
        <v>238</v>
      </c>
    </row>
    <row r="15" spans="1:15">
      <c r="A15" s="2">
        <v>4719</v>
      </c>
      <c r="B15">
        <f>LEN(C15)</f>
        <v>7</v>
      </c>
      <c r="C15" s="5" t="s">
        <v>142</v>
      </c>
      <c r="D15">
        <v>21</v>
      </c>
      <c r="E15">
        <v>17</v>
      </c>
      <c r="F15">
        <v>17</v>
      </c>
      <c r="G15">
        <v>17</v>
      </c>
      <c r="H15">
        <v>7</v>
      </c>
      <c r="I15" s="1">
        <f>D15/$E15</f>
        <v>1.2352941176470589</v>
      </c>
      <c r="J15" s="1">
        <f>E15/$E15</f>
        <v>1</v>
      </c>
      <c r="K15" s="1">
        <f>F15/$E15</f>
        <v>1</v>
      </c>
      <c r="L15" s="1">
        <f>G15/$E15</f>
        <v>1</v>
      </c>
      <c r="M15" s="1">
        <f>H15/$E15</f>
        <v>0.41176470588235292</v>
      </c>
      <c r="N15" s="1">
        <f t="shared" si="0"/>
        <v>0.41176470588235292</v>
      </c>
    </row>
    <row r="16" spans="1:15">
      <c r="A16" s="2">
        <v>3949</v>
      </c>
      <c r="B16">
        <f>LEN(C16)</f>
        <v>9</v>
      </c>
      <c r="C16" s="5" t="s">
        <v>196</v>
      </c>
      <c r="D16">
        <v>26</v>
      </c>
      <c r="E16">
        <v>26</v>
      </c>
      <c r="F16">
        <v>15</v>
      </c>
      <c r="G16">
        <v>15</v>
      </c>
      <c r="H16">
        <v>12</v>
      </c>
      <c r="I16" s="1">
        <f>D16/$E16</f>
        <v>1</v>
      </c>
      <c r="J16" s="1">
        <f>E16/$E16</f>
        <v>1</v>
      </c>
      <c r="K16" s="1">
        <f>F16/$E16</f>
        <v>0.57692307692307687</v>
      </c>
      <c r="L16" s="1">
        <f>G16/$E16</f>
        <v>0.57692307692307687</v>
      </c>
      <c r="M16" s="1">
        <f>H16/$E16</f>
        <v>0.46153846153846156</v>
      </c>
      <c r="N16" s="1">
        <f t="shared" si="0"/>
        <v>0.8</v>
      </c>
    </row>
    <row r="17" spans="1:14">
      <c r="A17" s="2">
        <v>2468</v>
      </c>
      <c r="B17">
        <f>LEN(C17)</f>
        <v>11</v>
      </c>
      <c r="C17" s="5" t="s">
        <v>197</v>
      </c>
      <c r="D17">
        <v>32</v>
      </c>
      <c r="E17">
        <v>32</v>
      </c>
      <c r="F17">
        <v>17</v>
      </c>
      <c r="G17">
        <v>17</v>
      </c>
      <c r="H17">
        <v>10</v>
      </c>
      <c r="I17" s="1">
        <f>D17/$E17</f>
        <v>1</v>
      </c>
      <c r="J17" s="1">
        <f>E17/$E17</f>
        <v>1</v>
      </c>
      <c r="K17" s="1">
        <f>F17/$E17</f>
        <v>0.53125</v>
      </c>
      <c r="L17" s="1">
        <f>G17/$E17</f>
        <v>0.53125</v>
      </c>
      <c r="M17" s="1">
        <f>H17/$E17</f>
        <v>0.3125</v>
      </c>
      <c r="N17" s="1">
        <f t="shared" si="0"/>
        <v>0.58823529411764708</v>
      </c>
    </row>
    <row r="18" spans="1:14">
      <c r="C18" s="5"/>
    </row>
    <row r="19" spans="1:14">
      <c r="C19" s="5" t="s">
        <v>230</v>
      </c>
      <c r="D19" s="1">
        <f>_xlfn.LET(_xlpm.d,D$2:D$17,AVERAGE(_xlpm.d))</f>
        <v>12.9375</v>
      </c>
      <c r="E19" s="1">
        <f>_xlfn.LET(_xlpm.d,E$2:E$17,AVERAGE(_xlpm.d))</f>
        <v>12.3125</v>
      </c>
      <c r="F19" s="1">
        <f>_xlfn.LET(_xlpm.d,F$2:F$17,AVERAGE(_xlpm.d))</f>
        <v>10.875</v>
      </c>
      <c r="G19" s="1">
        <f>_xlfn.LET(_xlpm.d,G$2:G$17,AVERAGE(_xlpm.d))</f>
        <v>10.3125</v>
      </c>
      <c r="H19" s="1">
        <f>_xlfn.LET(_xlpm.d,H$2:H$17,AVERAGE(_xlpm.d))</f>
        <v>7</v>
      </c>
      <c r="I19" s="4">
        <f>_xlfn.LET(_xlpm.d,I$2:I$17,AVERAGE(_xlpm.d))</f>
        <v>1.0564266615737203</v>
      </c>
      <c r="J19" s="4">
        <f>_xlfn.LET(_xlpm.d,J$2:J$17,AVERAGE(_xlpm.d))</f>
        <v>1</v>
      </c>
      <c r="K19" s="4">
        <f>_xlfn.LET(_xlpm.d,K$2:K$17,AVERAGE(_xlpm.d))</f>
        <v>0.97321103375790874</v>
      </c>
      <c r="L19" s="4">
        <f>_xlfn.LET(_xlpm.d,L$2:L$17,AVERAGE(_xlpm.d))</f>
        <v>0.9090673649267399</v>
      </c>
      <c r="M19" s="4">
        <f>_xlfn.LET(_xlpm.d,M$2:M$17,AVERAGE(_xlpm.d))</f>
        <v>0.64481074991185283</v>
      </c>
      <c r="N19" s="4">
        <f>_xlfn.LET(_xlpm.d,N$2:N$17,AVERAGE(_xlpm.d))</f>
        <v>0.71198697136197131</v>
      </c>
    </row>
    <row r="20" spans="1:14">
      <c r="C20" s="5" t="s">
        <v>231</v>
      </c>
      <c r="D20" s="1">
        <f>_xlfn.LET(_xlpm.d,D$2:D$17,MEDIAN(_xlpm.d))</f>
        <v>10</v>
      </c>
      <c r="E20" s="1">
        <f>_xlfn.LET(_xlpm.d,E$2:E$17,MEDIAN(_xlpm.d))</f>
        <v>10</v>
      </c>
      <c r="F20" s="1">
        <f>_xlfn.LET(_xlpm.d,F$2:F$17,MEDIAN(_xlpm.d))</f>
        <v>10</v>
      </c>
      <c r="G20" s="1">
        <f>_xlfn.LET(_xlpm.d,G$2:G$17,MEDIAN(_xlpm.d))</f>
        <v>10</v>
      </c>
      <c r="H20" s="1">
        <f>_xlfn.LET(_xlpm.d,H$2:H$17,MEDIAN(_xlpm.d))</f>
        <v>7</v>
      </c>
      <c r="I20" s="4">
        <f>_xlfn.LET(_xlpm.d,I$2:I$17,MEDIAN(_xlpm.d))</f>
        <v>1</v>
      </c>
      <c r="J20" s="4">
        <f>_xlfn.LET(_xlpm.d,J$2:J$17,MEDIAN(_xlpm.d))</f>
        <v>1</v>
      </c>
      <c r="K20" s="4">
        <f>_xlfn.LET(_xlpm.d,K$2:K$17,MEDIAN(_xlpm.d))</f>
        <v>1</v>
      </c>
      <c r="L20" s="4">
        <f>_xlfn.LET(_xlpm.d,L$2:L$17,MEDIAN(_xlpm.d))</f>
        <v>1</v>
      </c>
      <c r="M20" s="4">
        <f>_xlfn.LET(_xlpm.d,M$2:M$17,MEDIAN(_xlpm.d))</f>
        <v>0.7</v>
      </c>
      <c r="N20" s="4">
        <f>_xlfn.LET(_xlpm.d,N$2:N$17,MEDIAN(_xlpm.d))</f>
        <v>0.7</v>
      </c>
    </row>
    <row r="21" spans="1:14">
      <c r="C21" s="5" t="s">
        <v>232</v>
      </c>
      <c r="D21" s="1">
        <f>_xlfn.LET(_xlpm.d,D$2:D$17,MAX(_xlpm.d))</f>
        <v>32</v>
      </c>
      <c r="E21" s="1">
        <f>_xlfn.LET(_xlpm.d,E$2:E$17,MAX(_xlpm.d))</f>
        <v>32</v>
      </c>
      <c r="F21" s="1">
        <f>_xlfn.LET(_xlpm.d,F$2:F$17,MAX(_xlpm.d))</f>
        <v>17</v>
      </c>
      <c r="G21" s="1">
        <f>_xlfn.LET(_xlpm.d,G$2:G$17,MAX(_xlpm.d))</f>
        <v>17</v>
      </c>
      <c r="H21" s="1">
        <f>_xlfn.LET(_xlpm.d,H$2:H$17,MAX(_xlpm.d))</f>
        <v>12</v>
      </c>
      <c r="I21" s="4">
        <f>_xlfn.LET(_xlpm.d,I$2:I$17,MAX(_xlpm.d))</f>
        <v>1.2857142857142858</v>
      </c>
      <c r="J21" s="4">
        <f>_xlfn.LET(_xlpm.d,J$2:J$17,MAX(_xlpm.d))</f>
        <v>1</v>
      </c>
      <c r="K21" s="4">
        <f>_xlfn.LET(_xlpm.d,K$2:K$17,MAX(_xlpm.d))</f>
        <v>1.4285714285714286</v>
      </c>
      <c r="L21" s="4">
        <f>_xlfn.LET(_xlpm.d,L$2:L$17,MAX(_xlpm.d))</f>
        <v>1</v>
      </c>
      <c r="M21" s="4">
        <f>_xlfn.LET(_xlpm.d,M$2:M$17,MAX(_xlpm.d))</f>
        <v>0.875</v>
      </c>
      <c r="N21" s="4">
        <f>_xlfn.LET(_xlpm.d,N$2:N$17,MAX(_xlpm.d))</f>
        <v>1</v>
      </c>
    </row>
    <row r="22" spans="1:14">
      <c r="C22" s="5" t="s">
        <v>233</v>
      </c>
      <c r="D22" s="1">
        <f>_xlfn.LET(_xlpm.d,D$2:D$17,MIN(_xlpm.d))</f>
        <v>6</v>
      </c>
      <c r="E22" s="1">
        <f>_xlfn.LET(_xlpm.d,E$2:E$17,MIN(_xlpm.d))</f>
        <v>6</v>
      </c>
      <c r="F22" s="1">
        <f>_xlfn.LET(_xlpm.d,F$2:F$17,MIN(_xlpm.d))</f>
        <v>6</v>
      </c>
      <c r="G22" s="1">
        <f>_xlfn.LET(_xlpm.d,G$2:G$17,MIN(_xlpm.d))</f>
        <v>6</v>
      </c>
      <c r="H22" s="1">
        <f>_xlfn.LET(_xlpm.d,H$2:H$17,MIN(_xlpm.d))</f>
        <v>5</v>
      </c>
      <c r="I22" s="4">
        <f>_xlfn.LET(_xlpm.d,I$2:I$17,MIN(_xlpm.d))</f>
        <v>1</v>
      </c>
      <c r="J22" s="4">
        <f>_xlfn.LET(_xlpm.d,J$2:J$17,MIN(_xlpm.d))</f>
        <v>1</v>
      </c>
      <c r="K22" s="4">
        <f>_xlfn.LET(_xlpm.d,K$2:K$17,MIN(_xlpm.d))</f>
        <v>0.53125</v>
      </c>
      <c r="L22" s="4">
        <f>_xlfn.LET(_xlpm.d,L$2:L$17,MIN(_xlpm.d))</f>
        <v>0.53125</v>
      </c>
      <c r="M22" s="4">
        <f>_xlfn.LET(_xlpm.d,M$2:M$17,MIN(_xlpm.d))</f>
        <v>0.3125</v>
      </c>
      <c r="N22" s="4">
        <f>_xlfn.LET(_xlpm.d,N$2:N$17,MIN(_xlpm.d))</f>
        <v>0.41176470588235292</v>
      </c>
    </row>
    <row r="23" spans="1:14">
      <c r="C23" s="5" t="s">
        <v>234</v>
      </c>
      <c r="D23" s="1">
        <f>_xlfn.LET(_xlpm.d,D$2:D$17,STDEV(_xlpm.d))</f>
        <v>7.2889756939275543</v>
      </c>
      <c r="E23" s="1">
        <f>_xlfn.LET(_xlpm.d,E$2:E$17,STDEV(_xlpm.d))</f>
        <v>7.1807033081725358</v>
      </c>
      <c r="F23" s="1">
        <f>_xlfn.LET(_xlpm.d,F$2:F$17,STDEV(_xlpm.d))</f>
        <v>3.5</v>
      </c>
      <c r="G23" s="1">
        <f>_xlfn.LET(_xlpm.d,G$2:G$17,STDEV(_xlpm.d))</f>
        <v>3.5537538838060616</v>
      </c>
      <c r="H23" s="1">
        <f>_xlfn.LET(_xlpm.d,H$2:H$17,STDEV(_xlpm.d))</f>
        <v>1.8618986725025255</v>
      </c>
      <c r="I23" s="4">
        <f>_xlfn.LET(_xlpm.d,I$2:I$17,STDEV(_xlpm.d))</f>
        <v>0.10299201778730854</v>
      </c>
      <c r="J23" s="4">
        <f>_xlfn.LET(_xlpm.d,J$2:J$17,STDEV(_xlpm.d))</f>
        <v>0</v>
      </c>
      <c r="K23" s="4">
        <f>_xlfn.LET(_xlpm.d,K$2:K$17,STDEV(_xlpm.d))</f>
        <v>0.22482166550612717</v>
      </c>
      <c r="L23" s="4">
        <f>_xlfn.LET(_xlpm.d,L$2:L$17,STDEV(_xlpm.d))</f>
        <v>0.1538236128367976</v>
      </c>
      <c r="M23" s="4">
        <f>_xlfn.LET(_xlpm.d,M$2:M$17,STDEV(_xlpm.d))</f>
        <v>0.16978451931016111</v>
      </c>
      <c r="N23" s="4">
        <f>_xlfn.LET(_xlpm.d,N$2:N$17,STDEV(_xlpm.d))</f>
        <v>0.15520430246605374</v>
      </c>
    </row>
  </sheetData>
  <conditionalFormatting sqref="I2:N17">
    <cfRule type="colorScale" priority="2">
      <colorScale>
        <cfvo type="num" val="0"/>
        <cfvo type="num" val="1"/>
        <cfvo type="num" val="1.5"/>
        <color theme="4"/>
        <color theme="9" tint="0.79998168889431442"/>
        <color theme="5"/>
      </colorScale>
    </cfRule>
  </conditionalFormatting>
  <conditionalFormatting sqref="I19:N23">
    <cfRule type="colorScale" priority="1">
      <colorScale>
        <cfvo type="num" val="0"/>
        <cfvo type="num" val="1"/>
        <cfvo type="num" val="1.5"/>
        <color theme="4"/>
        <color theme="9" tint="0.79998168889431442"/>
        <color theme="5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大腸捻転症</vt:lpstr>
      <vt:lpstr>脾腎静脈吻合術</vt:lpstr>
      <vt:lpstr>肝癌骨転移</vt:lpstr>
      <vt:lpstr>冠状動脈硬化症</vt:lpstr>
      <vt:lpstr>組織褐変症</vt:lpstr>
      <vt:lpstr>鉄代謝障害</vt:lpstr>
      <vt:lpstr>乳がん再発</vt:lpstr>
      <vt:lpstr>肝切除術後</vt:lpstr>
      <vt:lpstr>眼球内出血</vt:lpstr>
      <vt:lpstr>大脳萎縮症</vt:lpstr>
      <vt:lpstr>大動脈瘤破裂</vt:lpstr>
      <vt:lpstr>大動脈瘤切除術</vt:lpstr>
      <vt:lpstr>睡眠薬依存症</vt:lpstr>
      <vt:lpstr>集中治療室</vt:lpstr>
      <vt:lpstr>先天性冠状動脈異常</vt:lpstr>
      <vt:lpstr>三尖弁狭窄兼閉鎖不全症</vt:lpstr>
      <vt:lpstr>summarized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2023-01-06T02:05:33Z</dcterms:created>
  <dcterms:modified xsi:type="dcterms:W3CDTF">2023-01-12T04:41:03Z</dcterms:modified>
  <cp:category/>
</cp:coreProperties>
</file>