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579666\Documents\RTOB_BD\L_EX_01_02_21\"/>
    </mc:Choice>
  </mc:AlternateContent>
  <xr:revisionPtr revIDLastSave="0" documentId="13_ncr:1_{8476DABC-1E38-46D0-9D20-AFFE8BCC359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PUT" sheetId="1" r:id="rId1"/>
    <sheet name="CTC_OPTIO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5" l="1"/>
  <c r="B7" i="5" l="1"/>
  <c r="B6" i="5"/>
  <c r="C4" i="5"/>
  <c r="G10" i="5" s="1"/>
  <c r="F10" i="5" s="1"/>
  <c r="F11" i="5" s="1"/>
  <c r="C8" i="1"/>
  <c r="B4" i="5" l="1"/>
  <c r="G9" i="5" s="1"/>
  <c r="G11" i="5" s="1"/>
  <c r="C5" i="5"/>
  <c r="C8" i="5" l="1"/>
  <c r="B8" i="5" s="1"/>
  <c r="B5" i="5"/>
  <c r="B9" i="5" l="1"/>
  <c r="B15" i="5" s="1"/>
  <c r="C9" i="5"/>
  <c r="C14" i="5" s="1"/>
</calcChain>
</file>

<file path=xl/sharedStrings.xml><?xml version="1.0" encoding="utf-8"?>
<sst xmlns="http://schemas.openxmlformats.org/spreadsheetml/2006/main" count="36" uniqueCount="33">
  <si>
    <t>Name</t>
  </si>
  <si>
    <t>Emp. ID</t>
  </si>
  <si>
    <t>Designation</t>
  </si>
  <si>
    <t>W.E.F</t>
  </si>
  <si>
    <t>CTC</t>
  </si>
  <si>
    <t>Reimbursement</t>
  </si>
  <si>
    <t>Car Lease</t>
  </si>
  <si>
    <t>A. MONTHLY ALLOWANCES</t>
  </si>
  <si>
    <t>PER MONTH</t>
  </si>
  <si>
    <t>ANNUAL</t>
  </si>
  <si>
    <t>BASIC</t>
  </si>
  <si>
    <t>HRA/LEASE  AMOUNT</t>
  </si>
  <si>
    <t>CONV.  ALLOWANCE</t>
  </si>
  <si>
    <t>MEDICAL REIMBURSEMENTS</t>
  </si>
  <si>
    <t>SPL  ALLOWANCE</t>
  </si>
  <si>
    <t>Total</t>
  </si>
  <si>
    <t>B. ANNUAL LIMITS / CONTRIBUTIONS</t>
  </si>
  <si>
    <t>L.T.C</t>
  </si>
  <si>
    <t>TELEPHONE REIMBURSEMENT</t>
  </si>
  <si>
    <t>FUEL REIMBURSEMENT</t>
  </si>
  <si>
    <t>CAR LEASE</t>
  </si>
  <si>
    <t>MEDICAL INSURANCE</t>
  </si>
  <si>
    <t>GRAUTITY</t>
  </si>
  <si>
    <t xml:space="preserve">C . C . P . F </t>
  </si>
  <si>
    <t xml:space="preserve">Total </t>
  </si>
  <si>
    <t>Grand Total (CTC)</t>
  </si>
  <si>
    <t>Take Home (Before Tax)</t>
  </si>
  <si>
    <t>Yes</t>
  </si>
  <si>
    <t>ALLOWANCES</t>
  </si>
  <si>
    <t>CONTRIBUTIONS</t>
  </si>
  <si>
    <t>Description</t>
  </si>
  <si>
    <t>Details</t>
  </si>
  <si>
    <t>Eligibility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</si>
</sst>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43" fontId="4" fillId="0" borderId="1" xfId="1" applyNumberFormat="1" applyFont="1" applyBorder="1" applyAlignment="1">
      <alignment horizontal="right" vertical="center"/>
    </xf>
    <xf numFmtId="43" fontId="0" fillId="0" borderId="0" xfId="0" applyNumberFormat="1"/>
    <xf numFmtId="43" fontId="3" fillId="0" borderId="1" xfId="1" applyNumberFormat="1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43" fontId="4" fillId="0" borderId="3" xfId="1" applyNumberFormat="1" applyFont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43" fontId="4" fillId="0" borderId="7" xfId="1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43" fontId="4" fillId="0" borderId="9" xfId="1" applyNumberFormat="1" applyFont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43" fontId="3" fillId="0" borderId="14" xfId="1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/>
    <xf numFmtId="15" fontId="0" fillId="0" borderId="0" xfId="0" applyNumberFormat="1"/>
    <xf numFmtId="43" fontId="3" fillId="0" borderId="4" xfId="1" applyNumberFormat="1" applyFont="1" applyBorder="1" applyAlignment="1">
      <alignment horizontal="right" vertical="center"/>
    </xf>
    <xf numFmtId="43" fontId="3" fillId="0" borderId="6" xfId="1" applyNumberFormat="1" applyFont="1" applyBorder="1" applyAlignment="1">
      <alignment horizontal="right" vertical="center"/>
    </xf>
    <xf numFmtId="43" fontId="3" fillId="0" borderId="15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5" formatCode="_(* #,##0.00_);_(* \(#,##0.00\);_(* &quot;-&quot;??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5" formatCode="_(* #,##0.00_);_(* \(#,##0.00\);_(* &quot;-&quot;??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5" formatCode="_(* #,##0.00_);_(* \(#,##0.00\);_(* &quot;-&quot;??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5" formatCode="_(* #,##0.00_);_(* \(#,##0.00\);_(* &quot;-&quot;??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alignment horizontal="center" vertical="center" textRotation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B8" totalsRowShown="0" headerRowDxfId="17">
  <tableColumns count="2">
    <tableColumn id="1" xr3:uid="{00000000-0010-0000-0000-000001000000}" name="Description" dataDxfId="16"/>
    <tableColumn id="2" xr3:uid="{00000000-0010-0000-0000-000002000000}" name="Detail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19" displayName="Table19" ref="A3:C9" totalsRowShown="0" headerRowDxfId="15" headerRowBorderDxfId="14" tableBorderDxfId="13" totalsRowBorderDxfId="12">
  <tableColumns count="3">
    <tableColumn id="1" xr3:uid="{00000000-0010-0000-0100-000001000000}" name="A. MONTHLY ALLOWANCES" dataDxfId="11"/>
    <tableColumn id="2" xr3:uid="{00000000-0010-0000-0100-000002000000}" name="PER MONTH" dataDxfId="10" dataCellStyle="Comma"/>
    <tableColumn id="3" xr3:uid="{00000000-0010-0000-0100-000003000000}" name="ANNUAL" dataDxfId="9" dataCellStyle="Comm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Table210" displayName="Table210" ref="E3:G11" totalsRowShown="0" headerRowDxfId="8" headerRowBorderDxfId="7" tableBorderDxfId="6" totalsRowBorderDxfId="5">
  <tableColumns count="3">
    <tableColumn id="1" xr3:uid="{00000000-0010-0000-0200-000001000000}" name="B. ANNUAL LIMITS / CONTRIBUTIONS" dataDxfId="4"/>
    <tableColumn id="2" xr3:uid="{00000000-0010-0000-0200-000002000000}" name="PER MONTH" dataDxfId="3" dataCellStyle="Comma"/>
    <tableColumn id="3" xr3:uid="{00000000-0010-0000-0200-000003000000}" name="ANNUAL" dataDxfId="2" dataCellStyle="Comma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9"/>
  <sheetViews>
    <sheetView workbookViewId="0">
      <selection activeCell="B6" sqref="B6"/>
    </sheetView>
  </sheetViews>
  <sheetFormatPr defaultColWidth="0" defaultRowHeight="15" zeroHeight="1" x14ac:dyDescent="0.25"/>
  <cols>
    <col min="1" max="1" width="16" bestFit="1" customWidth="1"/>
    <col min="2" max="2" width="48.42578125" customWidth="1"/>
    <col min="3" max="3" width="11.28515625" bestFit="1" customWidth="1"/>
    <col min="4" max="16383" width="9.140625" hidden="1"/>
    <col min="16384" max="16384" width="2.140625" hidden="1" customWidth="1"/>
  </cols>
  <sheetData>
    <row r="1" spans="1:3" ht="15.75" thickBot="1" x14ac:dyDescent="0.3">
      <c r="A1" s="15" t="s">
        <v>30</v>
      </c>
      <c r="B1" s="15" t="s">
        <v>31</v>
      </c>
      <c r="C1" s="16" t="s">
        <v>32</v>
      </c>
    </row>
    <row r="2" spans="1:3" x14ac:dyDescent="0.25">
      <c r="A2" s="17" t="s">
        <v>0</v>
      </c>
    </row>
    <row r="3" spans="1:3" x14ac:dyDescent="0.25">
      <c r="A3" s="17" t="s">
        <v>1</v>
      </c>
    </row>
    <row r="4" spans="1:3" x14ac:dyDescent="0.25">
      <c r="A4" s="17" t="s">
        <v>2</v>
      </c>
    </row>
    <row r="5" spans="1:3" x14ac:dyDescent="0.25">
      <c r="A5" s="17" t="s">
        <v>3</v>
      </c>
      <c r="B5" s="18"/>
    </row>
    <row r="6" spans="1:3" x14ac:dyDescent="0.25">
      <c r="A6" s="17" t="s">
        <v>4</v>
      </c>
      <c r="B6" s="2">
        <v>550000</v>
      </c>
    </row>
    <row r="7" spans="1:3" x14ac:dyDescent="0.25">
      <c r="A7" s="17" t="s">
        <v>5</v>
      </c>
      <c r="B7" t="s">
        <v>27</v>
      </c>
    </row>
    <row r="8" spans="1:3" x14ac:dyDescent="0.25">
      <c r="A8" s="17" t="s">
        <v>6</v>
      </c>
      <c r="B8" t="s">
        <v>27</v>
      </c>
      <c r="C8" s="17" t="str">
        <f>IF(B6&gt;=1000000,"Eligible","Not Eligible")</f>
        <v>Not Eligible</v>
      </c>
    </row>
    <row r="9" spans="1:3" x14ac:dyDescent="0.25"/>
  </sheetData>
  <sheetProtection selectLockedCells="1" selectUnlockedCells="1"/>
  <conditionalFormatting sqref="C8">
    <cfRule type="cellIs" dxfId="1" priority="1" operator="equal">
      <formula>"Eligible"</formula>
    </cfRule>
    <cfRule type="cellIs" dxfId="0" priority="2" operator="equal">
      <formula>"Not Eligible"</formula>
    </cfRule>
  </conditionalFormatting>
  <dataValidations count="1">
    <dataValidation type="list" allowBlank="1" showInputMessage="1" showErrorMessage="1" sqref="B7:B8" xr:uid="{00000000-0002-0000-0000-000000000000}">
      <formula1>"Yes, No"</formula1>
    </dataValidation>
  </dataValidation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tabSelected="1" workbookViewId="0">
      <selection activeCell="E11" sqref="E11"/>
    </sheetView>
  </sheetViews>
  <sheetFormatPr defaultColWidth="0" defaultRowHeight="15" customHeight="1" zeroHeight="1" x14ac:dyDescent="0.25"/>
  <cols>
    <col min="1" max="1" width="25.28515625" customWidth="1"/>
    <col min="2" max="2" width="17.42578125" customWidth="1"/>
    <col min="3" max="3" width="18" customWidth="1"/>
    <col min="4" max="4" width="5.140625" customWidth="1"/>
    <col min="5" max="5" width="31" bestFit="1" customWidth="1"/>
    <col min="6" max="6" width="19.42578125" customWidth="1"/>
    <col min="7" max="7" width="20" customWidth="1"/>
    <col min="8" max="16384" width="9.140625" hidden="1"/>
  </cols>
  <sheetData>
    <row r="1" spans="1:7" x14ac:dyDescent="0.25">
      <c r="A1" s="22" t="str">
        <f>CONCATENATE("CTC Option for ",INPUT!B2," (EMP ID: ",INPUT!B3,")")</f>
        <v>CTC Option for  (EMP ID: )</v>
      </c>
      <c r="B1" s="22"/>
      <c r="C1" s="22"/>
      <c r="D1" s="22"/>
      <c r="E1" s="22"/>
      <c r="F1" s="22"/>
      <c r="G1" s="22"/>
    </row>
    <row r="2" spans="1:7" x14ac:dyDescent="0.25">
      <c r="A2" s="23" t="s">
        <v>28</v>
      </c>
      <c r="B2" s="23"/>
      <c r="C2" s="23"/>
      <c r="E2" s="23" t="s">
        <v>29</v>
      </c>
      <c r="F2" s="23"/>
      <c r="G2" s="23"/>
    </row>
    <row r="3" spans="1:7" x14ac:dyDescent="0.25">
      <c r="A3" s="14" t="s">
        <v>7</v>
      </c>
      <c r="B3" s="12" t="s">
        <v>8</v>
      </c>
      <c r="C3" s="13" t="s">
        <v>9</v>
      </c>
      <c r="E3" s="14" t="s">
        <v>16</v>
      </c>
      <c r="F3" s="12" t="s">
        <v>8</v>
      </c>
      <c r="G3" s="13" t="s">
        <v>9</v>
      </c>
    </row>
    <row r="4" spans="1:7" x14ac:dyDescent="0.25">
      <c r="A4" s="8" t="s">
        <v>10</v>
      </c>
      <c r="B4" s="1">
        <f>ROUND(C4/12,0)</f>
        <v>18333</v>
      </c>
      <c r="C4" s="9">
        <f>INPUT!B6*40%</f>
        <v>220000</v>
      </c>
      <c r="E4" s="8" t="s">
        <v>17</v>
      </c>
      <c r="F4" s="1">
        <v>0</v>
      </c>
      <c r="G4" s="9">
        <v>0</v>
      </c>
    </row>
    <row r="5" spans="1:7" x14ac:dyDescent="0.25">
      <c r="A5" s="8" t="s">
        <v>11</v>
      </c>
      <c r="B5" s="1">
        <f>ROUND(C5/12,0)</f>
        <v>9167</v>
      </c>
      <c r="C5" s="9">
        <f>C4/2</f>
        <v>110000</v>
      </c>
      <c r="E5" s="8" t="s">
        <v>18</v>
      </c>
      <c r="F5" s="1">
        <v>0</v>
      </c>
      <c r="G5" s="9">
        <v>0</v>
      </c>
    </row>
    <row r="6" spans="1:7" x14ac:dyDescent="0.25">
      <c r="A6" s="8" t="s">
        <v>12</v>
      </c>
      <c r="B6" s="1">
        <f>ROUND(C6/12,0)</f>
        <v>1600</v>
      </c>
      <c r="C6" s="9">
        <v>19200</v>
      </c>
      <c r="E6" s="8" t="s">
        <v>19</v>
      </c>
      <c r="F6" s="1"/>
      <c r="G6" s="9">
        <v>0</v>
      </c>
    </row>
    <row r="7" spans="1:7" x14ac:dyDescent="0.25">
      <c r="A7" s="8" t="s">
        <v>13</v>
      </c>
      <c r="B7" s="1">
        <f>ROUND(C7/12,0)</f>
        <v>1250</v>
      </c>
      <c r="C7" s="9">
        <v>15000</v>
      </c>
      <c r="E7" s="8" t="s">
        <v>20</v>
      </c>
      <c r="F7" s="1"/>
      <c r="G7" s="9">
        <v>0</v>
      </c>
    </row>
    <row r="8" spans="1:7" x14ac:dyDescent="0.25">
      <c r="A8" s="8" t="s">
        <v>14</v>
      </c>
      <c r="B8" s="1">
        <f>ROUND(C8/12,0)</f>
        <v>12152</v>
      </c>
      <c r="C8" s="9">
        <f>INPUT!B6-SUM(C4:C7)-SUM(G4:G10)</f>
        <v>145823</v>
      </c>
      <c r="E8" s="8" t="s">
        <v>21</v>
      </c>
      <c r="F8" s="1">
        <v>0</v>
      </c>
      <c r="G8" s="9">
        <v>3000</v>
      </c>
    </row>
    <row r="9" spans="1:7" x14ac:dyDescent="0.25">
      <c r="A9" s="10" t="s">
        <v>15</v>
      </c>
      <c r="B9" s="11">
        <f>SUM(B4:B8)</f>
        <v>42502</v>
      </c>
      <c r="C9" s="21">
        <f>SUM(C4:C8)</f>
        <v>510023</v>
      </c>
      <c r="E9" s="8" t="s">
        <v>22</v>
      </c>
      <c r="F9" s="3">
        <v>0</v>
      </c>
      <c r="G9" s="9">
        <f>ROUND(B4/26*15,0)</f>
        <v>10577</v>
      </c>
    </row>
    <row r="10" spans="1:7" x14ac:dyDescent="0.25">
      <c r="E10" s="8" t="s">
        <v>23</v>
      </c>
      <c r="F10" s="1">
        <f>G10/12</f>
        <v>2200</v>
      </c>
      <c r="G10" s="9">
        <f>C4*12%</f>
        <v>26400</v>
      </c>
    </row>
    <row r="11" spans="1:7" x14ac:dyDescent="0.25">
      <c r="E11" s="10" t="s">
        <v>24</v>
      </c>
      <c r="F11" s="11">
        <f>SUM(F8:F10)</f>
        <v>2200</v>
      </c>
      <c r="G11" s="21">
        <f>SUM(G4:G10)</f>
        <v>39977</v>
      </c>
    </row>
    <row r="12" spans="1:7" x14ac:dyDescent="0.25"/>
    <row r="13" spans="1:7" ht="15.75" thickBot="1" x14ac:dyDescent="0.3"/>
    <row r="14" spans="1:7" x14ac:dyDescent="0.25">
      <c r="A14" s="4" t="s">
        <v>25</v>
      </c>
      <c r="B14" s="5"/>
      <c r="C14" s="19">
        <f>C9+G11</f>
        <v>550000</v>
      </c>
    </row>
    <row r="15" spans="1:7" ht="15.75" thickBot="1" x14ac:dyDescent="0.3">
      <c r="A15" s="6" t="s">
        <v>26</v>
      </c>
      <c r="B15" s="20">
        <f>B9-F11</f>
        <v>40302</v>
      </c>
      <c r="C15" s="7"/>
    </row>
  </sheetData>
  <mergeCells count="3">
    <mergeCell ref="A1:G1"/>
    <mergeCell ref="A2:C2"/>
    <mergeCell ref="E2:G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CTC_OPTION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Venugopal</dc:creator>
  <cp:lastModifiedBy>1579666</cp:lastModifiedBy>
  <dcterms:created xsi:type="dcterms:W3CDTF">2015-08-20T04:49:14Z</dcterms:created>
  <dcterms:modified xsi:type="dcterms:W3CDTF">2021-02-01T11:58:18Z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b6621a0-77ee-4db4-a519-10fba0c026d6_Enabled">
    <vt:lpwstr>True</vt:lpwstr>
  </property>
  <property fmtid="{D5CDD505-2E9C-101B-9397-08002B2CF9AE}" pid="3" name="MSIP_Label_8b6621a0-77ee-4db4-a519-10fba0c026d6_SiteId">
    <vt:lpwstr>b44900f1-2def-4c3b-9ec6-9020d604e19e</vt:lpwstr>
  </property>
  <property fmtid="{D5CDD505-2E9C-101B-9397-08002B2CF9AE}" pid="4" name="MSIP_Label_8b6621a0-77ee-4db4-a519-10fba0c026d6_Owner">
    <vt:lpwstr>1579507@zone1.scb.net</vt:lpwstr>
  </property>
  <property fmtid="{D5CDD505-2E9C-101B-9397-08002B2CF9AE}" pid="5" name="MSIP_Label_8b6621a0-77ee-4db4-a519-10fba0c026d6_SetDate">
    <vt:lpwstr>2020-09-15T05:10:14.8387132Z</vt:lpwstr>
  </property>
  <property fmtid="{D5CDD505-2E9C-101B-9397-08002B2CF9AE}" pid="6" name="MSIP_Label_8b6621a0-77ee-4db4-a519-10fba0c026d6_Name">
    <vt:lpwstr>Confidential</vt:lpwstr>
  </property>
  <property fmtid="{D5CDD505-2E9C-101B-9397-08002B2CF9AE}" pid="7" name="MSIP_Label_8b6621a0-77ee-4db4-a519-10fba0c026d6_Application">
    <vt:lpwstr>Microsoft Azure Information Protection</vt:lpwstr>
  </property>
  <property fmtid="{D5CDD505-2E9C-101B-9397-08002B2CF9AE}" pid="8" name="MSIP_Label_8b6621a0-77ee-4db4-a519-10fba0c026d6_ActionId">
    <vt:lpwstr>8df9832e-3bcd-496e-a1c2-2f179c725dab</vt:lpwstr>
  </property>
  <property fmtid="{D5CDD505-2E9C-101B-9397-08002B2CF9AE}" pid="9" name="MSIP_Label_8b6621a0-77ee-4db4-a519-10fba0c026d6_Extended_MSFT_Method">
    <vt:lpwstr>Manual</vt:lpwstr>
  </property>
  <property fmtid="{D5CDD505-2E9C-101B-9397-08002B2CF9AE}" pid="10" name="Sensitivity">
    <vt:lpwstr>Confidential</vt:lpwstr>
  </property>
</Properties>
</file>