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kozorukov/Downloads/"/>
    </mc:Choice>
  </mc:AlternateContent>
  <bookViews>
    <workbookView xWindow="0" yWindow="460" windowWidth="28800" windowHeight="17540" tabRatio="500" activeTab="4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G12" i="5"/>
  <c r="G13" i="5"/>
  <c r="G14" i="5"/>
  <c r="G15" i="5"/>
  <c r="H12" i="5"/>
  <c r="I12" i="5"/>
  <c r="J12" i="5"/>
  <c r="K14" i="5"/>
  <c r="E14" i="5"/>
  <c r="K13" i="5"/>
  <c r="E13" i="5"/>
  <c r="K12" i="5"/>
  <c r="F12" i="5"/>
  <c r="E12" i="5"/>
  <c r="C5" i="5"/>
  <c r="G7" i="5"/>
  <c r="G8" i="5"/>
  <c r="G9" i="5"/>
  <c r="G10" i="5"/>
  <c r="H7" i="5"/>
  <c r="I7" i="5"/>
  <c r="J7" i="5"/>
  <c r="K9" i="5"/>
  <c r="E9" i="5"/>
  <c r="B5" i="5"/>
  <c r="B9" i="5"/>
  <c r="K8" i="5"/>
  <c r="E8" i="5"/>
  <c r="K7" i="5"/>
  <c r="F7" i="5"/>
  <c r="E7" i="5"/>
  <c r="G2" i="5"/>
  <c r="G3" i="5"/>
  <c r="G4" i="5"/>
  <c r="G5" i="5"/>
  <c r="H2" i="5"/>
  <c r="I2" i="5"/>
  <c r="J2" i="5"/>
  <c r="K4" i="5"/>
  <c r="E4" i="5"/>
  <c r="K3" i="5"/>
  <c r="E3" i="5"/>
  <c r="K2" i="5"/>
  <c r="F2" i="5"/>
  <c r="E2" i="5"/>
  <c r="D2" i="4"/>
  <c r="D3" i="4"/>
  <c r="D4" i="4"/>
  <c r="D5" i="4"/>
  <c r="D6" i="4"/>
  <c r="F2" i="4"/>
  <c r="G2" i="4"/>
  <c r="G3" i="4"/>
  <c r="G4" i="4"/>
  <c r="G5" i="4"/>
  <c r="G6" i="4"/>
  <c r="D7" i="4"/>
  <c r="G7" i="4"/>
  <c r="D8" i="4"/>
  <c r="G8" i="4"/>
  <c r="D9" i="4"/>
  <c r="G9" i="4"/>
  <c r="D10" i="4"/>
  <c r="G10" i="4"/>
  <c r="D11" i="4"/>
  <c r="G11" i="4"/>
  <c r="H2" i="4"/>
  <c r="H11" i="4"/>
  <c r="H12" i="4"/>
  <c r="H10" i="4"/>
  <c r="H9" i="4"/>
  <c r="H8" i="4"/>
  <c r="H7" i="4"/>
  <c r="H6" i="4"/>
  <c r="H5" i="4"/>
  <c r="H4" i="4"/>
  <c r="H3" i="4"/>
  <c r="I2" i="4"/>
  <c r="L2" i="4"/>
  <c r="K2" i="4"/>
  <c r="J2" i="4"/>
  <c r="C2" i="3"/>
  <c r="D2" i="3"/>
  <c r="E2" i="3"/>
  <c r="D3" i="3"/>
  <c r="E3" i="3"/>
  <c r="D4" i="3"/>
  <c r="E4" i="3"/>
  <c r="F2" i="3"/>
  <c r="G2" i="3"/>
  <c r="G3" i="3"/>
  <c r="G4" i="3"/>
  <c r="G5" i="3"/>
  <c r="H2" i="3"/>
  <c r="K2" i="3"/>
  <c r="J2" i="3"/>
  <c r="I2" i="3"/>
  <c r="D2" i="2"/>
  <c r="E2" i="2"/>
  <c r="D3" i="2"/>
  <c r="E3" i="2"/>
  <c r="D4" i="2"/>
  <c r="E4" i="2"/>
  <c r="D5" i="2"/>
  <c r="E5" i="2"/>
  <c r="D6" i="2"/>
  <c r="E6" i="2"/>
  <c r="F2" i="2"/>
  <c r="G2" i="2"/>
  <c r="G3" i="2"/>
  <c r="G4" i="2"/>
  <c r="G5" i="2"/>
  <c r="G6" i="2"/>
  <c r="G7" i="2"/>
  <c r="H2" i="2"/>
  <c r="K2" i="2"/>
  <c r="J2" i="2"/>
  <c r="I2" i="2"/>
  <c r="D2" i="1"/>
  <c r="E2" i="1"/>
  <c r="D3" i="1"/>
  <c r="E3" i="1"/>
  <c r="D4" i="1"/>
  <c r="E4" i="1"/>
  <c r="D5" i="1"/>
  <c r="E5" i="1"/>
  <c r="D6" i="1"/>
  <c r="E6" i="1"/>
  <c r="F2" i="1"/>
  <c r="G2" i="1"/>
  <c r="G3" i="1"/>
  <c r="G4" i="1"/>
  <c r="G5" i="1"/>
  <c r="G6" i="1"/>
  <c r="G7" i="1"/>
  <c r="H2" i="1"/>
  <c r="K2" i="1"/>
  <c r="J2" i="1"/>
  <c r="I2" i="1"/>
</calcChain>
</file>

<file path=xl/sharedStrings.xml><?xml version="1.0" encoding="utf-8"?>
<sst xmlns="http://schemas.openxmlformats.org/spreadsheetml/2006/main" count="67" uniqueCount="47">
  <si>
    <t>m, %</t>
  </si>
  <si>
    <t>m0</t>
  </si>
  <si>
    <t>m-m0</t>
  </si>
  <si>
    <t>(m-m0)^2</t>
  </si>
  <si>
    <t>m ср.</t>
  </si>
  <si>
    <t>дисперсия</t>
  </si>
  <si>
    <t>стд. отклон.</t>
  </si>
  <si>
    <t>абс. погрешн. 1</t>
  </si>
  <si>
    <t>d, мм</t>
  </si>
  <si>
    <t>d0</t>
  </si>
  <si>
    <t>d1-d0</t>
  </si>
  <si>
    <t>(d1-d0)^2</t>
  </si>
  <si>
    <t>d ср.</t>
  </si>
  <si>
    <t>абс. погрешн. 2</t>
  </si>
  <si>
    <t>относ. погрешн.</t>
  </si>
  <si>
    <t>U</t>
  </si>
  <si>
    <t>I</t>
  </si>
  <si>
    <t>R</t>
  </si>
  <si>
    <t>R0</t>
  </si>
  <si>
    <t>R ср.</t>
  </si>
  <si>
    <t>(R - Rср)^2</t>
  </si>
  <si>
    <t>a</t>
  </si>
  <si>
    <t>b</t>
  </si>
  <si>
    <t>h</t>
  </si>
  <si>
    <t>(a-a0)^2</t>
  </si>
  <si>
    <t>ср. арифм. a</t>
  </si>
  <si>
    <t>дисперсия a</t>
  </si>
  <si>
    <t>случ. погрешн. многокр. изм. a</t>
  </si>
  <si>
    <t>довер. интервал однокр. изм. a</t>
  </si>
  <si>
    <t>общ. погрешн. серии a</t>
  </si>
  <si>
    <t>a с уч. погрешн.</t>
  </si>
  <si>
    <t>~</t>
  </si>
  <si>
    <t>(b-b0)^2</t>
  </si>
  <si>
    <t>ср. арифм. b</t>
  </si>
  <si>
    <t>дисперсия b</t>
  </si>
  <si>
    <t>случ. погрешн. многокр. изм. b</t>
  </si>
  <si>
    <t>довер. интервал однокр. изм. b</t>
  </si>
  <si>
    <t>общ. погрешн. серии b</t>
  </si>
  <si>
    <t>b с уч. погрешн.</t>
  </si>
  <si>
    <t>Vпар</t>
  </si>
  <si>
    <t>(h-h0)^2</t>
  </si>
  <si>
    <t>ср. арифм. h</t>
  </si>
  <si>
    <t>дисперсия h</t>
  </si>
  <si>
    <t>случ. погрешн. многокр. изм. h</t>
  </si>
  <si>
    <t>довер. интервал однокр. изм. h</t>
  </si>
  <si>
    <t>общ. погрешн. серии h</t>
  </si>
  <si>
    <t>h с уч. погрешн.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</si>
</sst>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0.0000"/>
    <numFmt numFmtId="165" formatCode="###,##0.000000"/>
    <numFmt numFmtId="166" formatCode="###,##0.0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3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selection activeCell="J1" sqref="J1"/>
    </sheetView>
  </sheetViews>
  <sheetFormatPr baseColWidth="10" defaultColWidth="14.5" defaultRowHeight="15.75" customHeight="1" x14ac:dyDescent="0.15"/>
  <cols>
    <col min="1" max="1" width="3" customWidth="1"/>
    <col min="2" max="2" width="15.5" customWidth="1"/>
    <col min="6" max="6" width="18" customWidth="1"/>
    <col min="9" max="10" width="15.5" customWidth="1"/>
    <col min="11" max="12" width="17" customWidth="1"/>
  </cols>
  <sheetData>
    <row r="1" spans="1:28" ht="15.75" customHeight="1" x14ac:dyDescent="0.15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1">
        <v>1</v>
      </c>
      <c r="B2" s="6">
        <v>14.85</v>
      </c>
      <c r="C2" s="6">
        <v>14.8</v>
      </c>
      <c r="D2" s="7">
        <f t="shared" ref="D2:D6" si="0">$B2-$C$2</f>
        <v>4.9999999999998934E-2</v>
      </c>
      <c r="E2" s="7">
        <f t="shared" ref="E2:E6" si="1">$D2^2</f>
        <v>2.4999999999998934E-3</v>
      </c>
      <c r="F2" s="7">
        <f>SUM($B2:$B6)/COUNT($B2:$B6)</f>
        <v>14.818000000000001</v>
      </c>
      <c r="G2" s="7">
        <f t="shared" ref="G2:G6" si="2">ABS(($E2-(COUNT($E$2:$E$6)*($F$2-$C$2)^2)))</f>
        <v>8.7999999999977051E-4</v>
      </c>
      <c r="H2" s="7">
        <f>SQRT($G$7)</f>
        <v>1.667333200053352E-2</v>
      </c>
      <c r="I2" s="7">
        <f>($F$2+(2.57*$H$2))</f>
        <v>14.860850463241373</v>
      </c>
      <c r="J2" s="7">
        <f>($F$2-(2.57*$H$2))</f>
        <v>14.775149536758629</v>
      </c>
      <c r="K2" s="8">
        <f>((2.57*$H$2)/$F$2)</f>
        <v>2.8917845351175016E-3</v>
      </c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15">
      <c r="A3" s="1">
        <v>2</v>
      </c>
      <c r="B3" s="6">
        <v>14.8</v>
      </c>
      <c r="C3" s="6"/>
      <c r="D3" s="7">
        <f t="shared" si="0"/>
        <v>0</v>
      </c>
      <c r="E3" s="7">
        <f t="shared" si="1"/>
        <v>0</v>
      </c>
      <c r="F3" s="7"/>
      <c r="G3" s="7">
        <f t="shared" si="2"/>
        <v>1.6200000000001229E-3</v>
      </c>
      <c r="H3" s="7"/>
      <c r="I3" s="7"/>
      <c r="J3" s="7"/>
      <c r="K3" s="7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 x14ac:dyDescent="0.15">
      <c r="A4" s="1">
        <v>3</v>
      </c>
      <c r="B4" s="6">
        <v>14.79</v>
      </c>
      <c r="C4" s="6"/>
      <c r="D4" s="7">
        <f t="shared" si="0"/>
        <v>-1.0000000000001563E-2</v>
      </c>
      <c r="E4" s="7">
        <f t="shared" si="1"/>
        <v>1.0000000000003127E-4</v>
      </c>
      <c r="F4" s="7"/>
      <c r="G4" s="7">
        <f t="shared" si="2"/>
        <v>1.5200000000000916E-3</v>
      </c>
      <c r="H4" s="7"/>
      <c r="I4" s="7"/>
      <c r="J4" s="7"/>
      <c r="K4" s="7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 x14ac:dyDescent="0.15">
      <c r="A5" s="1">
        <v>4</v>
      </c>
      <c r="B5" s="6">
        <v>14.84</v>
      </c>
      <c r="C5" s="6"/>
      <c r="D5" s="7">
        <f t="shared" si="0"/>
        <v>3.9999999999999147E-2</v>
      </c>
      <c r="E5" s="7">
        <f t="shared" si="1"/>
        <v>1.5999999999999318E-3</v>
      </c>
      <c r="F5" s="7"/>
      <c r="G5" s="7">
        <f t="shared" si="2"/>
        <v>2.0000000000191089E-5</v>
      </c>
      <c r="H5" s="7"/>
      <c r="I5" s="7"/>
      <c r="J5" s="7"/>
      <c r="K5" s="7"/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 x14ac:dyDescent="0.15">
      <c r="A6" s="1">
        <v>5</v>
      </c>
      <c r="B6" s="6">
        <v>14.81</v>
      </c>
      <c r="C6" s="6"/>
      <c r="D6" s="7">
        <f t="shared" si="0"/>
        <v>9.9999999999997868E-3</v>
      </c>
      <c r="E6" s="7">
        <f t="shared" si="1"/>
        <v>9.9999999999995736E-5</v>
      </c>
      <c r="F6" s="7"/>
      <c r="G6" s="7">
        <f t="shared" si="2"/>
        <v>1.5200000000001272E-3</v>
      </c>
      <c r="H6" s="7"/>
      <c r="I6" s="7"/>
      <c r="J6" s="7"/>
      <c r="K6" s="7"/>
      <c r="L6" s="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 x14ac:dyDescent="0.15">
      <c r="A7" s="4"/>
      <c r="B7" s="10"/>
      <c r="C7" s="10"/>
      <c r="D7" s="10"/>
      <c r="E7" s="10"/>
      <c r="F7" s="10"/>
      <c r="G7" s="17">
        <f>SUM(G2:G6)/20</f>
        <v>2.7800000000001516E-4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15">
      <c r="A8" s="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 x14ac:dyDescent="0.15">
      <c r="A9" s="4"/>
      <c r="B9" s="10"/>
      <c r="C9" s="2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15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15">
      <c r="A11" s="4"/>
      <c r="B11" s="10"/>
      <c r="C11" s="2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 x14ac:dyDescent="0.15">
      <c r="A12" s="4"/>
      <c r="B12" s="10"/>
      <c r="C12" s="2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 x14ac:dyDescent="0.1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1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15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15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15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1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1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1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15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1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1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1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1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1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1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1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1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1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1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1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15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1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15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15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15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15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" x14ac:dyDescent="0.15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" x14ac:dyDescent="0.15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" x14ac:dyDescent="0.15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" x14ac:dyDescent="0.1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" x14ac:dyDescent="0.15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" x14ac:dyDescent="0.15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" x14ac:dyDescent="0.15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" x14ac:dyDescent="0.15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" x14ac:dyDescent="0.15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" x14ac:dyDescent="0.15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" x14ac:dyDescent="0.15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" x14ac:dyDescent="0.15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" x14ac:dyDescent="0.1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" x14ac:dyDescent="0.15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" x14ac:dyDescent="0.15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" x14ac:dyDescent="0.15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" x14ac:dyDescent="0.15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" x14ac:dyDescent="0.15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" x14ac:dyDescent="0.15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" x14ac:dyDescent="0.15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" x14ac:dyDescent="0.15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" x14ac:dyDescent="0.15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" x14ac:dyDescent="0.1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" x14ac:dyDescent="0.15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" x14ac:dyDescent="0.15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" x14ac:dyDescent="0.15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" x14ac:dyDescent="0.15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" x14ac:dyDescent="0.15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" x14ac:dyDescent="0.15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" x14ac:dyDescent="0.15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" x14ac:dyDescent="0.15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" x14ac:dyDescent="0.1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" x14ac:dyDescent="0.15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" x14ac:dyDescent="0.15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" x14ac:dyDescent="0.15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" x14ac:dyDescent="0.15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" x14ac:dyDescent="0.1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" x14ac:dyDescent="0.1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" x14ac:dyDescent="0.15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" x14ac:dyDescent="0.15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" x14ac:dyDescent="0.15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" x14ac:dyDescent="0.15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" x14ac:dyDescent="0.15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" x14ac:dyDescent="0.15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" x14ac:dyDescent="0.15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" x14ac:dyDescent="0.15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" x14ac:dyDescent="0.15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" x14ac:dyDescent="0.15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" x14ac:dyDescent="0.15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" x14ac:dyDescent="0.15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" x14ac:dyDescent="0.15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" x14ac:dyDescent="0.15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" x14ac:dyDescent="0.15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" x14ac:dyDescent="0.15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" x14ac:dyDescent="0.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" x14ac:dyDescent="0.15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" x14ac:dyDescent="0.15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" x14ac:dyDescent="0.15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" x14ac:dyDescent="0.15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" x14ac:dyDescent="0.15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" x14ac:dyDescent="0.15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" x14ac:dyDescent="0.15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" x14ac:dyDescent="0.1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" x14ac:dyDescent="0.15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" x14ac:dyDescent="0.15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" x14ac:dyDescent="0.15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" x14ac:dyDescent="0.15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" x14ac:dyDescent="0.15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" x14ac:dyDescent="0.1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" x14ac:dyDescent="0.15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" x14ac:dyDescent="0.15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" x14ac:dyDescent="0.15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" x14ac:dyDescent="0.15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" x14ac:dyDescent="0.15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" x14ac:dyDescent="0.15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" x14ac:dyDescent="0.1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" x14ac:dyDescent="0.15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" x14ac:dyDescent="0.15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" x14ac:dyDescent="0.15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" x14ac:dyDescent="0.15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" x14ac:dyDescent="0.15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" x14ac:dyDescent="0.15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" x14ac:dyDescent="0.15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" x14ac:dyDescent="0.15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" x14ac:dyDescent="0.1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" x14ac:dyDescent="0.15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" x14ac:dyDescent="0.15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" x14ac:dyDescent="0.15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" x14ac:dyDescent="0.15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" x14ac:dyDescent="0.15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" x14ac:dyDescent="0.15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" x14ac:dyDescent="0.15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" x14ac:dyDescent="0.15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" x14ac:dyDescent="0.1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" x14ac:dyDescent="0.15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" x14ac:dyDescent="0.15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" x14ac:dyDescent="0.15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" x14ac:dyDescent="0.15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" x14ac:dyDescent="0.15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" x14ac:dyDescent="0.15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" x14ac:dyDescent="0.15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" x14ac:dyDescent="0.15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" x14ac:dyDescent="0.15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" x14ac:dyDescent="0.15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" x14ac:dyDescent="0.15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" x14ac:dyDescent="0.1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" x14ac:dyDescent="0.15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" x14ac:dyDescent="0.15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" x14ac:dyDescent="0.15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" x14ac:dyDescent="0.15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" x14ac:dyDescent="0.15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" x14ac:dyDescent="0.15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" x14ac:dyDescent="0.15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" x14ac:dyDescent="0.15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" x14ac:dyDescent="0.1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" x14ac:dyDescent="0.15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" x14ac:dyDescent="0.15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" x14ac:dyDescent="0.15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" x14ac:dyDescent="0.15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" x14ac:dyDescent="0.15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" x14ac:dyDescent="0.15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" x14ac:dyDescent="0.15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" x14ac:dyDescent="0.15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" x14ac:dyDescent="0.1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" x14ac:dyDescent="0.15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" x14ac:dyDescent="0.15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" x14ac:dyDescent="0.15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" x14ac:dyDescent="0.15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" x14ac:dyDescent="0.15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" x14ac:dyDescent="0.15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" x14ac:dyDescent="0.15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" x14ac:dyDescent="0.15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" x14ac:dyDescent="0.15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" x14ac:dyDescent="0.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" x14ac:dyDescent="0.15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" x14ac:dyDescent="0.15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" x14ac:dyDescent="0.15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" x14ac:dyDescent="0.15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" x14ac:dyDescent="0.15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" x14ac:dyDescent="0.15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" x14ac:dyDescent="0.15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" x14ac:dyDescent="0.15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" x14ac:dyDescent="0.15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" x14ac:dyDescent="0.1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" x14ac:dyDescent="0.15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" x14ac:dyDescent="0.15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" x14ac:dyDescent="0.15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" x14ac:dyDescent="0.15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" x14ac:dyDescent="0.15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" x14ac:dyDescent="0.15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" x14ac:dyDescent="0.15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" x14ac:dyDescent="0.15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" x14ac:dyDescent="0.15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" x14ac:dyDescent="0.1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" x14ac:dyDescent="0.15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" x14ac:dyDescent="0.15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" x14ac:dyDescent="0.15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" x14ac:dyDescent="0.15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" x14ac:dyDescent="0.15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" x14ac:dyDescent="0.15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" x14ac:dyDescent="0.15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" x14ac:dyDescent="0.15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" x14ac:dyDescent="0.15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" x14ac:dyDescent="0.1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" x14ac:dyDescent="0.15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" x14ac:dyDescent="0.15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" x14ac:dyDescent="0.15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" x14ac:dyDescent="0.15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" x14ac:dyDescent="0.15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" x14ac:dyDescent="0.15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" x14ac:dyDescent="0.15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" x14ac:dyDescent="0.15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" x14ac:dyDescent="0.15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" x14ac:dyDescent="0.1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" x14ac:dyDescent="0.15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" x14ac:dyDescent="0.15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" x14ac:dyDescent="0.15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" x14ac:dyDescent="0.15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" x14ac:dyDescent="0.15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" x14ac:dyDescent="0.15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" x14ac:dyDescent="0.15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" x14ac:dyDescent="0.15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" x14ac:dyDescent="0.15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" x14ac:dyDescent="0.1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" x14ac:dyDescent="0.15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" x14ac:dyDescent="0.15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" x14ac:dyDescent="0.15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" x14ac:dyDescent="0.15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" x14ac:dyDescent="0.15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" x14ac:dyDescent="0.15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" x14ac:dyDescent="0.15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" x14ac:dyDescent="0.15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" x14ac:dyDescent="0.15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" x14ac:dyDescent="0.1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" x14ac:dyDescent="0.15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" x14ac:dyDescent="0.15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" x14ac:dyDescent="0.15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" x14ac:dyDescent="0.15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" x14ac:dyDescent="0.15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" x14ac:dyDescent="0.15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" x14ac:dyDescent="0.15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" x14ac:dyDescent="0.15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" x14ac:dyDescent="0.15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" x14ac:dyDescent="0.1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" x14ac:dyDescent="0.15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" x14ac:dyDescent="0.15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" x14ac:dyDescent="0.15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" x14ac:dyDescent="0.15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" x14ac:dyDescent="0.15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" x14ac:dyDescent="0.15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" x14ac:dyDescent="0.15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" x14ac:dyDescent="0.15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" x14ac:dyDescent="0.15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" x14ac:dyDescent="0.1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" x14ac:dyDescent="0.15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" x14ac:dyDescent="0.15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" x14ac:dyDescent="0.15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" x14ac:dyDescent="0.15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" x14ac:dyDescent="0.15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" x14ac:dyDescent="0.15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" x14ac:dyDescent="0.15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" x14ac:dyDescent="0.15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" x14ac:dyDescent="0.15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" x14ac:dyDescent="0.1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" x14ac:dyDescent="0.15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" x14ac:dyDescent="0.15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" x14ac:dyDescent="0.15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" x14ac:dyDescent="0.15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" x14ac:dyDescent="0.15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" x14ac:dyDescent="0.15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" x14ac:dyDescent="0.15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" x14ac:dyDescent="0.15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" x14ac:dyDescent="0.15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" x14ac:dyDescent="0.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" x14ac:dyDescent="0.15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" x14ac:dyDescent="0.15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" x14ac:dyDescent="0.15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" x14ac:dyDescent="0.15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" x14ac:dyDescent="0.15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" x14ac:dyDescent="0.15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" x14ac:dyDescent="0.15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" x14ac:dyDescent="0.15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" x14ac:dyDescent="0.15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" x14ac:dyDescent="0.1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" x14ac:dyDescent="0.15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" x14ac:dyDescent="0.15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" x14ac:dyDescent="0.15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" x14ac:dyDescent="0.15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" x14ac:dyDescent="0.15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" x14ac:dyDescent="0.15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" x14ac:dyDescent="0.15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" x14ac:dyDescent="0.15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" x14ac:dyDescent="0.15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" x14ac:dyDescent="0.1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" x14ac:dyDescent="0.15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" x14ac:dyDescent="0.15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" x14ac:dyDescent="0.15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" x14ac:dyDescent="0.15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" x14ac:dyDescent="0.15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" x14ac:dyDescent="0.15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" x14ac:dyDescent="0.15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" x14ac:dyDescent="0.15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" x14ac:dyDescent="0.15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" x14ac:dyDescent="0.1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" x14ac:dyDescent="0.15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" x14ac:dyDescent="0.15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" x14ac:dyDescent="0.15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" x14ac:dyDescent="0.15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" x14ac:dyDescent="0.15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" x14ac:dyDescent="0.15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" x14ac:dyDescent="0.15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" x14ac:dyDescent="0.15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" x14ac:dyDescent="0.15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" x14ac:dyDescent="0.1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" x14ac:dyDescent="0.15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" x14ac:dyDescent="0.15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" x14ac:dyDescent="0.15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" x14ac:dyDescent="0.15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" x14ac:dyDescent="0.15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" x14ac:dyDescent="0.15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" x14ac:dyDescent="0.15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" x14ac:dyDescent="0.15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" x14ac:dyDescent="0.15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" x14ac:dyDescent="0.1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" x14ac:dyDescent="0.15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" x14ac:dyDescent="0.15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" x14ac:dyDescent="0.15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" x14ac:dyDescent="0.15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" x14ac:dyDescent="0.15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" x14ac:dyDescent="0.15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" x14ac:dyDescent="0.15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" x14ac:dyDescent="0.15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" x14ac:dyDescent="0.15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" x14ac:dyDescent="0.1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" x14ac:dyDescent="0.15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" x14ac:dyDescent="0.15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" x14ac:dyDescent="0.15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" x14ac:dyDescent="0.15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" x14ac:dyDescent="0.15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" x14ac:dyDescent="0.15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" x14ac:dyDescent="0.15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" x14ac:dyDescent="0.15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" x14ac:dyDescent="0.15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" x14ac:dyDescent="0.1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" x14ac:dyDescent="0.15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" x14ac:dyDescent="0.15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" x14ac:dyDescent="0.15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" x14ac:dyDescent="0.15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" x14ac:dyDescent="0.15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" x14ac:dyDescent="0.15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" x14ac:dyDescent="0.15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" x14ac:dyDescent="0.15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" x14ac:dyDescent="0.15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" x14ac:dyDescent="0.1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" x14ac:dyDescent="0.15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" x14ac:dyDescent="0.15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" x14ac:dyDescent="0.15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" x14ac:dyDescent="0.15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" x14ac:dyDescent="0.15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" x14ac:dyDescent="0.15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" x14ac:dyDescent="0.15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" x14ac:dyDescent="0.15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" x14ac:dyDescent="0.15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" x14ac:dyDescent="0.1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" x14ac:dyDescent="0.15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" x14ac:dyDescent="0.15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" x14ac:dyDescent="0.15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" x14ac:dyDescent="0.15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" x14ac:dyDescent="0.15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" x14ac:dyDescent="0.15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" x14ac:dyDescent="0.15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" x14ac:dyDescent="0.15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" x14ac:dyDescent="0.15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" x14ac:dyDescent="0.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" x14ac:dyDescent="0.15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" x14ac:dyDescent="0.15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" x14ac:dyDescent="0.15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" x14ac:dyDescent="0.15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" x14ac:dyDescent="0.15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" x14ac:dyDescent="0.15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" x14ac:dyDescent="0.15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" x14ac:dyDescent="0.15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" x14ac:dyDescent="0.15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" x14ac:dyDescent="0.1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" x14ac:dyDescent="0.15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" x14ac:dyDescent="0.15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" x14ac:dyDescent="0.15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" x14ac:dyDescent="0.15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" x14ac:dyDescent="0.15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" x14ac:dyDescent="0.15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" x14ac:dyDescent="0.15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" x14ac:dyDescent="0.15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" x14ac:dyDescent="0.15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" x14ac:dyDescent="0.1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" x14ac:dyDescent="0.15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" x14ac:dyDescent="0.15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" x14ac:dyDescent="0.15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" x14ac:dyDescent="0.15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" x14ac:dyDescent="0.15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" x14ac:dyDescent="0.15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" x14ac:dyDescent="0.15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" x14ac:dyDescent="0.15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" x14ac:dyDescent="0.15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" x14ac:dyDescent="0.1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" x14ac:dyDescent="0.15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" x14ac:dyDescent="0.15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" x14ac:dyDescent="0.15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" x14ac:dyDescent="0.15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" x14ac:dyDescent="0.15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" x14ac:dyDescent="0.15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" x14ac:dyDescent="0.15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" x14ac:dyDescent="0.15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" x14ac:dyDescent="0.15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" x14ac:dyDescent="0.1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" x14ac:dyDescent="0.15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" x14ac:dyDescent="0.15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" x14ac:dyDescent="0.15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" x14ac:dyDescent="0.15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" x14ac:dyDescent="0.15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" x14ac:dyDescent="0.15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" x14ac:dyDescent="0.15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" x14ac:dyDescent="0.15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" x14ac:dyDescent="0.15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" x14ac:dyDescent="0.1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" x14ac:dyDescent="0.15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" x14ac:dyDescent="0.15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" x14ac:dyDescent="0.15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" x14ac:dyDescent="0.15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" x14ac:dyDescent="0.15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" x14ac:dyDescent="0.15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" x14ac:dyDescent="0.15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" x14ac:dyDescent="0.15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" x14ac:dyDescent="0.15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" x14ac:dyDescent="0.1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" x14ac:dyDescent="0.15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" x14ac:dyDescent="0.15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" x14ac:dyDescent="0.15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" x14ac:dyDescent="0.15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" x14ac:dyDescent="0.15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" x14ac:dyDescent="0.15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" x14ac:dyDescent="0.15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" x14ac:dyDescent="0.15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" x14ac:dyDescent="0.15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" x14ac:dyDescent="0.1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" x14ac:dyDescent="0.15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" x14ac:dyDescent="0.15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" x14ac:dyDescent="0.15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" x14ac:dyDescent="0.15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" x14ac:dyDescent="0.15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" x14ac:dyDescent="0.15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" x14ac:dyDescent="0.15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" x14ac:dyDescent="0.15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" x14ac:dyDescent="0.15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" x14ac:dyDescent="0.1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" x14ac:dyDescent="0.15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" x14ac:dyDescent="0.15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" x14ac:dyDescent="0.15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" x14ac:dyDescent="0.15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" x14ac:dyDescent="0.15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" x14ac:dyDescent="0.15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" x14ac:dyDescent="0.15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" x14ac:dyDescent="0.15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" x14ac:dyDescent="0.15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" x14ac:dyDescent="0.1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" x14ac:dyDescent="0.15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" x14ac:dyDescent="0.15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" x14ac:dyDescent="0.15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" x14ac:dyDescent="0.15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" x14ac:dyDescent="0.15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" x14ac:dyDescent="0.15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" x14ac:dyDescent="0.15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" x14ac:dyDescent="0.15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" x14ac:dyDescent="0.15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" x14ac:dyDescent="0.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" x14ac:dyDescent="0.15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" x14ac:dyDescent="0.15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" x14ac:dyDescent="0.15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" x14ac:dyDescent="0.15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" x14ac:dyDescent="0.15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" x14ac:dyDescent="0.15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" x14ac:dyDescent="0.15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" x14ac:dyDescent="0.15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" x14ac:dyDescent="0.15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" x14ac:dyDescent="0.1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" x14ac:dyDescent="0.15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" x14ac:dyDescent="0.15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" x14ac:dyDescent="0.15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" x14ac:dyDescent="0.15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" x14ac:dyDescent="0.15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" x14ac:dyDescent="0.15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" x14ac:dyDescent="0.15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" x14ac:dyDescent="0.15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" x14ac:dyDescent="0.15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" x14ac:dyDescent="0.1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" x14ac:dyDescent="0.15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" x14ac:dyDescent="0.15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" x14ac:dyDescent="0.15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" x14ac:dyDescent="0.15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" x14ac:dyDescent="0.15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" x14ac:dyDescent="0.15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" x14ac:dyDescent="0.15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" x14ac:dyDescent="0.15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" x14ac:dyDescent="0.15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" x14ac:dyDescent="0.1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" x14ac:dyDescent="0.15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" x14ac:dyDescent="0.15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" x14ac:dyDescent="0.15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" x14ac:dyDescent="0.15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" x14ac:dyDescent="0.15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" x14ac:dyDescent="0.15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" x14ac:dyDescent="0.15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" x14ac:dyDescent="0.15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" x14ac:dyDescent="0.15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" x14ac:dyDescent="0.1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" x14ac:dyDescent="0.15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" x14ac:dyDescent="0.15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" x14ac:dyDescent="0.15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" x14ac:dyDescent="0.15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" x14ac:dyDescent="0.15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" x14ac:dyDescent="0.15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" x14ac:dyDescent="0.15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" x14ac:dyDescent="0.15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" x14ac:dyDescent="0.15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" x14ac:dyDescent="0.1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" x14ac:dyDescent="0.15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" x14ac:dyDescent="0.15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" x14ac:dyDescent="0.15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" x14ac:dyDescent="0.15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" x14ac:dyDescent="0.15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" x14ac:dyDescent="0.15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" x14ac:dyDescent="0.15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" x14ac:dyDescent="0.15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" x14ac:dyDescent="0.15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" x14ac:dyDescent="0.1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" x14ac:dyDescent="0.15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" x14ac:dyDescent="0.15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" x14ac:dyDescent="0.15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" x14ac:dyDescent="0.15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" x14ac:dyDescent="0.15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" x14ac:dyDescent="0.15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" x14ac:dyDescent="0.15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" x14ac:dyDescent="0.15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" x14ac:dyDescent="0.15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" x14ac:dyDescent="0.1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" x14ac:dyDescent="0.15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" x14ac:dyDescent="0.15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" x14ac:dyDescent="0.15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" x14ac:dyDescent="0.15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" x14ac:dyDescent="0.15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" x14ac:dyDescent="0.15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" x14ac:dyDescent="0.15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" x14ac:dyDescent="0.15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" x14ac:dyDescent="0.15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" x14ac:dyDescent="0.1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" x14ac:dyDescent="0.15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" x14ac:dyDescent="0.15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" x14ac:dyDescent="0.15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" x14ac:dyDescent="0.15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" x14ac:dyDescent="0.15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" x14ac:dyDescent="0.15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" x14ac:dyDescent="0.15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" x14ac:dyDescent="0.15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" x14ac:dyDescent="0.15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" x14ac:dyDescent="0.1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" x14ac:dyDescent="0.15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" x14ac:dyDescent="0.15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" x14ac:dyDescent="0.15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" x14ac:dyDescent="0.15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" x14ac:dyDescent="0.15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" x14ac:dyDescent="0.15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" x14ac:dyDescent="0.15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" x14ac:dyDescent="0.15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" x14ac:dyDescent="0.15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" x14ac:dyDescent="0.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" x14ac:dyDescent="0.15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" x14ac:dyDescent="0.15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" x14ac:dyDescent="0.15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" x14ac:dyDescent="0.15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" x14ac:dyDescent="0.15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" x14ac:dyDescent="0.15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" x14ac:dyDescent="0.15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" x14ac:dyDescent="0.15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" x14ac:dyDescent="0.15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" x14ac:dyDescent="0.1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" x14ac:dyDescent="0.15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" x14ac:dyDescent="0.15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" x14ac:dyDescent="0.15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" x14ac:dyDescent="0.15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" x14ac:dyDescent="0.15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" x14ac:dyDescent="0.15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" x14ac:dyDescent="0.15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" x14ac:dyDescent="0.15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" x14ac:dyDescent="0.15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" x14ac:dyDescent="0.1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" x14ac:dyDescent="0.15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" x14ac:dyDescent="0.15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" x14ac:dyDescent="0.15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" x14ac:dyDescent="0.15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" x14ac:dyDescent="0.15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" x14ac:dyDescent="0.15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" x14ac:dyDescent="0.15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" x14ac:dyDescent="0.15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" x14ac:dyDescent="0.15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" x14ac:dyDescent="0.1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" x14ac:dyDescent="0.15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" x14ac:dyDescent="0.15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" x14ac:dyDescent="0.15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" x14ac:dyDescent="0.15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" x14ac:dyDescent="0.15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" x14ac:dyDescent="0.15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" x14ac:dyDescent="0.15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" x14ac:dyDescent="0.15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" x14ac:dyDescent="0.15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" x14ac:dyDescent="0.1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" x14ac:dyDescent="0.15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" x14ac:dyDescent="0.15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" x14ac:dyDescent="0.15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" x14ac:dyDescent="0.15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" x14ac:dyDescent="0.15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" x14ac:dyDescent="0.15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" x14ac:dyDescent="0.15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" x14ac:dyDescent="0.15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" x14ac:dyDescent="0.15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" x14ac:dyDescent="0.1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" x14ac:dyDescent="0.15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" x14ac:dyDescent="0.15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" x14ac:dyDescent="0.15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" x14ac:dyDescent="0.15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" x14ac:dyDescent="0.15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" x14ac:dyDescent="0.15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" x14ac:dyDescent="0.15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" x14ac:dyDescent="0.15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" x14ac:dyDescent="0.15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" x14ac:dyDescent="0.1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" x14ac:dyDescent="0.15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" x14ac:dyDescent="0.15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" x14ac:dyDescent="0.15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" x14ac:dyDescent="0.15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" x14ac:dyDescent="0.15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" x14ac:dyDescent="0.15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" x14ac:dyDescent="0.15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" x14ac:dyDescent="0.15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" x14ac:dyDescent="0.15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" x14ac:dyDescent="0.1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" x14ac:dyDescent="0.15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" x14ac:dyDescent="0.15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" x14ac:dyDescent="0.15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" x14ac:dyDescent="0.15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" x14ac:dyDescent="0.15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" x14ac:dyDescent="0.15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" x14ac:dyDescent="0.15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" x14ac:dyDescent="0.15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" x14ac:dyDescent="0.15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" x14ac:dyDescent="0.1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" x14ac:dyDescent="0.15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" x14ac:dyDescent="0.15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" x14ac:dyDescent="0.15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" x14ac:dyDescent="0.15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" x14ac:dyDescent="0.15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" x14ac:dyDescent="0.15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" x14ac:dyDescent="0.15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" x14ac:dyDescent="0.15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" x14ac:dyDescent="0.15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" x14ac:dyDescent="0.1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" x14ac:dyDescent="0.15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" x14ac:dyDescent="0.15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" x14ac:dyDescent="0.15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" x14ac:dyDescent="0.15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" x14ac:dyDescent="0.15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" x14ac:dyDescent="0.15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" x14ac:dyDescent="0.15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" x14ac:dyDescent="0.15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" x14ac:dyDescent="0.15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" x14ac:dyDescent="0.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" x14ac:dyDescent="0.15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" x14ac:dyDescent="0.15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" x14ac:dyDescent="0.15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" x14ac:dyDescent="0.15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" x14ac:dyDescent="0.15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" x14ac:dyDescent="0.15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" x14ac:dyDescent="0.15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" x14ac:dyDescent="0.15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" x14ac:dyDescent="0.15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" x14ac:dyDescent="0.1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" x14ac:dyDescent="0.15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" x14ac:dyDescent="0.15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" x14ac:dyDescent="0.15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" x14ac:dyDescent="0.15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" x14ac:dyDescent="0.15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" x14ac:dyDescent="0.15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" x14ac:dyDescent="0.15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" x14ac:dyDescent="0.15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" x14ac:dyDescent="0.15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" x14ac:dyDescent="0.1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" x14ac:dyDescent="0.15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" x14ac:dyDescent="0.15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" x14ac:dyDescent="0.15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" x14ac:dyDescent="0.15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" x14ac:dyDescent="0.15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" x14ac:dyDescent="0.15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" x14ac:dyDescent="0.15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" x14ac:dyDescent="0.15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" x14ac:dyDescent="0.15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" x14ac:dyDescent="0.1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" x14ac:dyDescent="0.15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" x14ac:dyDescent="0.15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" x14ac:dyDescent="0.15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" x14ac:dyDescent="0.15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" x14ac:dyDescent="0.15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" x14ac:dyDescent="0.15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" x14ac:dyDescent="0.15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" x14ac:dyDescent="0.15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" x14ac:dyDescent="0.15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" x14ac:dyDescent="0.1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" x14ac:dyDescent="0.15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" x14ac:dyDescent="0.15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" x14ac:dyDescent="0.15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" x14ac:dyDescent="0.15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" x14ac:dyDescent="0.15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" x14ac:dyDescent="0.15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" x14ac:dyDescent="0.15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" x14ac:dyDescent="0.15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" x14ac:dyDescent="0.15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" x14ac:dyDescent="0.1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" x14ac:dyDescent="0.15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" x14ac:dyDescent="0.15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" x14ac:dyDescent="0.15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" x14ac:dyDescent="0.15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" x14ac:dyDescent="0.15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" x14ac:dyDescent="0.15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" x14ac:dyDescent="0.15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" x14ac:dyDescent="0.15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" x14ac:dyDescent="0.15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" x14ac:dyDescent="0.1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" x14ac:dyDescent="0.15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" x14ac:dyDescent="0.15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" x14ac:dyDescent="0.15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" x14ac:dyDescent="0.15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" x14ac:dyDescent="0.15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" x14ac:dyDescent="0.15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" x14ac:dyDescent="0.15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" x14ac:dyDescent="0.15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" x14ac:dyDescent="0.15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" x14ac:dyDescent="0.1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" x14ac:dyDescent="0.15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" x14ac:dyDescent="0.15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" x14ac:dyDescent="0.15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" x14ac:dyDescent="0.15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" x14ac:dyDescent="0.15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" x14ac:dyDescent="0.15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" x14ac:dyDescent="0.15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" x14ac:dyDescent="0.15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" x14ac:dyDescent="0.15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" x14ac:dyDescent="0.1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" x14ac:dyDescent="0.15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" x14ac:dyDescent="0.15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" x14ac:dyDescent="0.15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" x14ac:dyDescent="0.15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" x14ac:dyDescent="0.15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" x14ac:dyDescent="0.15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" x14ac:dyDescent="0.15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" x14ac:dyDescent="0.15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" x14ac:dyDescent="0.15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" x14ac:dyDescent="0.1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" x14ac:dyDescent="0.15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" x14ac:dyDescent="0.15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" x14ac:dyDescent="0.15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" x14ac:dyDescent="0.15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" x14ac:dyDescent="0.15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" x14ac:dyDescent="0.15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" x14ac:dyDescent="0.15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" x14ac:dyDescent="0.15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" x14ac:dyDescent="0.15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" x14ac:dyDescent="0.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" x14ac:dyDescent="0.15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" x14ac:dyDescent="0.15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" x14ac:dyDescent="0.15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" x14ac:dyDescent="0.15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" x14ac:dyDescent="0.15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" x14ac:dyDescent="0.15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" x14ac:dyDescent="0.15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" x14ac:dyDescent="0.15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" x14ac:dyDescent="0.15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" x14ac:dyDescent="0.1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" x14ac:dyDescent="0.15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" x14ac:dyDescent="0.15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" x14ac:dyDescent="0.15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" x14ac:dyDescent="0.15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" x14ac:dyDescent="0.15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" x14ac:dyDescent="0.15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" x14ac:dyDescent="0.15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" x14ac:dyDescent="0.15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" x14ac:dyDescent="0.15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" x14ac:dyDescent="0.1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" x14ac:dyDescent="0.15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" x14ac:dyDescent="0.15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" x14ac:dyDescent="0.15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" x14ac:dyDescent="0.15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" x14ac:dyDescent="0.15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" x14ac:dyDescent="0.15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" x14ac:dyDescent="0.15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" x14ac:dyDescent="0.15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" x14ac:dyDescent="0.15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" x14ac:dyDescent="0.1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" x14ac:dyDescent="0.15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" x14ac:dyDescent="0.15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" x14ac:dyDescent="0.15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" x14ac:dyDescent="0.15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" x14ac:dyDescent="0.15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" x14ac:dyDescent="0.15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" x14ac:dyDescent="0.15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" x14ac:dyDescent="0.15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" x14ac:dyDescent="0.15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" x14ac:dyDescent="0.1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" x14ac:dyDescent="0.15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" x14ac:dyDescent="0.15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" x14ac:dyDescent="0.15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" x14ac:dyDescent="0.15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" x14ac:dyDescent="0.15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" x14ac:dyDescent="0.15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" x14ac:dyDescent="0.15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" x14ac:dyDescent="0.15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" x14ac:dyDescent="0.15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" x14ac:dyDescent="0.1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" x14ac:dyDescent="0.15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" x14ac:dyDescent="0.15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" x14ac:dyDescent="0.15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" x14ac:dyDescent="0.15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" x14ac:dyDescent="0.15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" x14ac:dyDescent="0.15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" x14ac:dyDescent="0.15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" x14ac:dyDescent="0.15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" x14ac:dyDescent="0.15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" x14ac:dyDescent="0.1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" x14ac:dyDescent="0.15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" x14ac:dyDescent="0.15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" x14ac:dyDescent="0.15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" x14ac:dyDescent="0.15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" x14ac:dyDescent="0.15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" x14ac:dyDescent="0.15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" x14ac:dyDescent="0.15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" x14ac:dyDescent="0.15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" x14ac:dyDescent="0.15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" x14ac:dyDescent="0.1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" x14ac:dyDescent="0.15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" x14ac:dyDescent="0.15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" x14ac:dyDescent="0.15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" x14ac:dyDescent="0.15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" x14ac:dyDescent="0.15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" x14ac:dyDescent="0.15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" x14ac:dyDescent="0.15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" x14ac:dyDescent="0.15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" x14ac:dyDescent="0.15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" x14ac:dyDescent="0.1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" x14ac:dyDescent="0.15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" x14ac:dyDescent="0.15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" x14ac:dyDescent="0.15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" x14ac:dyDescent="0.15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" x14ac:dyDescent="0.15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" x14ac:dyDescent="0.15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" x14ac:dyDescent="0.15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" x14ac:dyDescent="0.15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" x14ac:dyDescent="0.15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" x14ac:dyDescent="0.1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" x14ac:dyDescent="0.15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" x14ac:dyDescent="0.15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" x14ac:dyDescent="0.15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" x14ac:dyDescent="0.15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" x14ac:dyDescent="0.15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" x14ac:dyDescent="0.15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" x14ac:dyDescent="0.15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" x14ac:dyDescent="0.15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" x14ac:dyDescent="0.15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" x14ac:dyDescent="0.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" x14ac:dyDescent="0.15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" x14ac:dyDescent="0.15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" x14ac:dyDescent="0.15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" x14ac:dyDescent="0.15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" x14ac:dyDescent="0.15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" x14ac:dyDescent="0.15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" x14ac:dyDescent="0.15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" x14ac:dyDescent="0.15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" x14ac:dyDescent="0.15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" x14ac:dyDescent="0.1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" x14ac:dyDescent="0.15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" x14ac:dyDescent="0.15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" x14ac:dyDescent="0.15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" x14ac:dyDescent="0.15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" x14ac:dyDescent="0.15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" x14ac:dyDescent="0.15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" x14ac:dyDescent="0.15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" x14ac:dyDescent="0.15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" x14ac:dyDescent="0.15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" x14ac:dyDescent="0.1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" x14ac:dyDescent="0.15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" x14ac:dyDescent="0.15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" x14ac:dyDescent="0.15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" x14ac:dyDescent="0.15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" x14ac:dyDescent="0.15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" x14ac:dyDescent="0.15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" x14ac:dyDescent="0.15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" x14ac:dyDescent="0.15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" x14ac:dyDescent="0.15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" x14ac:dyDescent="0.1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" x14ac:dyDescent="0.15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" x14ac:dyDescent="0.15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" x14ac:dyDescent="0.15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" x14ac:dyDescent="0.15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" x14ac:dyDescent="0.15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" x14ac:dyDescent="0.15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" x14ac:dyDescent="0.15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" x14ac:dyDescent="0.15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" x14ac:dyDescent="0.15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" x14ac:dyDescent="0.1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" x14ac:dyDescent="0.15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" x14ac:dyDescent="0.15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" x14ac:dyDescent="0.15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" x14ac:dyDescent="0.15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" x14ac:dyDescent="0.15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" x14ac:dyDescent="0.15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" x14ac:dyDescent="0.15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" x14ac:dyDescent="0.15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" x14ac:dyDescent="0.15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" x14ac:dyDescent="0.1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" x14ac:dyDescent="0.15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" x14ac:dyDescent="0.15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" x14ac:dyDescent="0.15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" x14ac:dyDescent="0.15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" x14ac:dyDescent="0.15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" x14ac:dyDescent="0.15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" x14ac:dyDescent="0.15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" x14ac:dyDescent="0.15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" x14ac:dyDescent="0.15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" x14ac:dyDescent="0.1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" x14ac:dyDescent="0.15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" x14ac:dyDescent="0.15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" x14ac:dyDescent="0.15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" x14ac:dyDescent="0.15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" x14ac:dyDescent="0.15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" x14ac:dyDescent="0.15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" x14ac:dyDescent="0.15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" x14ac:dyDescent="0.15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" x14ac:dyDescent="0.15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" x14ac:dyDescent="0.1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" x14ac:dyDescent="0.15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3" x14ac:dyDescent="0.15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3" x14ac:dyDescent="0.15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3" x14ac:dyDescent="0.15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3" x14ac:dyDescent="0.15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3" x14ac:dyDescent="0.15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3" x14ac:dyDescent="0.15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3" x14ac:dyDescent="0.15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3" x14ac:dyDescent="0.15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3" x14ac:dyDescent="0.1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3" x14ac:dyDescent="0.15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3" x14ac:dyDescent="0.15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3" x14ac:dyDescent="0.15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" x14ac:dyDescent="0.15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3" x14ac:dyDescent="0.15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J1" sqref="J1"/>
    </sheetView>
  </sheetViews>
  <sheetFormatPr baseColWidth="10" defaultColWidth="14.5" defaultRowHeight="15.75" customHeight="1" x14ac:dyDescent="0.15"/>
  <cols>
    <col min="1" max="1" width="3.33203125" customWidth="1"/>
    <col min="11" max="12" width="17.5" customWidth="1"/>
  </cols>
  <sheetData>
    <row r="1" spans="1:26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2" t="s">
        <v>14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>
        <v>1</v>
      </c>
      <c r="B2" s="6">
        <v>7.48</v>
      </c>
      <c r="C2" s="6">
        <v>7.48</v>
      </c>
      <c r="D2" s="7">
        <f t="shared" ref="D2:D6" si="0">$B2-$C$2</f>
        <v>0</v>
      </c>
      <c r="E2" s="7">
        <f t="shared" ref="E2:E6" si="1">$D2^2</f>
        <v>0</v>
      </c>
      <c r="F2" s="7">
        <f>SUM($B2:$B6)/COUNT($B2:$B6)</f>
        <v>7.492</v>
      </c>
      <c r="G2" s="7">
        <f t="shared" ref="G2:G6" si="2">ABS(($E2-(COUNT($E$2:$E$6)*($F$2-$C$2)^2)))</f>
        <v>7.19999999999948E-4</v>
      </c>
      <c r="H2" s="7">
        <f>SQRT($G$7)</f>
        <v>1.2569805089976105E-2</v>
      </c>
      <c r="I2" s="7">
        <f>($F$2+(2.57*$H$2))</f>
        <v>7.5243043990812382</v>
      </c>
      <c r="J2" s="7">
        <f>($F$2-(2.57*$H$2))</f>
        <v>7.4596956009187618</v>
      </c>
      <c r="K2" s="11">
        <f>((2.57*$H$2)/$F$2)</f>
        <v>4.3118525201866782E-3</v>
      </c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15">
      <c r="A3" s="1">
        <v>2</v>
      </c>
      <c r="B3" s="6">
        <v>7.49</v>
      </c>
      <c r="C3" s="6"/>
      <c r="D3" s="7">
        <f t="shared" si="0"/>
        <v>9.9999999999997868E-3</v>
      </c>
      <c r="E3" s="7">
        <f t="shared" si="1"/>
        <v>9.9999999999995736E-5</v>
      </c>
      <c r="F3" s="7"/>
      <c r="G3" s="7">
        <f t="shared" si="2"/>
        <v>6.199999999999523E-4</v>
      </c>
      <c r="H3" s="7"/>
      <c r="I3" s="7"/>
      <c r="J3" s="7"/>
      <c r="K3" s="13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15">
      <c r="A4" s="1">
        <v>3</v>
      </c>
      <c r="B4" s="6">
        <v>7.52</v>
      </c>
      <c r="C4" s="6"/>
      <c r="D4" s="7">
        <f t="shared" si="0"/>
        <v>3.9999999999999147E-2</v>
      </c>
      <c r="E4" s="7">
        <f t="shared" si="1"/>
        <v>1.5999999999999318E-3</v>
      </c>
      <c r="F4" s="7"/>
      <c r="G4" s="7">
        <f t="shared" si="2"/>
        <v>8.7999999999998377E-4</v>
      </c>
      <c r="H4" s="7"/>
      <c r="I4" s="7"/>
      <c r="J4" s="7"/>
      <c r="K4" s="13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15">
      <c r="A5" s="1">
        <v>4</v>
      </c>
      <c r="B5" s="6">
        <v>7.47</v>
      </c>
      <c r="C5" s="6"/>
      <c r="D5" s="7">
        <f t="shared" si="0"/>
        <v>-1.0000000000000675E-2</v>
      </c>
      <c r="E5" s="7">
        <f t="shared" si="1"/>
        <v>1.000000000000135E-4</v>
      </c>
      <c r="F5" s="7"/>
      <c r="G5" s="7">
        <f t="shared" si="2"/>
        <v>6.1999999999993451E-4</v>
      </c>
      <c r="H5" s="7"/>
      <c r="I5" s="7"/>
      <c r="J5" s="7"/>
      <c r="K5" s="13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15">
      <c r="A6" s="1">
        <v>5</v>
      </c>
      <c r="B6" s="6">
        <v>7.5</v>
      </c>
      <c r="C6" s="6"/>
      <c r="D6" s="7">
        <f t="shared" si="0"/>
        <v>1.9999999999999574E-2</v>
      </c>
      <c r="E6" s="7">
        <f t="shared" si="1"/>
        <v>3.9999999999998294E-4</v>
      </c>
      <c r="F6" s="7"/>
      <c r="G6" s="7">
        <f t="shared" si="2"/>
        <v>3.1999999999996506E-4</v>
      </c>
      <c r="H6" s="7"/>
      <c r="I6" s="7"/>
      <c r="J6" s="7"/>
      <c r="K6" s="13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15">
      <c r="A7" s="4"/>
      <c r="B7" s="10"/>
      <c r="C7" s="10"/>
      <c r="D7" s="10"/>
      <c r="E7" s="10"/>
      <c r="F7" s="10"/>
      <c r="G7" s="17">
        <f>SUM(G2:G6)/20</f>
        <v>1.5799999999998918E-4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15">
      <c r="A8" s="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15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15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15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15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1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1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15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15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15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1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1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1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1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1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15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1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1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1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1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1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1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1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1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1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1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1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1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15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1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15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15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15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15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15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" x14ac:dyDescent="0.15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" x14ac:dyDescent="0.15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" x14ac:dyDescent="0.15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" x14ac:dyDescent="0.1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 x14ac:dyDescent="0.15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" x14ac:dyDescent="0.15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" x14ac:dyDescent="0.15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" x14ac:dyDescent="0.15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 x14ac:dyDescent="0.15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" x14ac:dyDescent="0.15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" x14ac:dyDescent="0.15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" x14ac:dyDescent="0.15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" x14ac:dyDescent="0.15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3" x14ac:dyDescent="0.1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" x14ac:dyDescent="0.15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" x14ac:dyDescent="0.15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" x14ac:dyDescent="0.15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" x14ac:dyDescent="0.15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" x14ac:dyDescent="0.15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" x14ac:dyDescent="0.15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" x14ac:dyDescent="0.15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" x14ac:dyDescent="0.15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" x14ac:dyDescent="0.15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" x14ac:dyDescent="0.1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 x14ac:dyDescent="0.15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" x14ac:dyDescent="0.15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" x14ac:dyDescent="0.15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" x14ac:dyDescent="0.15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" x14ac:dyDescent="0.15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" x14ac:dyDescent="0.15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" x14ac:dyDescent="0.15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" x14ac:dyDescent="0.15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" x14ac:dyDescent="0.15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" x14ac:dyDescent="0.1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" x14ac:dyDescent="0.15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" x14ac:dyDescent="0.15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" x14ac:dyDescent="0.15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" x14ac:dyDescent="0.15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" x14ac:dyDescent="0.15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" x14ac:dyDescent="0.15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" x14ac:dyDescent="0.15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" x14ac:dyDescent="0.15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" x14ac:dyDescent="0.1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" x14ac:dyDescent="0.1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" x14ac:dyDescent="0.15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" x14ac:dyDescent="0.15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" x14ac:dyDescent="0.15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" x14ac:dyDescent="0.15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" x14ac:dyDescent="0.15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" x14ac:dyDescent="0.15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" x14ac:dyDescent="0.15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" x14ac:dyDescent="0.15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" x14ac:dyDescent="0.15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" x14ac:dyDescent="0.1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" x14ac:dyDescent="0.15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" x14ac:dyDescent="0.15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" x14ac:dyDescent="0.15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" x14ac:dyDescent="0.15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" x14ac:dyDescent="0.15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" x14ac:dyDescent="0.15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" x14ac:dyDescent="0.15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" x14ac:dyDescent="0.15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" x14ac:dyDescent="0.15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" x14ac:dyDescent="0.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" x14ac:dyDescent="0.15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" x14ac:dyDescent="0.15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" x14ac:dyDescent="0.15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" x14ac:dyDescent="0.15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" x14ac:dyDescent="0.15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" x14ac:dyDescent="0.15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" x14ac:dyDescent="0.15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" x14ac:dyDescent="0.15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" x14ac:dyDescent="0.15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" x14ac:dyDescent="0.1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" x14ac:dyDescent="0.15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" x14ac:dyDescent="0.15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" x14ac:dyDescent="0.15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" x14ac:dyDescent="0.15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" x14ac:dyDescent="0.15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" x14ac:dyDescent="0.15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" x14ac:dyDescent="0.15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" x14ac:dyDescent="0.15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" x14ac:dyDescent="0.15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" x14ac:dyDescent="0.1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" x14ac:dyDescent="0.15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" x14ac:dyDescent="0.15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" x14ac:dyDescent="0.15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" x14ac:dyDescent="0.15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" x14ac:dyDescent="0.15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" x14ac:dyDescent="0.15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" x14ac:dyDescent="0.15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" x14ac:dyDescent="0.15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" x14ac:dyDescent="0.15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" x14ac:dyDescent="0.1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" x14ac:dyDescent="0.15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" x14ac:dyDescent="0.15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" x14ac:dyDescent="0.15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" x14ac:dyDescent="0.15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" x14ac:dyDescent="0.15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" x14ac:dyDescent="0.15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" x14ac:dyDescent="0.15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" x14ac:dyDescent="0.15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" x14ac:dyDescent="0.15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" x14ac:dyDescent="0.1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" x14ac:dyDescent="0.15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" x14ac:dyDescent="0.15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" x14ac:dyDescent="0.15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" x14ac:dyDescent="0.15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" x14ac:dyDescent="0.15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" x14ac:dyDescent="0.15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" x14ac:dyDescent="0.15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" x14ac:dyDescent="0.15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" x14ac:dyDescent="0.15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" x14ac:dyDescent="0.1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" x14ac:dyDescent="0.15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" x14ac:dyDescent="0.15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" x14ac:dyDescent="0.15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" x14ac:dyDescent="0.15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" x14ac:dyDescent="0.15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" x14ac:dyDescent="0.15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" x14ac:dyDescent="0.1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" x14ac:dyDescent="0.15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" x14ac:dyDescent="0.15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" x14ac:dyDescent="0.1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" x14ac:dyDescent="0.15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" x14ac:dyDescent="0.15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" x14ac:dyDescent="0.15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" x14ac:dyDescent="0.15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" x14ac:dyDescent="0.15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" x14ac:dyDescent="0.15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" x14ac:dyDescent="0.15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" x14ac:dyDescent="0.15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" x14ac:dyDescent="0.15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" x14ac:dyDescent="0.1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" x14ac:dyDescent="0.15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" x14ac:dyDescent="0.15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" x14ac:dyDescent="0.15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" x14ac:dyDescent="0.15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" x14ac:dyDescent="0.15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" x14ac:dyDescent="0.15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" x14ac:dyDescent="0.15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" x14ac:dyDescent="0.15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" x14ac:dyDescent="0.15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" x14ac:dyDescent="0.1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" x14ac:dyDescent="0.15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" x14ac:dyDescent="0.15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" x14ac:dyDescent="0.15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" x14ac:dyDescent="0.15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" x14ac:dyDescent="0.15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" x14ac:dyDescent="0.15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" x14ac:dyDescent="0.15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" x14ac:dyDescent="0.15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" x14ac:dyDescent="0.15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" x14ac:dyDescent="0.1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" x14ac:dyDescent="0.15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" x14ac:dyDescent="0.15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" x14ac:dyDescent="0.15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" x14ac:dyDescent="0.15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" x14ac:dyDescent="0.15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" x14ac:dyDescent="0.15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" x14ac:dyDescent="0.15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" x14ac:dyDescent="0.15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" x14ac:dyDescent="0.15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" x14ac:dyDescent="0.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" x14ac:dyDescent="0.15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" x14ac:dyDescent="0.15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" x14ac:dyDescent="0.15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" x14ac:dyDescent="0.15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" x14ac:dyDescent="0.15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" x14ac:dyDescent="0.15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" x14ac:dyDescent="0.15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" x14ac:dyDescent="0.15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" x14ac:dyDescent="0.15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" x14ac:dyDescent="0.1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" x14ac:dyDescent="0.15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" x14ac:dyDescent="0.15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" x14ac:dyDescent="0.15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" x14ac:dyDescent="0.15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" x14ac:dyDescent="0.15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" x14ac:dyDescent="0.15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" x14ac:dyDescent="0.15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" x14ac:dyDescent="0.15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" x14ac:dyDescent="0.15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" x14ac:dyDescent="0.1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" x14ac:dyDescent="0.15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" x14ac:dyDescent="0.15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" x14ac:dyDescent="0.15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" x14ac:dyDescent="0.15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" x14ac:dyDescent="0.15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" x14ac:dyDescent="0.15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" x14ac:dyDescent="0.15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" x14ac:dyDescent="0.15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" x14ac:dyDescent="0.15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" x14ac:dyDescent="0.1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" x14ac:dyDescent="0.15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" x14ac:dyDescent="0.15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" x14ac:dyDescent="0.15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" x14ac:dyDescent="0.15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" x14ac:dyDescent="0.15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" x14ac:dyDescent="0.15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" x14ac:dyDescent="0.15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" x14ac:dyDescent="0.15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" x14ac:dyDescent="0.15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" x14ac:dyDescent="0.1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" x14ac:dyDescent="0.15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" x14ac:dyDescent="0.15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" x14ac:dyDescent="0.15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" x14ac:dyDescent="0.15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" x14ac:dyDescent="0.15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" x14ac:dyDescent="0.15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" x14ac:dyDescent="0.15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" x14ac:dyDescent="0.15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" x14ac:dyDescent="0.15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" x14ac:dyDescent="0.1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" x14ac:dyDescent="0.15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" x14ac:dyDescent="0.15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" x14ac:dyDescent="0.15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" x14ac:dyDescent="0.15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" x14ac:dyDescent="0.15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" x14ac:dyDescent="0.15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" x14ac:dyDescent="0.15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" x14ac:dyDescent="0.15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" x14ac:dyDescent="0.15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" x14ac:dyDescent="0.1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" x14ac:dyDescent="0.15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" x14ac:dyDescent="0.15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" x14ac:dyDescent="0.15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" x14ac:dyDescent="0.15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" x14ac:dyDescent="0.15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" x14ac:dyDescent="0.15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" x14ac:dyDescent="0.15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" x14ac:dyDescent="0.15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" x14ac:dyDescent="0.15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" x14ac:dyDescent="0.1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" x14ac:dyDescent="0.15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" x14ac:dyDescent="0.15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" x14ac:dyDescent="0.15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" x14ac:dyDescent="0.15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" x14ac:dyDescent="0.15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" x14ac:dyDescent="0.15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" x14ac:dyDescent="0.15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" x14ac:dyDescent="0.15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" x14ac:dyDescent="0.15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" x14ac:dyDescent="0.1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" x14ac:dyDescent="0.15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" x14ac:dyDescent="0.15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" x14ac:dyDescent="0.15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" x14ac:dyDescent="0.15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" x14ac:dyDescent="0.15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" x14ac:dyDescent="0.15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" x14ac:dyDescent="0.15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" x14ac:dyDescent="0.15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" x14ac:dyDescent="0.15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" x14ac:dyDescent="0.1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" x14ac:dyDescent="0.15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" x14ac:dyDescent="0.15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" x14ac:dyDescent="0.15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" x14ac:dyDescent="0.15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" x14ac:dyDescent="0.15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" x14ac:dyDescent="0.15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" x14ac:dyDescent="0.15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" x14ac:dyDescent="0.15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" x14ac:dyDescent="0.15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" x14ac:dyDescent="0.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" x14ac:dyDescent="0.15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" x14ac:dyDescent="0.15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" x14ac:dyDescent="0.15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" x14ac:dyDescent="0.15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" x14ac:dyDescent="0.15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" x14ac:dyDescent="0.15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" x14ac:dyDescent="0.15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" x14ac:dyDescent="0.15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" x14ac:dyDescent="0.15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" x14ac:dyDescent="0.1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" x14ac:dyDescent="0.15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" x14ac:dyDescent="0.15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" x14ac:dyDescent="0.15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" x14ac:dyDescent="0.15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" x14ac:dyDescent="0.15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" x14ac:dyDescent="0.15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" x14ac:dyDescent="0.15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" x14ac:dyDescent="0.15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" x14ac:dyDescent="0.15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" x14ac:dyDescent="0.1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" x14ac:dyDescent="0.15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" x14ac:dyDescent="0.15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" x14ac:dyDescent="0.15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" x14ac:dyDescent="0.15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" x14ac:dyDescent="0.15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" x14ac:dyDescent="0.15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" x14ac:dyDescent="0.15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" x14ac:dyDescent="0.15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" x14ac:dyDescent="0.15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" x14ac:dyDescent="0.1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" x14ac:dyDescent="0.15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" x14ac:dyDescent="0.15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" x14ac:dyDescent="0.15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" x14ac:dyDescent="0.15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" x14ac:dyDescent="0.15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" x14ac:dyDescent="0.15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" x14ac:dyDescent="0.15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" x14ac:dyDescent="0.15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" x14ac:dyDescent="0.15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" x14ac:dyDescent="0.1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" x14ac:dyDescent="0.15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" x14ac:dyDescent="0.15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" x14ac:dyDescent="0.15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" x14ac:dyDescent="0.15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" x14ac:dyDescent="0.15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" x14ac:dyDescent="0.15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" x14ac:dyDescent="0.15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" x14ac:dyDescent="0.15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" x14ac:dyDescent="0.15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" x14ac:dyDescent="0.1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" x14ac:dyDescent="0.15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" x14ac:dyDescent="0.15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" x14ac:dyDescent="0.15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" x14ac:dyDescent="0.15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" x14ac:dyDescent="0.15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" x14ac:dyDescent="0.15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" x14ac:dyDescent="0.15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" x14ac:dyDescent="0.15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" x14ac:dyDescent="0.15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" x14ac:dyDescent="0.1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" x14ac:dyDescent="0.15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" x14ac:dyDescent="0.15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" x14ac:dyDescent="0.15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" x14ac:dyDescent="0.15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" x14ac:dyDescent="0.15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" x14ac:dyDescent="0.15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" x14ac:dyDescent="0.15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" x14ac:dyDescent="0.15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" x14ac:dyDescent="0.15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" x14ac:dyDescent="0.1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" x14ac:dyDescent="0.15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" x14ac:dyDescent="0.15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" x14ac:dyDescent="0.15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" x14ac:dyDescent="0.15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" x14ac:dyDescent="0.15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" x14ac:dyDescent="0.15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" x14ac:dyDescent="0.15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" x14ac:dyDescent="0.15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" x14ac:dyDescent="0.15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" x14ac:dyDescent="0.1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" x14ac:dyDescent="0.15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" x14ac:dyDescent="0.15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" x14ac:dyDescent="0.15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" x14ac:dyDescent="0.15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" x14ac:dyDescent="0.15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" x14ac:dyDescent="0.15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" x14ac:dyDescent="0.15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" x14ac:dyDescent="0.15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" x14ac:dyDescent="0.15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" x14ac:dyDescent="0.1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" x14ac:dyDescent="0.15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" x14ac:dyDescent="0.15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" x14ac:dyDescent="0.15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" x14ac:dyDescent="0.15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" x14ac:dyDescent="0.15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" x14ac:dyDescent="0.15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" x14ac:dyDescent="0.15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" x14ac:dyDescent="0.15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" x14ac:dyDescent="0.15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" x14ac:dyDescent="0.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" x14ac:dyDescent="0.15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" x14ac:dyDescent="0.15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" x14ac:dyDescent="0.15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" x14ac:dyDescent="0.15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" x14ac:dyDescent="0.15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" x14ac:dyDescent="0.15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" x14ac:dyDescent="0.15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" x14ac:dyDescent="0.15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" x14ac:dyDescent="0.15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" x14ac:dyDescent="0.1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" x14ac:dyDescent="0.15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" x14ac:dyDescent="0.15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" x14ac:dyDescent="0.15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" x14ac:dyDescent="0.15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" x14ac:dyDescent="0.15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" x14ac:dyDescent="0.15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" x14ac:dyDescent="0.15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" x14ac:dyDescent="0.15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" x14ac:dyDescent="0.15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" x14ac:dyDescent="0.1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" x14ac:dyDescent="0.15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" x14ac:dyDescent="0.15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" x14ac:dyDescent="0.15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" x14ac:dyDescent="0.15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" x14ac:dyDescent="0.15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" x14ac:dyDescent="0.15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" x14ac:dyDescent="0.15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" x14ac:dyDescent="0.15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" x14ac:dyDescent="0.15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" x14ac:dyDescent="0.1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" x14ac:dyDescent="0.15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" x14ac:dyDescent="0.15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" x14ac:dyDescent="0.15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" x14ac:dyDescent="0.15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" x14ac:dyDescent="0.15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" x14ac:dyDescent="0.15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" x14ac:dyDescent="0.15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" x14ac:dyDescent="0.15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" x14ac:dyDescent="0.15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" x14ac:dyDescent="0.1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" x14ac:dyDescent="0.15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" x14ac:dyDescent="0.15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" x14ac:dyDescent="0.15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" x14ac:dyDescent="0.15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" x14ac:dyDescent="0.15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" x14ac:dyDescent="0.15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" x14ac:dyDescent="0.15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" x14ac:dyDescent="0.15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" x14ac:dyDescent="0.15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" x14ac:dyDescent="0.1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" x14ac:dyDescent="0.15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" x14ac:dyDescent="0.15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" x14ac:dyDescent="0.15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" x14ac:dyDescent="0.15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" x14ac:dyDescent="0.15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" x14ac:dyDescent="0.15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" x14ac:dyDescent="0.15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" x14ac:dyDescent="0.15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" x14ac:dyDescent="0.15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" x14ac:dyDescent="0.1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" x14ac:dyDescent="0.15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" x14ac:dyDescent="0.15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" x14ac:dyDescent="0.15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" x14ac:dyDescent="0.15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" x14ac:dyDescent="0.15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" x14ac:dyDescent="0.15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" x14ac:dyDescent="0.15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" x14ac:dyDescent="0.15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" x14ac:dyDescent="0.15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" x14ac:dyDescent="0.1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" x14ac:dyDescent="0.15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" x14ac:dyDescent="0.15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" x14ac:dyDescent="0.15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" x14ac:dyDescent="0.15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" x14ac:dyDescent="0.15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" x14ac:dyDescent="0.15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" x14ac:dyDescent="0.15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" x14ac:dyDescent="0.15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" x14ac:dyDescent="0.15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" x14ac:dyDescent="0.1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" x14ac:dyDescent="0.15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" x14ac:dyDescent="0.15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" x14ac:dyDescent="0.15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" x14ac:dyDescent="0.15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" x14ac:dyDescent="0.15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" x14ac:dyDescent="0.15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" x14ac:dyDescent="0.15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" x14ac:dyDescent="0.15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" x14ac:dyDescent="0.15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" x14ac:dyDescent="0.1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" x14ac:dyDescent="0.15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" x14ac:dyDescent="0.15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" x14ac:dyDescent="0.15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" x14ac:dyDescent="0.15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" x14ac:dyDescent="0.15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" x14ac:dyDescent="0.15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" x14ac:dyDescent="0.15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" x14ac:dyDescent="0.15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" x14ac:dyDescent="0.15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" x14ac:dyDescent="0.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" x14ac:dyDescent="0.15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" x14ac:dyDescent="0.15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" x14ac:dyDescent="0.15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" x14ac:dyDescent="0.15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" x14ac:dyDescent="0.15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" x14ac:dyDescent="0.15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" x14ac:dyDescent="0.15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" x14ac:dyDescent="0.15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" x14ac:dyDescent="0.15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" x14ac:dyDescent="0.1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" x14ac:dyDescent="0.15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" x14ac:dyDescent="0.15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" x14ac:dyDescent="0.15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" x14ac:dyDescent="0.15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" x14ac:dyDescent="0.15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" x14ac:dyDescent="0.15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" x14ac:dyDescent="0.15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" x14ac:dyDescent="0.15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" x14ac:dyDescent="0.15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" x14ac:dyDescent="0.1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" x14ac:dyDescent="0.15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" x14ac:dyDescent="0.15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" x14ac:dyDescent="0.15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" x14ac:dyDescent="0.15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" x14ac:dyDescent="0.15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" x14ac:dyDescent="0.15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" x14ac:dyDescent="0.15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" x14ac:dyDescent="0.15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" x14ac:dyDescent="0.15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" x14ac:dyDescent="0.1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" x14ac:dyDescent="0.15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" x14ac:dyDescent="0.15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" x14ac:dyDescent="0.15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" x14ac:dyDescent="0.15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" x14ac:dyDescent="0.15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" x14ac:dyDescent="0.15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" x14ac:dyDescent="0.15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" x14ac:dyDescent="0.15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" x14ac:dyDescent="0.15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" x14ac:dyDescent="0.1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" x14ac:dyDescent="0.15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" x14ac:dyDescent="0.15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" x14ac:dyDescent="0.15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" x14ac:dyDescent="0.15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" x14ac:dyDescent="0.15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" x14ac:dyDescent="0.15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" x14ac:dyDescent="0.15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" x14ac:dyDescent="0.15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" x14ac:dyDescent="0.15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" x14ac:dyDescent="0.1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" x14ac:dyDescent="0.15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" x14ac:dyDescent="0.15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" x14ac:dyDescent="0.15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" x14ac:dyDescent="0.15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" x14ac:dyDescent="0.15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" x14ac:dyDescent="0.15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" x14ac:dyDescent="0.15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" x14ac:dyDescent="0.15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" x14ac:dyDescent="0.15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" x14ac:dyDescent="0.1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" x14ac:dyDescent="0.15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" x14ac:dyDescent="0.15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" x14ac:dyDescent="0.15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" x14ac:dyDescent="0.15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" x14ac:dyDescent="0.15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" x14ac:dyDescent="0.15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" x14ac:dyDescent="0.15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" x14ac:dyDescent="0.15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" x14ac:dyDescent="0.15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" x14ac:dyDescent="0.1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" x14ac:dyDescent="0.15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" x14ac:dyDescent="0.15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" x14ac:dyDescent="0.15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" x14ac:dyDescent="0.15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" x14ac:dyDescent="0.15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" x14ac:dyDescent="0.15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" x14ac:dyDescent="0.15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" x14ac:dyDescent="0.15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" x14ac:dyDescent="0.15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" x14ac:dyDescent="0.1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" x14ac:dyDescent="0.15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" x14ac:dyDescent="0.15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" x14ac:dyDescent="0.15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" x14ac:dyDescent="0.15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" x14ac:dyDescent="0.15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" x14ac:dyDescent="0.15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" x14ac:dyDescent="0.15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" x14ac:dyDescent="0.15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" x14ac:dyDescent="0.15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" x14ac:dyDescent="0.1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" x14ac:dyDescent="0.15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" x14ac:dyDescent="0.15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" x14ac:dyDescent="0.15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" x14ac:dyDescent="0.15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" x14ac:dyDescent="0.15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" x14ac:dyDescent="0.15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" x14ac:dyDescent="0.15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" x14ac:dyDescent="0.15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" x14ac:dyDescent="0.15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" x14ac:dyDescent="0.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" x14ac:dyDescent="0.15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" x14ac:dyDescent="0.15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" x14ac:dyDescent="0.15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" x14ac:dyDescent="0.15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" x14ac:dyDescent="0.15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" x14ac:dyDescent="0.15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" x14ac:dyDescent="0.15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" x14ac:dyDescent="0.15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" x14ac:dyDescent="0.15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" x14ac:dyDescent="0.1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" x14ac:dyDescent="0.15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" x14ac:dyDescent="0.15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" x14ac:dyDescent="0.15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" x14ac:dyDescent="0.15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" x14ac:dyDescent="0.15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" x14ac:dyDescent="0.15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" x14ac:dyDescent="0.15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" x14ac:dyDescent="0.15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" x14ac:dyDescent="0.15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" x14ac:dyDescent="0.1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" x14ac:dyDescent="0.15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" x14ac:dyDescent="0.15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" x14ac:dyDescent="0.15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" x14ac:dyDescent="0.15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" x14ac:dyDescent="0.15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" x14ac:dyDescent="0.15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" x14ac:dyDescent="0.15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" x14ac:dyDescent="0.15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" x14ac:dyDescent="0.15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" x14ac:dyDescent="0.1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" x14ac:dyDescent="0.15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" x14ac:dyDescent="0.15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" x14ac:dyDescent="0.15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" x14ac:dyDescent="0.15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" x14ac:dyDescent="0.15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" x14ac:dyDescent="0.15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" x14ac:dyDescent="0.15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" x14ac:dyDescent="0.15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" x14ac:dyDescent="0.15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" x14ac:dyDescent="0.1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" x14ac:dyDescent="0.15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" x14ac:dyDescent="0.15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" x14ac:dyDescent="0.15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" x14ac:dyDescent="0.15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" x14ac:dyDescent="0.15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" x14ac:dyDescent="0.15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" x14ac:dyDescent="0.15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" x14ac:dyDescent="0.15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" x14ac:dyDescent="0.15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" x14ac:dyDescent="0.1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" x14ac:dyDescent="0.15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" x14ac:dyDescent="0.15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" x14ac:dyDescent="0.15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" x14ac:dyDescent="0.15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" x14ac:dyDescent="0.15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" x14ac:dyDescent="0.15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" x14ac:dyDescent="0.15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" x14ac:dyDescent="0.15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" x14ac:dyDescent="0.15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" x14ac:dyDescent="0.1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" x14ac:dyDescent="0.15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" x14ac:dyDescent="0.15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" x14ac:dyDescent="0.15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" x14ac:dyDescent="0.15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" x14ac:dyDescent="0.15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" x14ac:dyDescent="0.15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" x14ac:dyDescent="0.15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" x14ac:dyDescent="0.15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" x14ac:dyDescent="0.15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" x14ac:dyDescent="0.1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" x14ac:dyDescent="0.15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" x14ac:dyDescent="0.15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" x14ac:dyDescent="0.15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" x14ac:dyDescent="0.15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" x14ac:dyDescent="0.15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" x14ac:dyDescent="0.15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" x14ac:dyDescent="0.15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" x14ac:dyDescent="0.15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" x14ac:dyDescent="0.15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" x14ac:dyDescent="0.1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" x14ac:dyDescent="0.15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" x14ac:dyDescent="0.15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" x14ac:dyDescent="0.15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" x14ac:dyDescent="0.15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" x14ac:dyDescent="0.15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" x14ac:dyDescent="0.15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" x14ac:dyDescent="0.15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" x14ac:dyDescent="0.15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" x14ac:dyDescent="0.15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" x14ac:dyDescent="0.1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" x14ac:dyDescent="0.15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" x14ac:dyDescent="0.15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" x14ac:dyDescent="0.15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" x14ac:dyDescent="0.15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" x14ac:dyDescent="0.15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" x14ac:dyDescent="0.15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" x14ac:dyDescent="0.15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" x14ac:dyDescent="0.15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" x14ac:dyDescent="0.15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" x14ac:dyDescent="0.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" x14ac:dyDescent="0.15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" x14ac:dyDescent="0.15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" x14ac:dyDescent="0.15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" x14ac:dyDescent="0.15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" x14ac:dyDescent="0.15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" x14ac:dyDescent="0.15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" x14ac:dyDescent="0.15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" x14ac:dyDescent="0.15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" x14ac:dyDescent="0.15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" x14ac:dyDescent="0.1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" x14ac:dyDescent="0.15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" x14ac:dyDescent="0.15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" x14ac:dyDescent="0.15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" x14ac:dyDescent="0.15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" x14ac:dyDescent="0.15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" x14ac:dyDescent="0.15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" x14ac:dyDescent="0.15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" x14ac:dyDescent="0.15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" x14ac:dyDescent="0.15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" x14ac:dyDescent="0.1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" x14ac:dyDescent="0.15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" x14ac:dyDescent="0.15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" x14ac:dyDescent="0.15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" x14ac:dyDescent="0.15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" x14ac:dyDescent="0.15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" x14ac:dyDescent="0.15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" x14ac:dyDescent="0.15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" x14ac:dyDescent="0.15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" x14ac:dyDescent="0.15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" x14ac:dyDescent="0.1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" x14ac:dyDescent="0.15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" x14ac:dyDescent="0.15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" x14ac:dyDescent="0.15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" x14ac:dyDescent="0.15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" x14ac:dyDescent="0.15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" x14ac:dyDescent="0.15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" x14ac:dyDescent="0.15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" x14ac:dyDescent="0.15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" x14ac:dyDescent="0.15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" x14ac:dyDescent="0.1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" x14ac:dyDescent="0.15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" x14ac:dyDescent="0.15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" x14ac:dyDescent="0.15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" x14ac:dyDescent="0.15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" x14ac:dyDescent="0.15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" x14ac:dyDescent="0.15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" x14ac:dyDescent="0.15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" x14ac:dyDescent="0.15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" x14ac:dyDescent="0.15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" x14ac:dyDescent="0.1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" x14ac:dyDescent="0.15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" x14ac:dyDescent="0.15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" x14ac:dyDescent="0.15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" x14ac:dyDescent="0.15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" x14ac:dyDescent="0.15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" x14ac:dyDescent="0.15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" x14ac:dyDescent="0.15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" x14ac:dyDescent="0.15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" x14ac:dyDescent="0.15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" x14ac:dyDescent="0.1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" x14ac:dyDescent="0.15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" x14ac:dyDescent="0.15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" x14ac:dyDescent="0.15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" x14ac:dyDescent="0.15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" x14ac:dyDescent="0.15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" x14ac:dyDescent="0.15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" x14ac:dyDescent="0.15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" x14ac:dyDescent="0.15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" x14ac:dyDescent="0.15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" x14ac:dyDescent="0.1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" x14ac:dyDescent="0.15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" x14ac:dyDescent="0.15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" x14ac:dyDescent="0.15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" x14ac:dyDescent="0.15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" x14ac:dyDescent="0.15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" x14ac:dyDescent="0.15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" x14ac:dyDescent="0.15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" x14ac:dyDescent="0.15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" x14ac:dyDescent="0.15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" x14ac:dyDescent="0.1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" x14ac:dyDescent="0.15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" x14ac:dyDescent="0.15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" x14ac:dyDescent="0.15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" x14ac:dyDescent="0.15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" x14ac:dyDescent="0.15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" x14ac:dyDescent="0.15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" x14ac:dyDescent="0.15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" x14ac:dyDescent="0.15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" x14ac:dyDescent="0.15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" x14ac:dyDescent="0.1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" x14ac:dyDescent="0.15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" x14ac:dyDescent="0.15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" x14ac:dyDescent="0.15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" x14ac:dyDescent="0.15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" x14ac:dyDescent="0.15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" x14ac:dyDescent="0.15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" x14ac:dyDescent="0.15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" x14ac:dyDescent="0.15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" x14ac:dyDescent="0.15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" x14ac:dyDescent="0.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" x14ac:dyDescent="0.15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" x14ac:dyDescent="0.15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" x14ac:dyDescent="0.15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" x14ac:dyDescent="0.15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" x14ac:dyDescent="0.15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" x14ac:dyDescent="0.15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" x14ac:dyDescent="0.15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" x14ac:dyDescent="0.15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" x14ac:dyDescent="0.15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" x14ac:dyDescent="0.1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" x14ac:dyDescent="0.15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" x14ac:dyDescent="0.15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" x14ac:dyDescent="0.15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" x14ac:dyDescent="0.15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" x14ac:dyDescent="0.15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" x14ac:dyDescent="0.15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" x14ac:dyDescent="0.15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" x14ac:dyDescent="0.15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" x14ac:dyDescent="0.15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" x14ac:dyDescent="0.1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" x14ac:dyDescent="0.15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" x14ac:dyDescent="0.15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" x14ac:dyDescent="0.15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" x14ac:dyDescent="0.15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" x14ac:dyDescent="0.15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" x14ac:dyDescent="0.15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" x14ac:dyDescent="0.15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" x14ac:dyDescent="0.15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" x14ac:dyDescent="0.15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" x14ac:dyDescent="0.1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" x14ac:dyDescent="0.15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" x14ac:dyDescent="0.15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" x14ac:dyDescent="0.15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" x14ac:dyDescent="0.15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" x14ac:dyDescent="0.15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" x14ac:dyDescent="0.15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" x14ac:dyDescent="0.15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" x14ac:dyDescent="0.15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" x14ac:dyDescent="0.15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" x14ac:dyDescent="0.1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" x14ac:dyDescent="0.15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" x14ac:dyDescent="0.15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" x14ac:dyDescent="0.15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" x14ac:dyDescent="0.15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" x14ac:dyDescent="0.15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" x14ac:dyDescent="0.15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" x14ac:dyDescent="0.15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" x14ac:dyDescent="0.15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" x14ac:dyDescent="0.15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" x14ac:dyDescent="0.1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" x14ac:dyDescent="0.15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" x14ac:dyDescent="0.15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" x14ac:dyDescent="0.15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" x14ac:dyDescent="0.15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" x14ac:dyDescent="0.15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" x14ac:dyDescent="0.15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" x14ac:dyDescent="0.15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" x14ac:dyDescent="0.15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" x14ac:dyDescent="0.15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" x14ac:dyDescent="0.1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" x14ac:dyDescent="0.15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" x14ac:dyDescent="0.15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" x14ac:dyDescent="0.15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" x14ac:dyDescent="0.15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" x14ac:dyDescent="0.15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" x14ac:dyDescent="0.15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" x14ac:dyDescent="0.15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" x14ac:dyDescent="0.15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" x14ac:dyDescent="0.15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" x14ac:dyDescent="0.1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" x14ac:dyDescent="0.15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" x14ac:dyDescent="0.15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" x14ac:dyDescent="0.15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" x14ac:dyDescent="0.15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" x14ac:dyDescent="0.15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" x14ac:dyDescent="0.15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" x14ac:dyDescent="0.15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" x14ac:dyDescent="0.15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" x14ac:dyDescent="0.15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" x14ac:dyDescent="0.1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" x14ac:dyDescent="0.15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" x14ac:dyDescent="0.15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" x14ac:dyDescent="0.15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" x14ac:dyDescent="0.15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" x14ac:dyDescent="0.15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" x14ac:dyDescent="0.15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" x14ac:dyDescent="0.15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" x14ac:dyDescent="0.15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" x14ac:dyDescent="0.15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" x14ac:dyDescent="0.1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" x14ac:dyDescent="0.15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" x14ac:dyDescent="0.15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" x14ac:dyDescent="0.15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" x14ac:dyDescent="0.15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" x14ac:dyDescent="0.15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" x14ac:dyDescent="0.15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" x14ac:dyDescent="0.15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" x14ac:dyDescent="0.15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" x14ac:dyDescent="0.15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" x14ac:dyDescent="0.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" x14ac:dyDescent="0.15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" x14ac:dyDescent="0.15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" x14ac:dyDescent="0.15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" x14ac:dyDescent="0.15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" x14ac:dyDescent="0.15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" x14ac:dyDescent="0.15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" x14ac:dyDescent="0.15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" x14ac:dyDescent="0.15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" x14ac:dyDescent="0.15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" x14ac:dyDescent="0.1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" x14ac:dyDescent="0.15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" x14ac:dyDescent="0.15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" x14ac:dyDescent="0.15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" x14ac:dyDescent="0.15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" x14ac:dyDescent="0.15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" x14ac:dyDescent="0.15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" x14ac:dyDescent="0.15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" x14ac:dyDescent="0.15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" x14ac:dyDescent="0.15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" x14ac:dyDescent="0.1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" x14ac:dyDescent="0.15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" x14ac:dyDescent="0.15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" x14ac:dyDescent="0.15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" x14ac:dyDescent="0.15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" x14ac:dyDescent="0.15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" x14ac:dyDescent="0.15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" x14ac:dyDescent="0.15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" x14ac:dyDescent="0.15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" x14ac:dyDescent="0.15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" x14ac:dyDescent="0.1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" x14ac:dyDescent="0.15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" x14ac:dyDescent="0.15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" x14ac:dyDescent="0.15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" x14ac:dyDescent="0.15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" x14ac:dyDescent="0.15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" x14ac:dyDescent="0.15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" x14ac:dyDescent="0.15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" x14ac:dyDescent="0.15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" x14ac:dyDescent="0.15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" x14ac:dyDescent="0.1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" x14ac:dyDescent="0.15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" x14ac:dyDescent="0.15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" x14ac:dyDescent="0.15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" x14ac:dyDescent="0.15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" x14ac:dyDescent="0.15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" x14ac:dyDescent="0.15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" x14ac:dyDescent="0.15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" x14ac:dyDescent="0.15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" x14ac:dyDescent="0.15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" x14ac:dyDescent="0.1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" x14ac:dyDescent="0.15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" x14ac:dyDescent="0.15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" x14ac:dyDescent="0.15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" x14ac:dyDescent="0.15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" x14ac:dyDescent="0.15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" x14ac:dyDescent="0.15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" x14ac:dyDescent="0.15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" x14ac:dyDescent="0.15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" x14ac:dyDescent="0.15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" x14ac:dyDescent="0.1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" x14ac:dyDescent="0.15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" x14ac:dyDescent="0.15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" x14ac:dyDescent="0.15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" x14ac:dyDescent="0.15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" x14ac:dyDescent="0.15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" x14ac:dyDescent="0.15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" x14ac:dyDescent="0.15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" x14ac:dyDescent="0.15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" x14ac:dyDescent="0.15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" x14ac:dyDescent="0.1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" x14ac:dyDescent="0.15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" x14ac:dyDescent="0.15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" x14ac:dyDescent="0.15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" x14ac:dyDescent="0.15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" x14ac:dyDescent="0.15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" x14ac:dyDescent="0.15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" x14ac:dyDescent="0.15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" x14ac:dyDescent="0.15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" x14ac:dyDescent="0.15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" x14ac:dyDescent="0.1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" x14ac:dyDescent="0.15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" x14ac:dyDescent="0.15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" x14ac:dyDescent="0.15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" x14ac:dyDescent="0.15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" x14ac:dyDescent="0.15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J17" sqref="J17"/>
    </sheetView>
  </sheetViews>
  <sheetFormatPr baseColWidth="10" defaultColWidth="14.5" defaultRowHeight="15.75" customHeight="1" x14ac:dyDescent="0.15"/>
  <cols>
    <col min="1" max="1" width="3.33203125" customWidth="1"/>
    <col min="11" max="12" width="17.5" customWidth="1"/>
  </cols>
  <sheetData>
    <row r="1" spans="1:26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2" t="s">
        <v>14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>
        <v>1</v>
      </c>
      <c r="B2" s="6">
        <v>47.12</v>
      </c>
      <c r="C2" s="6">
        <f>SUM($B$2:$B$4)/COUNT($B$2:$B$4)</f>
        <v>47.109999999999992</v>
      </c>
      <c r="D2" s="7">
        <f t="shared" ref="D2:D4" si="0">$B2-$C$2</f>
        <v>1.0000000000005116E-2</v>
      </c>
      <c r="E2" s="7">
        <f t="shared" ref="E2:E4" si="1">$D2^2</f>
        <v>1.0000000000010231E-4</v>
      </c>
      <c r="F2" s="7">
        <f>SUM($B2:$B6)/COUNT($B2:$B6)</f>
        <v>47.109999999999992</v>
      </c>
      <c r="G2" s="6">
        <f t="shared" ref="G2:G4" si="2">ABS(($E2-(COUNT($E$2:$E$4)*($F$2-$C$2)^2)))</f>
        <v>1.0000000000010231E-4</v>
      </c>
      <c r="H2" s="7">
        <f>SQRT($G$5)</f>
        <v>1.5275252316520303E-2</v>
      </c>
      <c r="I2" s="7">
        <f>($F$2+(3.182*$H$2))</f>
        <v>47.158605852871162</v>
      </c>
      <c r="J2" s="7">
        <f>($F$2-(3.182*$H$2))</f>
        <v>47.061394147128823</v>
      </c>
      <c r="K2" s="11">
        <f>((2.57*$H$2)/$F$2)</f>
        <v>8.3331348871698531E-4</v>
      </c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15">
      <c r="A3" s="1">
        <v>2</v>
      </c>
      <c r="B3" s="6">
        <v>47.08</v>
      </c>
      <c r="C3" s="6"/>
      <c r="D3" s="7">
        <f t="shared" si="0"/>
        <v>-2.9999999999994031E-2</v>
      </c>
      <c r="E3" s="7">
        <f t="shared" si="1"/>
        <v>8.9999999999964186E-4</v>
      </c>
      <c r="F3" s="7"/>
      <c r="G3" s="6">
        <f t="shared" si="2"/>
        <v>8.9999999999964186E-4</v>
      </c>
      <c r="H3" s="7"/>
      <c r="I3" s="7"/>
      <c r="J3" s="7"/>
      <c r="K3" s="13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15">
      <c r="A4" s="14">
        <v>3</v>
      </c>
      <c r="B4" s="15">
        <v>47.13</v>
      </c>
      <c r="C4" s="15"/>
      <c r="D4" s="16">
        <f t="shared" si="0"/>
        <v>2.0000000000010232E-2</v>
      </c>
      <c r="E4" s="16">
        <f t="shared" si="1"/>
        <v>4.0000000000040925E-4</v>
      </c>
      <c r="F4" s="16"/>
      <c r="G4" s="6">
        <f t="shared" si="2"/>
        <v>4.0000000000040925E-4</v>
      </c>
      <c r="H4" s="16"/>
      <c r="I4" s="16"/>
      <c r="J4" s="16"/>
      <c r="K4" s="18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15">
      <c r="A5" s="19"/>
      <c r="B5" s="21"/>
      <c r="C5" s="21"/>
      <c r="D5" s="22"/>
      <c r="E5" s="22"/>
      <c r="F5" s="22"/>
      <c r="G5" s="24">
        <f>SUM(G2:G4)/6</f>
        <v>2.3333333333335889E-4</v>
      </c>
      <c r="H5" s="22"/>
      <c r="I5" s="22"/>
      <c r="J5" s="22"/>
      <c r="K5" s="22"/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15">
      <c r="A6" s="5"/>
      <c r="B6" s="25"/>
      <c r="C6" s="25"/>
      <c r="D6" s="9"/>
      <c r="E6" s="9"/>
      <c r="F6" s="9"/>
      <c r="G6" s="9"/>
      <c r="H6" s="9"/>
      <c r="I6" s="9"/>
      <c r="J6" s="9"/>
      <c r="K6" s="9"/>
      <c r="L6" s="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15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15">
      <c r="A8" s="4"/>
      <c r="B8" s="10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15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15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15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15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15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1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15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15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15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1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1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1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1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1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15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1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1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1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1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1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1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1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1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1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1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1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1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15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1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15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15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15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15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15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" x14ac:dyDescent="0.15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" x14ac:dyDescent="0.15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" x14ac:dyDescent="0.15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" x14ac:dyDescent="0.1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 x14ac:dyDescent="0.15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" x14ac:dyDescent="0.15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" x14ac:dyDescent="0.15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" x14ac:dyDescent="0.15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 x14ac:dyDescent="0.15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" x14ac:dyDescent="0.15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" x14ac:dyDescent="0.15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" x14ac:dyDescent="0.15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" x14ac:dyDescent="0.15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3" x14ac:dyDescent="0.1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" x14ac:dyDescent="0.15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" x14ac:dyDescent="0.15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" x14ac:dyDescent="0.15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" x14ac:dyDescent="0.15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" x14ac:dyDescent="0.15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" x14ac:dyDescent="0.15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" x14ac:dyDescent="0.15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" x14ac:dyDescent="0.15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" x14ac:dyDescent="0.15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" x14ac:dyDescent="0.1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 x14ac:dyDescent="0.15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" x14ac:dyDescent="0.15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" x14ac:dyDescent="0.15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" x14ac:dyDescent="0.15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" x14ac:dyDescent="0.15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" x14ac:dyDescent="0.15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" x14ac:dyDescent="0.15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" x14ac:dyDescent="0.15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" x14ac:dyDescent="0.15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" x14ac:dyDescent="0.1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" x14ac:dyDescent="0.15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" x14ac:dyDescent="0.15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" x14ac:dyDescent="0.15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" x14ac:dyDescent="0.15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" x14ac:dyDescent="0.15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" x14ac:dyDescent="0.15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" x14ac:dyDescent="0.15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" x14ac:dyDescent="0.15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" x14ac:dyDescent="0.1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" x14ac:dyDescent="0.1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" x14ac:dyDescent="0.15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" x14ac:dyDescent="0.15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" x14ac:dyDescent="0.15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" x14ac:dyDescent="0.15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" x14ac:dyDescent="0.15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" x14ac:dyDescent="0.15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" x14ac:dyDescent="0.15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" x14ac:dyDescent="0.15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" x14ac:dyDescent="0.15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" x14ac:dyDescent="0.1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" x14ac:dyDescent="0.15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" x14ac:dyDescent="0.15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" x14ac:dyDescent="0.15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" x14ac:dyDescent="0.15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" x14ac:dyDescent="0.15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" x14ac:dyDescent="0.15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" x14ac:dyDescent="0.15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" x14ac:dyDescent="0.15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" x14ac:dyDescent="0.15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" x14ac:dyDescent="0.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" x14ac:dyDescent="0.15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" x14ac:dyDescent="0.15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" x14ac:dyDescent="0.15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" x14ac:dyDescent="0.15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" x14ac:dyDescent="0.15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" x14ac:dyDescent="0.15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" x14ac:dyDescent="0.15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" x14ac:dyDescent="0.15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" x14ac:dyDescent="0.15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" x14ac:dyDescent="0.1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" x14ac:dyDescent="0.15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" x14ac:dyDescent="0.15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" x14ac:dyDescent="0.15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" x14ac:dyDescent="0.15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" x14ac:dyDescent="0.15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" x14ac:dyDescent="0.15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" x14ac:dyDescent="0.15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" x14ac:dyDescent="0.15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" x14ac:dyDescent="0.15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" x14ac:dyDescent="0.1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" x14ac:dyDescent="0.15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" x14ac:dyDescent="0.15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" x14ac:dyDescent="0.15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" x14ac:dyDescent="0.15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" x14ac:dyDescent="0.15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" x14ac:dyDescent="0.15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" x14ac:dyDescent="0.15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" x14ac:dyDescent="0.15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" x14ac:dyDescent="0.15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" x14ac:dyDescent="0.1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" x14ac:dyDescent="0.15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" x14ac:dyDescent="0.15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" x14ac:dyDescent="0.15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" x14ac:dyDescent="0.15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" x14ac:dyDescent="0.15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" x14ac:dyDescent="0.15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" x14ac:dyDescent="0.15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" x14ac:dyDescent="0.15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" x14ac:dyDescent="0.15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" x14ac:dyDescent="0.1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" x14ac:dyDescent="0.15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" x14ac:dyDescent="0.15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" x14ac:dyDescent="0.15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" x14ac:dyDescent="0.15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" x14ac:dyDescent="0.15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" x14ac:dyDescent="0.15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" x14ac:dyDescent="0.15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" x14ac:dyDescent="0.15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" x14ac:dyDescent="0.15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" x14ac:dyDescent="0.1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" x14ac:dyDescent="0.15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" x14ac:dyDescent="0.15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" x14ac:dyDescent="0.15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" x14ac:dyDescent="0.15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" x14ac:dyDescent="0.15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" x14ac:dyDescent="0.15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" x14ac:dyDescent="0.1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" x14ac:dyDescent="0.15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" x14ac:dyDescent="0.15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" x14ac:dyDescent="0.1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" x14ac:dyDescent="0.15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" x14ac:dyDescent="0.15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" x14ac:dyDescent="0.15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" x14ac:dyDescent="0.15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" x14ac:dyDescent="0.15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" x14ac:dyDescent="0.15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" x14ac:dyDescent="0.15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" x14ac:dyDescent="0.15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" x14ac:dyDescent="0.15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" x14ac:dyDescent="0.1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" x14ac:dyDescent="0.15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" x14ac:dyDescent="0.15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" x14ac:dyDescent="0.15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" x14ac:dyDescent="0.15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" x14ac:dyDescent="0.15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" x14ac:dyDescent="0.15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" x14ac:dyDescent="0.15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" x14ac:dyDescent="0.15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" x14ac:dyDescent="0.15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" x14ac:dyDescent="0.1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" x14ac:dyDescent="0.15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" x14ac:dyDescent="0.15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" x14ac:dyDescent="0.15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" x14ac:dyDescent="0.15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" x14ac:dyDescent="0.15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" x14ac:dyDescent="0.15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" x14ac:dyDescent="0.15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" x14ac:dyDescent="0.15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" x14ac:dyDescent="0.15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" x14ac:dyDescent="0.1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" x14ac:dyDescent="0.15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" x14ac:dyDescent="0.15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" x14ac:dyDescent="0.15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" x14ac:dyDescent="0.15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" x14ac:dyDescent="0.15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" x14ac:dyDescent="0.15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" x14ac:dyDescent="0.15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" x14ac:dyDescent="0.15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" x14ac:dyDescent="0.15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" x14ac:dyDescent="0.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" x14ac:dyDescent="0.15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" x14ac:dyDescent="0.15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" x14ac:dyDescent="0.15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" x14ac:dyDescent="0.15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" x14ac:dyDescent="0.15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" x14ac:dyDescent="0.15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" x14ac:dyDescent="0.15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" x14ac:dyDescent="0.15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" x14ac:dyDescent="0.15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" x14ac:dyDescent="0.1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" x14ac:dyDescent="0.15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" x14ac:dyDescent="0.15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" x14ac:dyDescent="0.15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" x14ac:dyDescent="0.15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" x14ac:dyDescent="0.15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" x14ac:dyDescent="0.15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" x14ac:dyDescent="0.15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" x14ac:dyDescent="0.15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" x14ac:dyDescent="0.15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" x14ac:dyDescent="0.1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" x14ac:dyDescent="0.15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" x14ac:dyDescent="0.15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" x14ac:dyDescent="0.15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" x14ac:dyDescent="0.15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" x14ac:dyDescent="0.15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" x14ac:dyDescent="0.15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" x14ac:dyDescent="0.15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" x14ac:dyDescent="0.15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" x14ac:dyDescent="0.15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" x14ac:dyDescent="0.1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" x14ac:dyDescent="0.15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" x14ac:dyDescent="0.15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" x14ac:dyDescent="0.15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" x14ac:dyDescent="0.15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" x14ac:dyDescent="0.15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" x14ac:dyDescent="0.15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" x14ac:dyDescent="0.15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" x14ac:dyDescent="0.15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" x14ac:dyDescent="0.15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" x14ac:dyDescent="0.1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" x14ac:dyDescent="0.15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" x14ac:dyDescent="0.15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" x14ac:dyDescent="0.15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" x14ac:dyDescent="0.15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" x14ac:dyDescent="0.15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" x14ac:dyDescent="0.15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" x14ac:dyDescent="0.15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" x14ac:dyDescent="0.15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" x14ac:dyDescent="0.15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" x14ac:dyDescent="0.1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" x14ac:dyDescent="0.15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" x14ac:dyDescent="0.15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" x14ac:dyDescent="0.15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" x14ac:dyDescent="0.15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" x14ac:dyDescent="0.15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" x14ac:dyDescent="0.15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" x14ac:dyDescent="0.15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" x14ac:dyDescent="0.15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" x14ac:dyDescent="0.15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" x14ac:dyDescent="0.1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" x14ac:dyDescent="0.15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" x14ac:dyDescent="0.15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" x14ac:dyDescent="0.15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" x14ac:dyDescent="0.15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" x14ac:dyDescent="0.15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" x14ac:dyDescent="0.15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" x14ac:dyDescent="0.15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" x14ac:dyDescent="0.15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" x14ac:dyDescent="0.15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" x14ac:dyDescent="0.1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" x14ac:dyDescent="0.15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" x14ac:dyDescent="0.15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" x14ac:dyDescent="0.15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" x14ac:dyDescent="0.15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" x14ac:dyDescent="0.15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" x14ac:dyDescent="0.15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" x14ac:dyDescent="0.15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" x14ac:dyDescent="0.15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" x14ac:dyDescent="0.15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" x14ac:dyDescent="0.1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" x14ac:dyDescent="0.15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" x14ac:dyDescent="0.15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" x14ac:dyDescent="0.15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" x14ac:dyDescent="0.15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" x14ac:dyDescent="0.15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" x14ac:dyDescent="0.15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" x14ac:dyDescent="0.15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" x14ac:dyDescent="0.15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" x14ac:dyDescent="0.15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" x14ac:dyDescent="0.1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" x14ac:dyDescent="0.15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" x14ac:dyDescent="0.15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" x14ac:dyDescent="0.15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" x14ac:dyDescent="0.15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" x14ac:dyDescent="0.15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" x14ac:dyDescent="0.15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" x14ac:dyDescent="0.15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" x14ac:dyDescent="0.15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" x14ac:dyDescent="0.15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" x14ac:dyDescent="0.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" x14ac:dyDescent="0.15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" x14ac:dyDescent="0.15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" x14ac:dyDescent="0.15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" x14ac:dyDescent="0.15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" x14ac:dyDescent="0.15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" x14ac:dyDescent="0.15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" x14ac:dyDescent="0.15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" x14ac:dyDescent="0.15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" x14ac:dyDescent="0.15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" x14ac:dyDescent="0.1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" x14ac:dyDescent="0.15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" x14ac:dyDescent="0.15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" x14ac:dyDescent="0.15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" x14ac:dyDescent="0.15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" x14ac:dyDescent="0.15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" x14ac:dyDescent="0.15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" x14ac:dyDescent="0.15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" x14ac:dyDescent="0.15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" x14ac:dyDescent="0.15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" x14ac:dyDescent="0.1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" x14ac:dyDescent="0.15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" x14ac:dyDescent="0.15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" x14ac:dyDescent="0.15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" x14ac:dyDescent="0.15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" x14ac:dyDescent="0.15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" x14ac:dyDescent="0.15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" x14ac:dyDescent="0.15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" x14ac:dyDescent="0.15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" x14ac:dyDescent="0.15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" x14ac:dyDescent="0.1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" x14ac:dyDescent="0.15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" x14ac:dyDescent="0.15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" x14ac:dyDescent="0.15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" x14ac:dyDescent="0.15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" x14ac:dyDescent="0.15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" x14ac:dyDescent="0.15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" x14ac:dyDescent="0.15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" x14ac:dyDescent="0.15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" x14ac:dyDescent="0.15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" x14ac:dyDescent="0.1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" x14ac:dyDescent="0.15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" x14ac:dyDescent="0.15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" x14ac:dyDescent="0.15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" x14ac:dyDescent="0.15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" x14ac:dyDescent="0.15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" x14ac:dyDescent="0.15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" x14ac:dyDescent="0.15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" x14ac:dyDescent="0.15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" x14ac:dyDescent="0.15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" x14ac:dyDescent="0.1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" x14ac:dyDescent="0.15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" x14ac:dyDescent="0.15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" x14ac:dyDescent="0.15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" x14ac:dyDescent="0.15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" x14ac:dyDescent="0.15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" x14ac:dyDescent="0.15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" x14ac:dyDescent="0.15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" x14ac:dyDescent="0.15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" x14ac:dyDescent="0.15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" x14ac:dyDescent="0.1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" x14ac:dyDescent="0.15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" x14ac:dyDescent="0.15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" x14ac:dyDescent="0.15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" x14ac:dyDescent="0.15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" x14ac:dyDescent="0.15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" x14ac:dyDescent="0.15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" x14ac:dyDescent="0.15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" x14ac:dyDescent="0.15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" x14ac:dyDescent="0.15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" x14ac:dyDescent="0.1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" x14ac:dyDescent="0.15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" x14ac:dyDescent="0.15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" x14ac:dyDescent="0.15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" x14ac:dyDescent="0.15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" x14ac:dyDescent="0.15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" x14ac:dyDescent="0.15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" x14ac:dyDescent="0.15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" x14ac:dyDescent="0.15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" x14ac:dyDescent="0.15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" x14ac:dyDescent="0.1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" x14ac:dyDescent="0.15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" x14ac:dyDescent="0.15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" x14ac:dyDescent="0.15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" x14ac:dyDescent="0.15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" x14ac:dyDescent="0.15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" x14ac:dyDescent="0.15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" x14ac:dyDescent="0.15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" x14ac:dyDescent="0.15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" x14ac:dyDescent="0.15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" x14ac:dyDescent="0.1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" x14ac:dyDescent="0.15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" x14ac:dyDescent="0.15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" x14ac:dyDescent="0.15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" x14ac:dyDescent="0.15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" x14ac:dyDescent="0.15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" x14ac:dyDescent="0.15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" x14ac:dyDescent="0.15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" x14ac:dyDescent="0.15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" x14ac:dyDescent="0.15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" x14ac:dyDescent="0.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" x14ac:dyDescent="0.15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" x14ac:dyDescent="0.15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" x14ac:dyDescent="0.15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" x14ac:dyDescent="0.15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" x14ac:dyDescent="0.15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" x14ac:dyDescent="0.15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" x14ac:dyDescent="0.15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" x14ac:dyDescent="0.15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" x14ac:dyDescent="0.15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" x14ac:dyDescent="0.1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" x14ac:dyDescent="0.15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" x14ac:dyDescent="0.15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" x14ac:dyDescent="0.15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" x14ac:dyDescent="0.15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" x14ac:dyDescent="0.15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" x14ac:dyDescent="0.15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" x14ac:dyDescent="0.15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" x14ac:dyDescent="0.15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" x14ac:dyDescent="0.15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" x14ac:dyDescent="0.1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" x14ac:dyDescent="0.15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" x14ac:dyDescent="0.15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" x14ac:dyDescent="0.15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" x14ac:dyDescent="0.15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" x14ac:dyDescent="0.15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" x14ac:dyDescent="0.15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" x14ac:dyDescent="0.15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" x14ac:dyDescent="0.15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" x14ac:dyDescent="0.15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" x14ac:dyDescent="0.1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" x14ac:dyDescent="0.15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" x14ac:dyDescent="0.15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" x14ac:dyDescent="0.15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" x14ac:dyDescent="0.15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" x14ac:dyDescent="0.15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" x14ac:dyDescent="0.15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" x14ac:dyDescent="0.15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" x14ac:dyDescent="0.15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" x14ac:dyDescent="0.15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" x14ac:dyDescent="0.1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" x14ac:dyDescent="0.15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" x14ac:dyDescent="0.15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" x14ac:dyDescent="0.15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" x14ac:dyDescent="0.15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" x14ac:dyDescent="0.15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" x14ac:dyDescent="0.15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" x14ac:dyDescent="0.15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" x14ac:dyDescent="0.15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" x14ac:dyDescent="0.15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" x14ac:dyDescent="0.1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" x14ac:dyDescent="0.15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" x14ac:dyDescent="0.15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" x14ac:dyDescent="0.15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" x14ac:dyDescent="0.15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" x14ac:dyDescent="0.15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" x14ac:dyDescent="0.15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" x14ac:dyDescent="0.15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" x14ac:dyDescent="0.15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" x14ac:dyDescent="0.15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" x14ac:dyDescent="0.1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" x14ac:dyDescent="0.15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" x14ac:dyDescent="0.15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" x14ac:dyDescent="0.15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" x14ac:dyDescent="0.15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" x14ac:dyDescent="0.15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" x14ac:dyDescent="0.15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" x14ac:dyDescent="0.15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" x14ac:dyDescent="0.15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" x14ac:dyDescent="0.15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" x14ac:dyDescent="0.1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" x14ac:dyDescent="0.15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" x14ac:dyDescent="0.15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" x14ac:dyDescent="0.15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" x14ac:dyDescent="0.15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" x14ac:dyDescent="0.15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" x14ac:dyDescent="0.15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" x14ac:dyDescent="0.15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" x14ac:dyDescent="0.15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" x14ac:dyDescent="0.15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" x14ac:dyDescent="0.1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" x14ac:dyDescent="0.15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" x14ac:dyDescent="0.15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" x14ac:dyDescent="0.15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" x14ac:dyDescent="0.15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" x14ac:dyDescent="0.15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" x14ac:dyDescent="0.15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" x14ac:dyDescent="0.15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" x14ac:dyDescent="0.15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" x14ac:dyDescent="0.15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" x14ac:dyDescent="0.1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" x14ac:dyDescent="0.15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" x14ac:dyDescent="0.15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" x14ac:dyDescent="0.15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" x14ac:dyDescent="0.15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" x14ac:dyDescent="0.15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" x14ac:dyDescent="0.15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" x14ac:dyDescent="0.15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" x14ac:dyDescent="0.15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" x14ac:dyDescent="0.15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" x14ac:dyDescent="0.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" x14ac:dyDescent="0.15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" x14ac:dyDescent="0.15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" x14ac:dyDescent="0.15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" x14ac:dyDescent="0.15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" x14ac:dyDescent="0.15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" x14ac:dyDescent="0.15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" x14ac:dyDescent="0.15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" x14ac:dyDescent="0.15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" x14ac:dyDescent="0.15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" x14ac:dyDescent="0.1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" x14ac:dyDescent="0.15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" x14ac:dyDescent="0.15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" x14ac:dyDescent="0.15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" x14ac:dyDescent="0.15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" x14ac:dyDescent="0.15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" x14ac:dyDescent="0.15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" x14ac:dyDescent="0.15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" x14ac:dyDescent="0.15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" x14ac:dyDescent="0.15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" x14ac:dyDescent="0.1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" x14ac:dyDescent="0.15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" x14ac:dyDescent="0.15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" x14ac:dyDescent="0.15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" x14ac:dyDescent="0.15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" x14ac:dyDescent="0.15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" x14ac:dyDescent="0.15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" x14ac:dyDescent="0.15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" x14ac:dyDescent="0.15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" x14ac:dyDescent="0.15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" x14ac:dyDescent="0.1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" x14ac:dyDescent="0.15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" x14ac:dyDescent="0.15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" x14ac:dyDescent="0.15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" x14ac:dyDescent="0.15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" x14ac:dyDescent="0.15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" x14ac:dyDescent="0.15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" x14ac:dyDescent="0.15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" x14ac:dyDescent="0.15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" x14ac:dyDescent="0.15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" x14ac:dyDescent="0.1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" x14ac:dyDescent="0.15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" x14ac:dyDescent="0.15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" x14ac:dyDescent="0.15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" x14ac:dyDescent="0.15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" x14ac:dyDescent="0.15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" x14ac:dyDescent="0.15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" x14ac:dyDescent="0.15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" x14ac:dyDescent="0.15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" x14ac:dyDescent="0.15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" x14ac:dyDescent="0.1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" x14ac:dyDescent="0.15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" x14ac:dyDescent="0.15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" x14ac:dyDescent="0.15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" x14ac:dyDescent="0.15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" x14ac:dyDescent="0.15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" x14ac:dyDescent="0.15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" x14ac:dyDescent="0.15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" x14ac:dyDescent="0.15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" x14ac:dyDescent="0.15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" x14ac:dyDescent="0.1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" x14ac:dyDescent="0.15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" x14ac:dyDescent="0.15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" x14ac:dyDescent="0.15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" x14ac:dyDescent="0.15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" x14ac:dyDescent="0.15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" x14ac:dyDescent="0.15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" x14ac:dyDescent="0.15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" x14ac:dyDescent="0.15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" x14ac:dyDescent="0.15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" x14ac:dyDescent="0.1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" x14ac:dyDescent="0.15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" x14ac:dyDescent="0.15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" x14ac:dyDescent="0.15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" x14ac:dyDescent="0.15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" x14ac:dyDescent="0.15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" x14ac:dyDescent="0.15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" x14ac:dyDescent="0.15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" x14ac:dyDescent="0.15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" x14ac:dyDescent="0.15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" x14ac:dyDescent="0.1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" x14ac:dyDescent="0.15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" x14ac:dyDescent="0.15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" x14ac:dyDescent="0.15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" x14ac:dyDescent="0.15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" x14ac:dyDescent="0.15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" x14ac:dyDescent="0.15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" x14ac:dyDescent="0.15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" x14ac:dyDescent="0.15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" x14ac:dyDescent="0.15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" x14ac:dyDescent="0.1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" x14ac:dyDescent="0.15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" x14ac:dyDescent="0.15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" x14ac:dyDescent="0.15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" x14ac:dyDescent="0.15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" x14ac:dyDescent="0.15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" x14ac:dyDescent="0.15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" x14ac:dyDescent="0.15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" x14ac:dyDescent="0.15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" x14ac:dyDescent="0.15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" x14ac:dyDescent="0.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" x14ac:dyDescent="0.15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" x14ac:dyDescent="0.15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" x14ac:dyDescent="0.15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" x14ac:dyDescent="0.15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" x14ac:dyDescent="0.15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" x14ac:dyDescent="0.15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" x14ac:dyDescent="0.15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" x14ac:dyDescent="0.15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" x14ac:dyDescent="0.15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" x14ac:dyDescent="0.1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" x14ac:dyDescent="0.15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" x14ac:dyDescent="0.15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" x14ac:dyDescent="0.15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" x14ac:dyDescent="0.15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" x14ac:dyDescent="0.15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" x14ac:dyDescent="0.15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" x14ac:dyDescent="0.15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" x14ac:dyDescent="0.15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" x14ac:dyDescent="0.15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" x14ac:dyDescent="0.1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" x14ac:dyDescent="0.15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" x14ac:dyDescent="0.15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" x14ac:dyDescent="0.15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" x14ac:dyDescent="0.15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" x14ac:dyDescent="0.15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" x14ac:dyDescent="0.15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" x14ac:dyDescent="0.15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" x14ac:dyDescent="0.15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" x14ac:dyDescent="0.15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" x14ac:dyDescent="0.1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" x14ac:dyDescent="0.15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" x14ac:dyDescent="0.15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" x14ac:dyDescent="0.15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" x14ac:dyDescent="0.15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" x14ac:dyDescent="0.15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" x14ac:dyDescent="0.15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" x14ac:dyDescent="0.15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" x14ac:dyDescent="0.15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" x14ac:dyDescent="0.15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" x14ac:dyDescent="0.1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" x14ac:dyDescent="0.15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" x14ac:dyDescent="0.15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" x14ac:dyDescent="0.15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" x14ac:dyDescent="0.15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" x14ac:dyDescent="0.15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" x14ac:dyDescent="0.15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" x14ac:dyDescent="0.15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" x14ac:dyDescent="0.15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" x14ac:dyDescent="0.15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" x14ac:dyDescent="0.1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" x14ac:dyDescent="0.15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" x14ac:dyDescent="0.15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" x14ac:dyDescent="0.15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" x14ac:dyDescent="0.15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" x14ac:dyDescent="0.15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" x14ac:dyDescent="0.15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" x14ac:dyDescent="0.15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" x14ac:dyDescent="0.15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" x14ac:dyDescent="0.15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" x14ac:dyDescent="0.1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" x14ac:dyDescent="0.15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" x14ac:dyDescent="0.15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" x14ac:dyDescent="0.15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" x14ac:dyDescent="0.15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" x14ac:dyDescent="0.15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" x14ac:dyDescent="0.15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" x14ac:dyDescent="0.15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" x14ac:dyDescent="0.15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" x14ac:dyDescent="0.15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" x14ac:dyDescent="0.1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" x14ac:dyDescent="0.15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" x14ac:dyDescent="0.15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" x14ac:dyDescent="0.15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" x14ac:dyDescent="0.15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" x14ac:dyDescent="0.15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" x14ac:dyDescent="0.15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" x14ac:dyDescent="0.15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" x14ac:dyDescent="0.15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" x14ac:dyDescent="0.15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" x14ac:dyDescent="0.1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" x14ac:dyDescent="0.15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" x14ac:dyDescent="0.15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" x14ac:dyDescent="0.15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" x14ac:dyDescent="0.15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" x14ac:dyDescent="0.15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" x14ac:dyDescent="0.15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" x14ac:dyDescent="0.15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" x14ac:dyDescent="0.15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" x14ac:dyDescent="0.15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" x14ac:dyDescent="0.1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" x14ac:dyDescent="0.15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" x14ac:dyDescent="0.15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" x14ac:dyDescent="0.15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" x14ac:dyDescent="0.15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" x14ac:dyDescent="0.15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" x14ac:dyDescent="0.15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" x14ac:dyDescent="0.15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" x14ac:dyDescent="0.15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" x14ac:dyDescent="0.15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" x14ac:dyDescent="0.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" x14ac:dyDescent="0.15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" x14ac:dyDescent="0.15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" x14ac:dyDescent="0.15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" x14ac:dyDescent="0.15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" x14ac:dyDescent="0.15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" x14ac:dyDescent="0.15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" x14ac:dyDescent="0.15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" x14ac:dyDescent="0.15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" x14ac:dyDescent="0.15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" x14ac:dyDescent="0.1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" x14ac:dyDescent="0.15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" x14ac:dyDescent="0.15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" x14ac:dyDescent="0.15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" x14ac:dyDescent="0.15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" x14ac:dyDescent="0.15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" x14ac:dyDescent="0.15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" x14ac:dyDescent="0.15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" x14ac:dyDescent="0.15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" x14ac:dyDescent="0.15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" x14ac:dyDescent="0.1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" x14ac:dyDescent="0.15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" x14ac:dyDescent="0.15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" x14ac:dyDescent="0.15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" x14ac:dyDescent="0.15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" x14ac:dyDescent="0.15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" x14ac:dyDescent="0.15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" x14ac:dyDescent="0.15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" x14ac:dyDescent="0.15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" x14ac:dyDescent="0.15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" x14ac:dyDescent="0.1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" x14ac:dyDescent="0.15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" x14ac:dyDescent="0.15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" x14ac:dyDescent="0.15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" x14ac:dyDescent="0.15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" x14ac:dyDescent="0.15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" x14ac:dyDescent="0.15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" x14ac:dyDescent="0.15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" x14ac:dyDescent="0.15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" x14ac:dyDescent="0.15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" x14ac:dyDescent="0.1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" x14ac:dyDescent="0.15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" x14ac:dyDescent="0.15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" x14ac:dyDescent="0.15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" x14ac:dyDescent="0.15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" x14ac:dyDescent="0.15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" x14ac:dyDescent="0.15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" x14ac:dyDescent="0.15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" x14ac:dyDescent="0.15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" x14ac:dyDescent="0.15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" x14ac:dyDescent="0.1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" x14ac:dyDescent="0.15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" x14ac:dyDescent="0.15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" x14ac:dyDescent="0.15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" x14ac:dyDescent="0.15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" x14ac:dyDescent="0.15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" x14ac:dyDescent="0.15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" x14ac:dyDescent="0.15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" x14ac:dyDescent="0.15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" x14ac:dyDescent="0.15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" x14ac:dyDescent="0.1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" x14ac:dyDescent="0.15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" x14ac:dyDescent="0.15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" x14ac:dyDescent="0.15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" x14ac:dyDescent="0.15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" x14ac:dyDescent="0.15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" x14ac:dyDescent="0.15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" x14ac:dyDescent="0.15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" x14ac:dyDescent="0.15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" x14ac:dyDescent="0.15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" x14ac:dyDescent="0.1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" x14ac:dyDescent="0.15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" x14ac:dyDescent="0.15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" x14ac:dyDescent="0.15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" x14ac:dyDescent="0.15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" x14ac:dyDescent="0.15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" x14ac:dyDescent="0.15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" x14ac:dyDescent="0.15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" x14ac:dyDescent="0.15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" x14ac:dyDescent="0.15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" x14ac:dyDescent="0.1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" x14ac:dyDescent="0.15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" x14ac:dyDescent="0.15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" x14ac:dyDescent="0.15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" x14ac:dyDescent="0.15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" x14ac:dyDescent="0.15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" x14ac:dyDescent="0.15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" x14ac:dyDescent="0.15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" x14ac:dyDescent="0.15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" x14ac:dyDescent="0.15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" x14ac:dyDescent="0.1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" x14ac:dyDescent="0.15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" x14ac:dyDescent="0.15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" x14ac:dyDescent="0.15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" x14ac:dyDescent="0.15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" x14ac:dyDescent="0.15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" x14ac:dyDescent="0.15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" x14ac:dyDescent="0.15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" x14ac:dyDescent="0.15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" x14ac:dyDescent="0.15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" x14ac:dyDescent="0.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" x14ac:dyDescent="0.15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" x14ac:dyDescent="0.15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" x14ac:dyDescent="0.15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" x14ac:dyDescent="0.15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" x14ac:dyDescent="0.15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" x14ac:dyDescent="0.15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" x14ac:dyDescent="0.15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" x14ac:dyDescent="0.15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" x14ac:dyDescent="0.15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" x14ac:dyDescent="0.1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" x14ac:dyDescent="0.15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" x14ac:dyDescent="0.15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" x14ac:dyDescent="0.15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" x14ac:dyDescent="0.15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" x14ac:dyDescent="0.15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" x14ac:dyDescent="0.15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" x14ac:dyDescent="0.15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" x14ac:dyDescent="0.15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" x14ac:dyDescent="0.15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" x14ac:dyDescent="0.1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" x14ac:dyDescent="0.15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" x14ac:dyDescent="0.15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" x14ac:dyDescent="0.15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" x14ac:dyDescent="0.15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" x14ac:dyDescent="0.15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" x14ac:dyDescent="0.15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" x14ac:dyDescent="0.15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" x14ac:dyDescent="0.15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" x14ac:dyDescent="0.15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" x14ac:dyDescent="0.1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" x14ac:dyDescent="0.15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" x14ac:dyDescent="0.15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" x14ac:dyDescent="0.15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" x14ac:dyDescent="0.15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" x14ac:dyDescent="0.15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" x14ac:dyDescent="0.15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" x14ac:dyDescent="0.15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" x14ac:dyDescent="0.15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" x14ac:dyDescent="0.15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" x14ac:dyDescent="0.1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" x14ac:dyDescent="0.15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" x14ac:dyDescent="0.15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" x14ac:dyDescent="0.15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" x14ac:dyDescent="0.15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" x14ac:dyDescent="0.15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" x14ac:dyDescent="0.15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" x14ac:dyDescent="0.15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" x14ac:dyDescent="0.15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" x14ac:dyDescent="0.15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" x14ac:dyDescent="0.1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" x14ac:dyDescent="0.15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" x14ac:dyDescent="0.15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" x14ac:dyDescent="0.15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" x14ac:dyDescent="0.15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" x14ac:dyDescent="0.15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" x14ac:dyDescent="0.15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" x14ac:dyDescent="0.15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" x14ac:dyDescent="0.15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" x14ac:dyDescent="0.15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" x14ac:dyDescent="0.1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" x14ac:dyDescent="0.15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" x14ac:dyDescent="0.15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" x14ac:dyDescent="0.15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" x14ac:dyDescent="0.15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" x14ac:dyDescent="0.15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" x14ac:dyDescent="0.15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" x14ac:dyDescent="0.15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" x14ac:dyDescent="0.15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" x14ac:dyDescent="0.15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" x14ac:dyDescent="0.1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" x14ac:dyDescent="0.15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" x14ac:dyDescent="0.15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" x14ac:dyDescent="0.15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" x14ac:dyDescent="0.15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" x14ac:dyDescent="0.15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" x14ac:dyDescent="0.15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" x14ac:dyDescent="0.15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" x14ac:dyDescent="0.15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" x14ac:dyDescent="0.15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" x14ac:dyDescent="0.1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" x14ac:dyDescent="0.15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" x14ac:dyDescent="0.15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" x14ac:dyDescent="0.15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" x14ac:dyDescent="0.15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" x14ac:dyDescent="0.15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" x14ac:dyDescent="0.15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" x14ac:dyDescent="0.15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" x14ac:dyDescent="0.15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" x14ac:dyDescent="0.15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" x14ac:dyDescent="0.1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" x14ac:dyDescent="0.15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" x14ac:dyDescent="0.15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" x14ac:dyDescent="0.15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" x14ac:dyDescent="0.15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" x14ac:dyDescent="0.15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" x14ac:dyDescent="0.15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" x14ac:dyDescent="0.15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" x14ac:dyDescent="0.15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" x14ac:dyDescent="0.15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" x14ac:dyDescent="0.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" x14ac:dyDescent="0.15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" x14ac:dyDescent="0.15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" x14ac:dyDescent="0.15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" x14ac:dyDescent="0.15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" x14ac:dyDescent="0.15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" x14ac:dyDescent="0.15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" x14ac:dyDescent="0.15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" x14ac:dyDescent="0.15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" x14ac:dyDescent="0.15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" x14ac:dyDescent="0.1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" x14ac:dyDescent="0.15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" x14ac:dyDescent="0.15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" x14ac:dyDescent="0.15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" x14ac:dyDescent="0.15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" x14ac:dyDescent="0.15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" x14ac:dyDescent="0.15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" x14ac:dyDescent="0.15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" x14ac:dyDescent="0.15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" x14ac:dyDescent="0.15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" x14ac:dyDescent="0.1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" x14ac:dyDescent="0.15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" x14ac:dyDescent="0.15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" x14ac:dyDescent="0.15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" x14ac:dyDescent="0.15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" x14ac:dyDescent="0.15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" x14ac:dyDescent="0.15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" x14ac:dyDescent="0.15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" x14ac:dyDescent="0.15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" x14ac:dyDescent="0.15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" x14ac:dyDescent="0.1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" x14ac:dyDescent="0.15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" x14ac:dyDescent="0.15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" x14ac:dyDescent="0.15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" x14ac:dyDescent="0.15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" x14ac:dyDescent="0.15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" x14ac:dyDescent="0.15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" x14ac:dyDescent="0.15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" x14ac:dyDescent="0.15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" x14ac:dyDescent="0.15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" x14ac:dyDescent="0.1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" x14ac:dyDescent="0.15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" x14ac:dyDescent="0.15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" x14ac:dyDescent="0.15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" x14ac:dyDescent="0.15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" x14ac:dyDescent="0.15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" x14ac:dyDescent="0.15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" x14ac:dyDescent="0.15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" x14ac:dyDescent="0.15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" x14ac:dyDescent="0.15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" x14ac:dyDescent="0.1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" x14ac:dyDescent="0.15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" x14ac:dyDescent="0.15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" x14ac:dyDescent="0.15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" x14ac:dyDescent="0.15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" x14ac:dyDescent="0.15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" x14ac:dyDescent="0.15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" x14ac:dyDescent="0.15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" x14ac:dyDescent="0.15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" x14ac:dyDescent="0.15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" x14ac:dyDescent="0.1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" x14ac:dyDescent="0.15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" x14ac:dyDescent="0.15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" x14ac:dyDescent="0.15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" x14ac:dyDescent="0.15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" x14ac:dyDescent="0.15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" x14ac:dyDescent="0.15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" x14ac:dyDescent="0.15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" x14ac:dyDescent="0.15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" x14ac:dyDescent="0.15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" x14ac:dyDescent="0.1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" x14ac:dyDescent="0.15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" x14ac:dyDescent="0.15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" x14ac:dyDescent="0.15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" x14ac:dyDescent="0.15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" x14ac:dyDescent="0.15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" x14ac:dyDescent="0.15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" x14ac:dyDescent="0.15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" x14ac:dyDescent="0.15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" x14ac:dyDescent="0.15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" x14ac:dyDescent="0.1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" x14ac:dyDescent="0.15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" x14ac:dyDescent="0.15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" x14ac:dyDescent="0.15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" x14ac:dyDescent="0.15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" x14ac:dyDescent="0.15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selection activeCell="J1" sqref="J1:K1"/>
    </sheetView>
  </sheetViews>
  <sheetFormatPr baseColWidth="10" defaultColWidth="14.5" defaultRowHeight="15.75" customHeight="1" x14ac:dyDescent="0.15"/>
  <cols>
    <col min="1" max="1" width="3.33203125" customWidth="1"/>
    <col min="2" max="3" width="9.6640625" customWidth="1"/>
    <col min="4" max="4" width="11.5" customWidth="1"/>
    <col min="13" max="14" width="17.5" customWidth="1"/>
  </cols>
  <sheetData>
    <row r="1" spans="1:28" ht="15.75" customHeight="1" x14ac:dyDescent="0.15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14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1">
        <v>1</v>
      </c>
      <c r="B2" s="26">
        <v>4.83</v>
      </c>
      <c r="C2" s="26">
        <v>0.08</v>
      </c>
      <c r="D2" s="7">
        <f t="shared" ref="D2:D11" si="0">$B2/$C2</f>
        <v>60.375</v>
      </c>
      <c r="E2" s="6">
        <v>55</v>
      </c>
      <c r="F2" s="7">
        <f>SUM($D2:$D6)/COUNT($D2:$D6)</f>
        <v>56.048389355742302</v>
      </c>
      <c r="G2" s="7">
        <f t="shared" ref="G2:G11" si="1">($D2-$F$2)^2</f>
        <v>18.719559667004017</v>
      </c>
      <c r="H2" s="7">
        <f t="shared" ref="H2:H11" si="2">(SUM($G$2:$G$11)-(COUNT($G$2:$G$11)*($F$2-$E$2)^2))</f>
        <v>86.447254728312487</v>
      </c>
      <c r="I2" s="7">
        <f>SQRT($H$12)</f>
        <v>1.3860195182873909</v>
      </c>
      <c r="J2" s="7">
        <f>($F$2+(3.182*$I$2))</f>
        <v>60.458703462932782</v>
      </c>
      <c r="K2" s="7">
        <f>($F$2-(3.182*$I$2))</f>
        <v>51.638075248551822</v>
      </c>
      <c r="L2" s="8">
        <f>((2.57*$I$2)/$F$2)</f>
        <v>6.3553479465572743E-2</v>
      </c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15">
      <c r="A3" s="1">
        <v>2</v>
      </c>
      <c r="B3" s="26">
        <v>9.7200000000000006</v>
      </c>
      <c r="C3" s="26">
        <v>0.17</v>
      </c>
      <c r="D3" s="7">
        <f t="shared" si="0"/>
        <v>57.176470588235297</v>
      </c>
      <c r="E3" s="7"/>
      <c r="F3" s="7"/>
      <c r="G3" s="7">
        <f t="shared" si="1"/>
        <v>1.2725672671029156</v>
      </c>
      <c r="H3" s="7">
        <f t="shared" si="2"/>
        <v>86.447254728312487</v>
      </c>
      <c r="I3" s="7"/>
      <c r="J3" s="7"/>
      <c r="K3" s="7"/>
      <c r="L3" s="7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 x14ac:dyDescent="0.15">
      <c r="A4" s="14">
        <v>3</v>
      </c>
      <c r="B4" s="30">
        <v>14.92</v>
      </c>
      <c r="C4" s="30">
        <v>0.28000000000000003</v>
      </c>
      <c r="D4" s="7">
        <f t="shared" si="0"/>
        <v>53.285714285714278</v>
      </c>
      <c r="E4" s="16"/>
      <c r="F4" s="16"/>
      <c r="G4" s="7">
        <f t="shared" si="1"/>
        <v>7.6323735425543475</v>
      </c>
      <c r="H4" s="7">
        <f t="shared" si="2"/>
        <v>86.447254728312487</v>
      </c>
      <c r="I4" s="16"/>
      <c r="J4" s="16"/>
      <c r="K4" s="16"/>
      <c r="L4" s="7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 x14ac:dyDescent="0.15">
      <c r="A5" s="14">
        <v>4</v>
      </c>
      <c r="B5" s="30">
        <v>19.5</v>
      </c>
      <c r="C5" s="30">
        <v>0.36</v>
      </c>
      <c r="D5" s="7">
        <f t="shared" si="0"/>
        <v>54.166666666666671</v>
      </c>
      <c r="E5" s="16"/>
      <c r="F5" s="16"/>
      <c r="G5" s="7">
        <f t="shared" si="1"/>
        <v>3.540880278582021</v>
      </c>
      <c r="H5" s="7">
        <f t="shared" si="2"/>
        <v>86.447254728312487</v>
      </c>
      <c r="I5" s="16"/>
      <c r="J5" s="16"/>
      <c r="K5" s="16"/>
      <c r="L5" s="7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 x14ac:dyDescent="0.15">
      <c r="A6" s="14">
        <v>5</v>
      </c>
      <c r="B6" s="30">
        <v>23.2</v>
      </c>
      <c r="C6" s="30">
        <v>0.42</v>
      </c>
      <c r="D6" s="7">
        <f t="shared" si="0"/>
        <v>55.238095238095241</v>
      </c>
      <c r="E6" s="16"/>
      <c r="F6" s="16"/>
      <c r="G6" s="7">
        <f t="shared" si="1"/>
        <v>0.65657655709342888</v>
      </c>
      <c r="H6" s="7">
        <f t="shared" si="2"/>
        <v>86.447254728312487</v>
      </c>
      <c r="I6" s="16"/>
      <c r="J6" s="16"/>
      <c r="K6" s="16"/>
      <c r="L6" s="7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 x14ac:dyDescent="0.15">
      <c r="A7" s="14">
        <v>6</v>
      </c>
      <c r="B7" s="30">
        <v>29.2</v>
      </c>
      <c r="C7" s="30">
        <v>0.56999999999999995</v>
      </c>
      <c r="D7" s="7">
        <f t="shared" si="0"/>
        <v>51.228070175438603</v>
      </c>
      <c r="E7" s="16"/>
      <c r="F7" s="16"/>
      <c r="G7" s="7">
        <f t="shared" si="1"/>
        <v>23.235477000003723</v>
      </c>
      <c r="H7" s="7">
        <f t="shared" si="2"/>
        <v>86.447254728312487</v>
      </c>
      <c r="I7" s="16"/>
      <c r="J7" s="16"/>
      <c r="K7" s="16"/>
      <c r="L7" s="7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15">
      <c r="A8" s="14">
        <v>7</v>
      </c>
      <c r="B8" s="30">
        <v>34.56</v>
      </c>
      <c r="C8" s="30">
        <v>0.63</v>
      </c>
      <c r="D8" s="7">
        <f t="shared" si="0"/>
        <v>54.857142857142861</v>
      </c>
      <c r="E8" s="16"/>
      <c r="F8" s="16"/>
      <c r="G8" s="7">
        <f t="shared" si="1"/>
        <v>1.4190682204254266</v>
      </c>
      <c r="H8" s="7">
        <f t="shared" si="2"/>
        <v>86.447254728312487</v>
      </c>
      <c r="I8" s="16"/>
      <c r="J8" s="16"/>
      <c r="K8" s="16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 x14ac:dyDescent="0.15">
      <c r="A9" s="14">
        <v>8</v>
      </c>
      <c r="B9" s="30">
        <v>36.25</v>
      </c>
      <c r="C9" s="30">
        <v>0.71</v>
      </c>
      <c r="D9" s="7">
        <f t="shared" si="0"/>
        <v>51.056338028169016</v>
      </c>
      <c r="E9" s="16"/>
      <c r="F9" s="16"/>
      <c r="G9" s="7">
        <f t="shared" si="1"/>
        <v>24.920576457126206</v>
      </c>
      <c r="H9" s="7">
        <f t="shared" si="2"/>
        <v>86.447254728312487</v>
      </c>
      <c r="I9" s="16"/>
      <c r="J9" s="16"/>
      <c r="K9" s="16"/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15">
      <c r="A10" s="14">
        <v>9</v>
      </c>
      <c r="B10" s="30">
        <v>43.78</v>
      </c>
      <c r="C10" s="30">
        <v>0.84</v>
      </c>
      <c r="D10" s="7">
        <f t="shared" si="0"/>
        <v>52.11904761904762</v>
      </c>
      <c r="E10" s="16"/>
      <c r="F10" s="16"/>
      <c r="G10" s="7">
        <f t="shared" si="1"/>
        <v>15.439726483730773</v>
      </c>
      <c r="H10" s="7">
        <f t="shared" si="2"/>
        <v>86.447254728312487</v>
      </c>
      <c r="I10" s="16"/>
      <c r="J10" s="16"/>
      <c r="K10" s="16"/>
      <c r="L10" s="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15">
      <c r="A11" s="1">
        <v>10</v>
      </c>
      <c r="B11" s="26">
        <v>48.64</v>
      </c>
      <c r="C11" s="26">
        <v>0.88</v>
      </c>
      <c r="D11" s="7">
        <f t="shared" si="0"/>
        <v>55.272727272727273</v>
      </c>
      <c r="E11" s="7"/>
      <c r="F11" s="7"/>
      <c r="G11" s="7">
        <f t="shared" si="1"/>
        <v>0.60165166702721262</v>
      </c>
      <c r="H11" s="7">
        <f t="shared" si="2"/>
        <v>86.447254728312487</v>
      </c>
      <c r="I11" s="7"/>
      <c r="J11" s="7"/>
      <c r="K11" s="7"/>
      <c r="L11" s="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 x14ac:dyDescent="0.15">
      <c r="A12" s="5"/>
      <c r="B12" s="25"/>
      <c r="C12" s="25"/>
      <c r="D12" s="9"/>
      <c r="E12" s="9"/>
      <c r="F12" s="9"/>
      <c r="G12" s="9"/>
      <c r="H12" s="34">
        <f>SUM(H2,H11)/90</f>
        <v>1.9210501050736108</v>
      </c>
      <c r="I12" s="9"/>
      <c r="J12" s="9"/>
      <c r="K12" s="9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 x14ac:dyDescent="0.15">
      <c r="A13" s="4"/>
      <c r="B13" s="10"/>
      <c r="C13" s="10"/>
      <c r="D13" s="10"/>
      <c r="E13" s="10"/>
      <c r="F13" s="10"/>
      <c r="G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1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15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15">
      <c r="A16" s="4"/>
      <c r="B16" s="10"/>
      <c r="C16" s="10"/>
      <c r="D16" s="10"/>
      <c r="E16" s="10"/>
      <c r="F16" s="10"/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15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15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1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1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15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1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1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1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1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1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1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1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1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1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1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1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15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1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15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15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15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15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" x14ac:dyDescent="0.15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" x14ac:dyDescent="0.15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" x14ac:dyDescent="0.15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" x14ac:dyDescent="0.1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" x14ac:dyDescent="0.15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" x14ac:dyDescent="0.15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" x14ac:dyDescent="0.15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" x14ac:dyDescent="0.15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" x14ac:dyDescent="0.15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" x14ac:dyDescent="0.15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" x14ac:dyDescent="0.15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" x14ac:dyDescent="0.15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" x14ac:dyDescent="0.1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" x14ac:dyDescent="0.15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" x14ac:dyDescent="0.15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" x14ac:dyDescent="0.15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" x14ac:dyDescent="0.15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" x14ac:dyDescent="0.15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" x14ac:dyDescent="0.15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" x14ac:dyDescent="0.15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" x14ac:dyDescent="0.15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" x14ac:dyDescent="0.15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" x14ac:dyDescent="0.1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" x14ac:dyDescent="0.15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" x14ac:dyDescent="0.15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" x14ac:dyDescent="0.15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" x14ac:dyDescent="0.15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" x14ac:dyDescent="0.15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" x14ac:dyDescent="0.15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" x14ac:dyDescent="0.15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" x14ac:dyDescent="0.15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" x14ac:dyDescent="0.1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" x14ac:dyDescent="0.15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" x14ac:dyDescent="0.15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" x14ac:dyDescent="0.15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" x14ac:dyDescent="0.15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" x14ac:dyDescent="0.1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" x14ac:dyDescent="0.1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" x14ac:dyDescent="0.15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" x14ac:dyDescent="0.15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" x14ac:dyDescent="0.15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" x14ac:dyDescent="0.15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" x14ac:dyDescent="0.15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" x14ac:dyDescent="0.15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" x14ac:dyDescent="0.15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" x14ac:dyDescent="0.15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" x14ac:dyDescent="0.15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" x14ac:dyDescent="0.15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" x14ac:dyDescent="0.15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" x14ac:dyDescent="0.15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" x14ac:dyDescent="0.15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" x14ac:dyDescent="0.15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" x14ac:dyDescent="0.15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" x14ac:dyDescent="0.15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" x14ac:dyDescent="0.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" x14ac:dyDescent="0.15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" x14ac:dyDescent="0.15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" x14ac:dyDescent="0.15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" x14ac:dyDescent="0.15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" x14ac:dyDescent="0.15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" x14ac:dyDescent="0.15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" x14ac:dyDescent="0.15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" x14ac:dyDescent="0.1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" x14ac:dyDescent="0.15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" x14ac:dyDescent="0.15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" x14ac:dyDescent="0.15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" x14ac:dyDescent="0.15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" x14ac:dyDescent="0.15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" x14ac:dyDescent="0.1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" x14ac:dyDescent="0.15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" x14ac:dyDescent="0.15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" x14ac:dyDescent="0.15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" x14ac:dyDescent="0.15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" x14ac:dyDescent="0.15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" x14ac:dyDescent="0.15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" x14ac:dyDescent="0.1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" x14ac:dyDescent="0.15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" x14ac:dyDescent="0.15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" x14ac:dyDescent="0.15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" x14ac:dyDescent="0.15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" x14ac:dyDescent="0.15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" x14ac:dyDescent="0.15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" x14ac:dyDescent="0.15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" x14ac:dyDescent="0.15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" x14ac:dyDescent="0.1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" x14ac:dyDescent="0.15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" x14ac:dyDescent="0.15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" x14ac:dyDescent="0.15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" x14ac:dyDescent="0.15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" x14ac:dyDescent="0.15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" x14ac:dyDescent="0.15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" x14ac:dyDescent="0.15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" x14ac:dyDescent="0.15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" x14ac:dyDescent="0.1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" x14ac:dyDescent="0.15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" x14ac:dyDescent="0.15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" x14ac:dyDescent="0.15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" x14ac:dyDescent="0.15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" x14ac:dyDescent="0.15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" x14ac:dyDescent="0.15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" x14ac:dyDescent="0.15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" x14ac:dyDescent="0.15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" x14ac:dyDescent="0.15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" x14ac:dyDescent="0.15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" x14ac:dyDescent="0.15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" x14ac:dyDescent="0.1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" x14ac:dyDescent="0.15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" x14ac:dyDescent="0.15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" x14ac:dyDescent="0.15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" x14ac:dyDescent="0.15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" x14ac:dyDescent="0.15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" x14ac:dyDescent="0.15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" x14ac:dyDescent="0.15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" x14ac:dyDescent="0.15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" x14ac:dyDescent="0.1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" x14ac:dyDescent="0.15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" x14ac:dyDescent="0.15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" x14ac:dyDescent="0.15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" x14ac:dyDescent="0.15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" x14ac:dyDescent="0.15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" x14ac:dyDescent="0.15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" x14ac:dyDescent="0.15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" x14ac:dyDescent="0.15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" x14ac:dyDescent="0.1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" x14ac:dyDescent="0.15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" x14ac:dyDescent="0.15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" x14ac:dyDescent="0.15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" x14ac:dyDescent="0.15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" x14ac:dyDescent="0.15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" x14ac:dyDescent="0.15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" x14ac:dyDescent="0.15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" x14ac:dyDescent="0.15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" x14ac:dyDescent="0.15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" x14ac:dyDescent="0.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" x14ac:dyDescent="0.15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" x14ac:dyDescent="0.15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" x14ac:dyDescent="0.15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" x14ac:dyDescent="0.15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" x14ac:dyDescent="0.15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" x14ac:dyDescent="0.15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" x14ac:dyDescent="0.15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" x14ac:dyDescent="0.15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" x14ac:dyDescent="0.15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" x14ac:dyDescent="0.1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" x14ac:dyDescent="0.15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" x14ac:dyDescent="0.15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" x14ac:dyDescent="0.15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" x14ac:dyDescent="0.15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" x14ac:dyDescent="0.15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" x14ac:dyDescent="0.15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" x14ac:dyDescent="0.15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" x14ac:dyDescent="0.15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" x14ac:dyDescent="0.15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" x14ac:dyDescent="0.1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" x14ac:dyDescent="0.15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" x14ac:dyDescent="0.15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" x14ac:dyDescent="0.15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" x14ac:dyDescent="0.15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" x14ac:dyDescent="0.15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" x14ac:dyDescent="0.15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" x14ac:dyDescent="0.15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" x14ac:dyDescent="0.15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" x14ac:dyDescent="0.15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" x14ac:dyDescent="0.1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" x14ac:dyDescent="0.15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" x14ac:dyDescent="0.15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" x14ac:dyDescent="0.15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" x14ac:dyDescent="0.15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" x14ac:dyDescent="0.15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" x14ac:dyDescent="0.15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" x14ac:dyDescent="0.15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" x14ac:dyDescent="0.15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" x14ac:dyDescent="0.15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" x14ac:dyDescent="0.1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" x14ac:dyDescent="0.15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" x14ac:dyDescent="0.15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" x14ac:dyDescent="0.15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" x14ac:dyDescent="0.15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" x14ac:dyDescent="0.15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" x14ac:dyDescent="0.15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" x14ac:dyDescent="0.15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" x14ac:dyDescent="0.15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" x14ac:dyDescent="0.15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" x14ac:dyDescent="0.1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" x14ac:dyDescent="0.15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" x14ac:dyDescent="0.15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" x14ac:dyDescent="0.15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" x14ac:dyDescent="0.15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" x14ac:dyDescent="0.15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" x14ac:dyDescent="0.15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" x14ac:dyDescent="0.15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" x14ac:dyDescent="0.15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" x14ac:dyDescent="0.15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" x14ac:dyDescent="0.1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" x14ac:dyDescent="0.15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" x14ac:dyDescent="0.15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" x14ac:dyDescent="0.15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" x14ac:dyDescent="0.15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" x14ac:dyDescent="0.15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" x14ac:dyDescent="0.15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" x14ac:dyDescent="0.15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" x14ac:dyDescent="0.15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" x14ac:dyDescent="0.15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" x14ac:dyDescent="0.1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" x14ac:dyDescent="0.15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" x14ac:dyDescent="0.15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" x14ac:dyDescent="0.15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" x14ac:dyDescent="0.15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" x14ac:dyDescent="0.15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" x14ac:dyDescent="0.15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" x14ac:dyDescent="0.15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" x14ac:dyDescent="0.15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" x14ac:dyDescent="0.15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" x14ac:dyDescent="0.1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" x14ac:dyDescent="0.15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" x14ac:dyDescent="0.15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" x14ac:dyDescent="0.15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" x14ac:dyDescent="0.15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" x14ac:dyDescent="0.15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" x14ac:dyDescent="0.15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" x14ac:dyDescent="0.15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" x14ac:dyDescent="0.15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" x14ac:dyDescent="0.15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" x14ac:dyDescent="0.1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" x14ac:dyDescent="0.15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" x14ac:dyDescent="0.15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" x14ac:dyDescent="0.15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" x14ac:dyDescent="0.15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" x14ac:dyDescent="0.15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" x14ac:dyDescent="0.15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" x14ac:dyDescent="0.15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" x14ac:dyDescent="0.15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" x14ac:dyDescent="0.15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" x14ac:dyDescent="0.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" x14ac:dyDescent="0.15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" x14ac:dyDescent="0.15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" x14ac:dyDescent="0.15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" x14ac:dyDescent="0.15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" x14ac:dyDescent="0.15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" x14ac:dyDescent="0.15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" x14ac:dyDescent="0.15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" x14ac:dyDescent="0.15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" x14ac:dyDescent="0.15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" x14ac:dyDescent="0.1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" x14ac:dyDescent="0.15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" x14ac:dyDescent="0.15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" x14ac:dyDescent="0.15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" x14ac:dyDescent="0.15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" x14ac:dyDescent="0.15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" x14ac:dyDescent="0.15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" x14ac:dyDescent="0.15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" x14ac:dyDescent="0.15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" x14ac:dyDescent="0.15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" x14ac:dyDescent="0.1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" x14ac:dyDescent="0.15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" x14ac:dyDescent="0.15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" x14ac:dyDescent="0.15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" x14ac:dyDescent="0.15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" x14ac:dyDescent="0.15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" x14ac:dyDescent="0.15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" x14ac:dyDescent="0.15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" x14ac:dyDescent="0.15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" x14ac:dyDescent="0.15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" x14ac:dyDescent="0.1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" x14ac:dyDescent="0.15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" x14ac:dyDescent="0.15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" x14ac:dyDescent="0.15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" x14ac:dyDescent="0.15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" x14ac:dyDescent="0.15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" x14ac:dyDescent="0.15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" x14ac:dyDescent="0.15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" x14ac:dyDescent="0.15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" x14ac:dyDescent="0.15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" x14ac:dyDescent="0.1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" x14ac:dyDescent="0.15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" x14ac:dyDescent="0.15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" x14ac:dyDescent="0.15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" x14ac:dyDescent="0.15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" x14ac:dyDescent="0.15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" x14ac:dyDescent="0.15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" x14ac:dyDescent="0.15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" x14ac:dyDescent="0.15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" x14ac:dyDescent="0.15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" x14ac:dyDescent="0.1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" x14ac:dyDescent="0.15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" x14ac:dyDescent="0.15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" x14ac:dyDescent="0.15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" x14ac:dyDescent="0.15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" x14ac:dyDescent="0.15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" x14ac:dyDescent="0.15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" x14ac:dyDescent="0.15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" x14ac:dyDescent="0.15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" x14ac:dyDescent="0.15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" x14ac:dyDescent="0.1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" x14ac:dyDescent="0.15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" x14ac:dyDescent="0.15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" x14ac:dyDescent="0.15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" x14ac:dyDescent="0.15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" x14ac:dyDescent="0.15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" x14ac:dyDescent="0.15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" x14ac:dyDescent="0.15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" x14ac:dyDescent="0.15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" x14ac:dyDescent="0.15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" x14ac:dyDescent="0.1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" x14ac:dyDescent="0.15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" x14ac:dyDescent="0.15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" x14ac:dyDescent="0.15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" x14ac:dyDescent="0.15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" x14ac:dyDescent="0.15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" x14ac:dyDescent="0.15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" x14ac:dyDescent="0.15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" x14ac:dyDescent="0.15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" x14ac:dyDescent="0.15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" x14ac:dyDescent="0.1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" x14ac:dyDescent="0.15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" x14ac:dyDescent="0.15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" x14ac:dyDescent="0.15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" x14ac:dyDescent="0.15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" x14ac:dyDescent="0.15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" x14ac:dyDescent="0.15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" x14ac:dyDescent="0.15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" x14ac:dyDescent="0.15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" x14ac:dyDescent="0.15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" x14ac:dyDescent="0.1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" x14ac:dyDescent="0.15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" x14ac:dyDescent="0.15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" x14ac:dyDescent="0.15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" x14ac:dyDescent="0.15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" x14ac:dyDescent="0.15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" x14ac:dyDescent="0.15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" x14ac:dyDescent="0.15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" x14ac:dyDescent="0.15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" x14ac:dyDescent="0.15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" x14ac:dyDescent="0.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" x14ac:dyDescent="0.15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" x14ac:dyDescent="0.15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" x14ac:dyDescent="0.15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" x14ac:dyDescent="0.15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" x14ac:dyDescent="0.15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" x14ac:dyDescent="0.15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" x14ac:dyDescent="0.15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" x14ac:dyDescent="0.15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" x14ac:dyDescent="0.15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" x14ac:dyDescent="0.1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" x14ac:dyDescent="0.15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" x14ac:dyDescent="0.15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" x14ac:dyDescent="0.15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" x14ac:dyDescent="0.15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" x14ac:dyDescent="0.15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" x14ac:dyDescent="0.15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" x14ac:dyDescent="0.15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" x14ac:dyDescent="0.15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" x14ac:dyDescent="0.15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" x14ac:dyDescent="0.1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" x14ac:dyDescent="0.15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" x14ac:dyDescent="0.15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" x14ac:dyDescent="0.15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" x14ac:dyDescent="0.15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" x14ac:dyDescent="0.15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" x14ac:dyDescent="0.15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" x14ac:dyDescent="0.15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" x14ac:dyDescent="0.15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" x14ac:dyDescent="0.15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" x14ac:dyDescent="0.1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" x14ac:dyDescent="0.15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" x14ac:dyDescent="0.15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" x14ac:dyDescent="0.15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" x14ac:dyDescent="0.15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" x14ac:dyDescent="0.15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" x14ac:dyDescent="0.15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" x14ac:dyDescent="0.15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" x14ac:dyDescent="0.15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" x14ac:dyDescent="0.15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" x14ac:dyDescent="0.1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" x14ac:dyDescent="0.15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" x14ac:dyDescent="0.15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" x14ac:dyDescent="0.15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" x14ac:dyDescent="0.15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" x14ac:dyDescent="0.15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" x14ac:dyDescent="0.15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" x14ac:dyDescent="0.15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" x14ac:dyDescent="0.15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" x14ac:dyDescent="0.15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" x14ac:dyDescent="0.1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" x14ac:dyDescent="0.15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" x14ac:dyDescent="0.15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" x14ac:dyDescent="0.15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" x14ac:dyDescent="0.15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" x14ac:dyDescent="0.15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" x14ac:dyDescent="0.15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" x14ac:dyDescent="0.15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" x14ac:dyDescent="0.15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" x14ac:dyDescent="0.15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" x14ac:dyDescent="0.1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" x14ac:dyDescent="0.15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" x14ac:dyDescent="0.15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" x14ac:dyDescent="0.15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" x14ac:dyDescent="0.15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" x14ac:dyDescent="0.15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" x14ac:dyDescent="0.15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" x14ac:dyDescent="0.15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" x14ac:dyDescent="0.15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" x14ac:dyDescent="0.15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" x14ac:dyDescent="0.1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" x14ac:dyDescent="0.15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" x14ac:dyDescent="0.15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" x14ac:dyDescent="0.15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" x14ac:dyDescent="0.15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" x14ac:dyDescent="0.15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" x14ac:dyDescent="0.15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" x14ac:dyDescent="0.15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" x14ac:dyDescent="0.15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" x14ac:dyDescent="0.15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" x14ac:dyDescent="0.1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" x14ac:dyDescent="0.15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" x14ac:dyDescent="0.15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" x14ac:dyDescent="0.15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" x14ac:dyDescent="0.15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" x14ac:dyDescent="0.15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" x14ac:dyDescent="0.15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" x14ac:dyDescent="0.15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" x14ac:dyDescent="0.15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" x14ac:dyDescent="0.15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" x14ac:dyDescent="0.1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" x14ac:dyDescent="0.15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" x14ac:dyDescent="0.15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" x14ac:dyDescent="0.15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" x14ac:dyDescent="0.15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" x14ac:dyDescent="0.15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" x14ac:dyDescent="0.15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" x14ac:dyDescent="0.15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" x14ac:dyDescent="0.15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" x14ac:dyDescent="0.15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" x14ac:dyDescent="0.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" x14ac:dyDescent="0.15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" x14ac:dyDescent="0.15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" x14ac:dyDescent="0.15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" x14ac:dyDescent="0.15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" x14ac:dyDescent="0.15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" x14ac:dyDescent="0.15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" x14ac:dyDescent="0.15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" x14ac:dyDescent="0.15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" x14ac:dyDescent="0.15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" x14ac:dyDescent="0.1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" x14ac:dyDescent="0.15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" x14ac:dyDescent="0.15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" x14ac:dyDescent="0.15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" x14ac:dyDescent="0.15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" x14ac:dyDescent="0.15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" x14ac:dyDescent="0.15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" x14ac:dyDescent="0.15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" x14ac:dyDescent="0.15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" x14ac:dyDescent="0.15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" x14ac:dyDescent="0.1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" x14ac:dyDescent="0.15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" x14ac:dyDescent="0.15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" x14ac:dyDescent="0.15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" x14ac:dyDescent="0.15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" x14ac:dyDescent="0.15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" x14ac:dyDescent="0.15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" x14ac:dyDescent="0.15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" x14ac:dyDescent="0.15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" x14ac:dyDescent="0.15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" x14ac:dyDescent="0.1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" x14ac:dyDescent="0.15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" x14ac:dyDescent="0.15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" x14ac:dyDescent="0.15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" x14ac:dyDescent="0.15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" x14ac:dyDescent="0.15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" x14ac:dyDescent="0.15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" x14ac:dyDescent="0.15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" x14ac:dyDescent="0.15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" x14ac:dyDescent="0.15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" x14ac:dyDescent="0.1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" x14ac:dyDescent="0.15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" x14ac:dyDescent="0.15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" x14ac:dyDescent="0.15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" x14ac:dyDescent="0.15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" x14ac:dyDescent="0.15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" x14ac:dyDescent="0.15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" x14ac:dyDescent="0.15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" x14ac:dyDescent="0.15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" x14ac:dyDescent="0.15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" x14ac:dyDescent="0.1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" x14ac:dyDescent="0.15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" x14ac:dyDescent="0.15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" x14ac:dyDescent="0.15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" x14ac:dyDescent="0.15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" x14ac:dyDescent="0.15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" x14ac:dyDescent="0.15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" x14ac:dyDescent="0.15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" x14ac:dyDescent="0.15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" x14ac:dyDescent="0.15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" x14ac:dyDescent="0.1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" x14ac:dyDescent="0.15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" x14ac:dyDescent="0.15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" x14ac:dyDescent="0.15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" x14ac:dyDescent="0.15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" x14ac:dyDescent="0.15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" x14ac:dyDescent="0.15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" x14ac:dyDescent="0.15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" x14ac:dyDescent="0.15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" x14ac:dyDescent="0.15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" x14ac:dyDescent="0.1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" x14ac:dyDescent="0.15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" x14ac:dyDescent="0.15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" x14ac:dyDescent="0.15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" x14ac:dyDescent="0.15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" x14ac:dyDescent="0.15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" x14ac:dyDescent="0.15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" x14ac:dyDescent="0.15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" x14ac:dyDescent="0.15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" x14ac:dyDescent="0.15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" x14ac:dyDescent="0.1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" x14ac:dyDescent="0.15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" x14ac:dyDescent="0.15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" x14ac:dyDescent="0.15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" x14ac:dyDescent="0.15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" x14ac:dyDescent="0.15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" x14ac:dyDescent="0.15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" x14ac:dyDescent="0.15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" x14ac:dyDescent="0.15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" x14ac:dyDescent="0.15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" x14ac:dyDescent="0.1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" x14ac:dyDescent="0.15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" x14ac:dyDescent="0.15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" x14ac:dyDescent="0.15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" x14ac:dyDescent="0.15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" x14ac:dyDescent="0.15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" x14ac:dyDescent="0.15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" x14ac:dyDescent="0.15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" x14ac:dyDescent="0.15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" x14ac:dyDescent="0.15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" x14ac:dyDescent="0.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" x14ac:dyDescent="0.15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" x14ac:dyDescent="0.15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" x14ac:dyDescent="0.15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" x14ac:dyDescent="0.15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" x14ac:dyDescent="0.15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" x14ac:dyDescent="0.15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" x14ac:dyDescent="0.15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" x14ac:dyDescent="0.15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" x14ac:dyDescent="0.15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" x14ac:dyDescent="0.1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" x14ac:dyDescent="0.15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" x14ac:dyDescent="0.15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" x14ac:dyDescent="0.15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" x14ac:dyDescent="0.15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" x14ac:dyDescent="0.15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" x14ac:dyDescent="0.15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" x14ac:dyDescent="0.15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" x14ac:dyDescent="0.15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" x14ac:dyDescent="0.15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" x14ac:dyDescent="0.1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" x14ac:dyDescent="0.15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" x14ac:dyDescent="0.15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" x14ac:dyDescent="0.15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" x14ac:dyDescent="0.15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" x14ac:dyDescent="0.15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" x14ac:dyDescent="0.15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" x14ac:dyDescent="0.15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" x14ac:dyDescent="0.15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" x14ac:dyDescent="0.15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" x14ac:dyDescent="0.1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" x14ac:dyDescent="0.15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" x14ac:dyDescent="0.15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" x14ac:dyDescent="0.15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" x14ac:dyDescent="0.15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" x14ac:dyDescent="0.15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" x14ac:dyDescent="0.15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" x14ac:dyDescent="0.15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" x14ac:dyDescent="0.15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" x14ac:dyDescent="0.15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" x14ac:dyDescent="0.1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" x14ac:dyDescent="0.15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" x14ac:dyDescent="0.15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" x14ac:dyDescent="0.15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" x14ac:dyDescent="0.15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" x14ac:dyDescent="0.15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" x14ac:dyDescent="0.15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" x14ac:dyDescent="0.15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" x14ac:dyDescent="0.15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" x14ac:dyDescent="0.15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" x14ac:dyDescent="0.1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" x14ac:dyDescent="0.15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" x14ac:dyDescent="0.15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" x14ac:dyDescent="0.15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" x14ac:dyDescent="0.15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" x14ac:dyDescent="0.15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" x14ac:dyDescent="0.15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" x14ac:dyDescent="0.15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" x14ac:dyDescent="0.15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" x14ac:dyDescent="0.15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" x14ac:dyDescent="0.1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" x14ac:dyDescent="0.15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" x14ac:dyDescent="0.15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" x14ac:dyDescent="0.15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" x14ac:dyDescent="0.15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" x14ac:dyDescent="0.15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" x14ac:dyDescent="0.15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" x14ac:dyDescent="0.15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" x14ac:dyDescent="0.15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" x14ac:dyDescent="0.15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" x14ac:dyDescent="0.1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" x14ac:dyDescent="0.15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" x14ac:dyDescent="0.15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" x14ac:dyDescent="0.15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" x14ac:dyDescent="0.15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" x14ac:dyDescent="0.15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" x14ac:dyDescent="0.15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" x14ac:dyDescent="0.15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" x14ac:dyDescent="0.15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" x14ac:dyDescent="0.15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" x14ac:dyDescent="0.1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" x14ac:dyDescent="0.15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" x14ac:dyDescent="0.15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" x14ac:dyDescent="0.15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" x14ac:dyDescent="0.15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" x14ac:dyDescent="0.15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" x14ac:dyDescent="0.15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" x14ac:dyDescent="0.15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" x14ac:dyDescent="0.15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" x14ac:dyDescent="0.15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" x14ac:dyDescent="0.1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" x14ac:dyDescent="0.15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" x14ac:dyDescent="0.15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" x14ac:dyDescent="0.15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" x14ac:dyDescent="0.15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" x14ac:dyDescent="0.15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" x14ac:dyDescent="0.15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" x14ac:dyDescent="0.15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" x14ac:dyDescent="0.15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" x14ac:dyDescent="0.15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" x14ac:dyDescent="0.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" x14ac:dyDescent="0.15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" x14ac:dyDescent="0.15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" x14ac:dyDescent="0.15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" x14ac:dyDescent="0.15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" x14ac:dyDescent="0.15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" x14ac:dyDescent="0.15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" x14ac:dyDescent="0.15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" x14ac:dyDescent="0.15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" x14ac:dyDescent="0.15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" x14ac:dyDescent="0.1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" x14ac:dyDescent="0.15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" x14ac:dyDescent="0.15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" x14ac:dyDescent="0.15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" x14ac:dyDescent="0.15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" x14ac:dyDescent="0.15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" x14ac:dyDescent="0.15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" x14ac:dyDescent="0.15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" x14ac:dyDescent="0.15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" x14ac:dyDescent="0.15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" x14ac:dyDescent="0.1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" x14ac:dyDescent="0.15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" x14ac:dyDescent="0.15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" x14ac:dyDescent="0.15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" x14ac:dyDescent="0.15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" x14ac:dyDescent="0.15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" x14ac:dyDescent="0.15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" x14ac:dyDescent="0.15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" x14ac:dyDescent="0.15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" x14ac:dyDescent="0.15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" x14ac:dyDescent="0.1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" x14ac:dyDescent="0.15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" x14ac:dyDescent="0.15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" x14ac:dyDescent="0.15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" x14ac:dyDescent="0.15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" x14ac:dyDescent="0.15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" x14ac:dyDescent="0.15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" x14ac:dyDescent="0.15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" x14ac:dyDescent="0.15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" x14ac:dyDescent="0.15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" x14ac:dyDescent="0.1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" x14ac:dyDescent="0.15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" x14ac:dyDescent="0.15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" x14ac:dyDescent="0.15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" x14ac:dyDescent="0.15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" x14ac:dyDescent="0.15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" x14ac:dyDescent="0.15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" x14ac:dyDescent="0.15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" x14ac:dyDescent="0.15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" x14ac:dyDescent="0.15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" x14ac:dyDescent="0.1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" x14ac:dyDescent="0.15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" x14ac:dyDescent="0.15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" x14ac:dyDescent="0.15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" x14ac:dyDescent="0.15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" x14ac:dyDescent="0.15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" x14ac:dyDescent="0.15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" x14ac:dyDescent="0.15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" x14ac:dyDescent="0.15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" x14ac:dyDescent="0.15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" x14ac:dyDescent="0.1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" x14ac:dyDescent="0.15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" x14ac:dyDescent="0.15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" x14ac:dyDescent="0.15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" x14ac:dyDescent="0.15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" x14ac:dyDescent="0.15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" x14ac:dyDescent="0.15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" x14ac:dyDescent="0.15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" x14ac:dyDescent="0.15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" x14ac:dyDescent="0.15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" x14ac:dyDescent="0.1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" x14ac:dyDescent="0.15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" x14ac:dyDescent="0.15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" x14ac:dyDescent="0.15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" x14ac:dyDescent="0.15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" x14ac:dyDescent="0.15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" x14ac:dyDescent="0.15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" x14ac:dyDescent="0.15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" x14ac:dyDescent="0.15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" x14ac:dyDescent="0.15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" x14ac:dyDescent="0.1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" x14ac:dyDescent="0.15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" x14ac:dyDescent="0.15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" x14ac:dyDescent="0.15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" x14ac:dyDescent="0.15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" x14ac:dyDescent="0.15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" x14ac:dyDescent="0.15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" x14ac:dyDescent="0.15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" x14ac:dyDescent="0.15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" x14ac:dyDescent="0.15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" x14ac:dyDescent="0.1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" x14ac:dyDescent="0.15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" x14ac:dyDescent="0.15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" x14ac:dyDescent="0.15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" x14ac:dyDescent="0.15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" x14ac:dyDescent="0.15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" x14ac:dyDescent="0.15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" x14ac:dyDescent="0.15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" x14ac:dyDescent="0.15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" x14ac:dyDescent="0.15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" x14ac:dyDescent="0.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" x14ac:dyDescent="0.15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" x14ac:dyDescent="0.15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" x14ac:dyDescent="0.15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" x14ac:dyDescent="0.15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" x14ac:dyDescent="0.15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" x14ac:dyDescent="0.15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" x14ac:dyDescent="0.15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" x14ac:dyDescent="0.15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" x14ac:dyDescent="0.15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" x14ac:dyDescent="0.1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" x14ac:dyDescent="0.15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" x14ac:dyDescent="0.15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" x14ac:dyDescent="0.15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" x14ac:dyDescent="0.15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" x14ac:dyDescent="0.15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" x14ac:dyDescent="0.15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" x14ac:dyDescent="0.15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" x14ac:dyDescent="0.15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" x14ac:dyDescent="0.15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" x14ac:dyDescent="0.1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" x14ac:dyDescent="0.15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" x14ac:dyDescent="0.15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" x14ac:dyDescent="0.15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" x14ac:dyDescent="0.15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" x14ac:dyDescent="0.15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" x14ac:dyDescent="0.15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" x14ac:dyDescent="0.15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" x14ac:dyDescent="0.15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" x14ac:dyDescent="0.15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" x14ac:dyDescent="0.1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" x14ac:dyDescent="0.15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" x14ac:dyDescent="0.15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" x14ac:dyDescent="0.15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" x14ac:dyDescent="0.15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" x14ac:dyDescent="0.15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" x14ac:dyDescent="0.15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" x14ac:dyDescent="0.15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" x14ac:dyDescent="0.15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" x14ac:dyDescent="0.15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" x14ac:dyDescent="0.1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" x14ac:dyDescent="0.15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" x14ac:dyDescent="0.15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" x14ac:dyDescent="0.15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" x14ac:dyDescent="0.15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" x14ac:dyDescent="0.15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" x14ac:dyDescent="0.15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" x14ac:dyDescent="0.15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" x14ac:dyDescent="0.15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" x14ac:dyDescent="0.15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" x14ac:dyDescent="0.1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" x14ac:dyDescent="0.15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" x14ac:dyDescent="0.15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" x14ac:dyDescent="0.15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" x14ac:dyDescent="0.15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" x14ac:dyDescent="0.15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" x14ac:dyDescent="0.15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" x14ac:dyDescent="0.15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" x14ac:dyDescent="0.15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" x14ac:dyDescent="0.15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" x14ac:dyDescent="0.1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" x14ac:dyDescent="0.15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" x14ac:dyDescent="0.15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" x14ac:dyDescent="0.15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" x14ac:dyDescent="0.15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" x14ac:dyDescent="0.15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" x14ac:dyDescent="0.15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" x14ac:dyDescent="0.15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" x14ac:dyDescent="0.15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" x14ac:dyDescent="0.15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" x14ac:dyDescent="0.1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" x14ac:dyDescent="0.15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" x14ac:dyDescent="0.15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" x14ac:dyDescent="0.15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" x14ac:dyDescent="0.15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" x14ac:dyDescent="0.15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" x14ac:dyDescent="0.15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" x14ac:dyDescent="0.15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" x14ac:dyDescent="0.15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" x14ac:dyDescent="0.15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" x14ac:dyDescent="0.1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" x14ac:dyDescent="0.15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" x14ac:dyDescent="0.15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" x14ac:dyDescent="0.15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" x14ac:dyDescent="0.15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" x14ac:dyDescent="0.15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" x14ac:dyDescent="0.15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" x14ac:dyDescent="0.15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" x14ac:dyDescent="0.15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" x14ac:dyDescent="0.15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" x14ac:dyDescent="0.1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" x14ac:dyDescent="0.15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" x14ac:dyDescent="0.15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" x14ac:dyDescent="0.15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" x14ac:dyDescent="0.15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" x14ac:dyDescent="0.15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" x14ac:dyDescent="0.15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" x14ac:dyDescent="0.15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" x14ac:dyDescent="0.15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" x14ac:dyDescent="0.15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" x14ac:dyDescent="0.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" x14ac:dyDescent="0.15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" x14ac:dyDescent="0.15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" x14ac:dyDescent="0.15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" x14ac:dyDescent="0.15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" x14ac:dyDescent="0.15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" x14ac:dyDescent="0.15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" x14ac:dyDescent="0.15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" x14ac:dyDescent="0.15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" x14ac:dyDescent="0.15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" x14ac:dyDescent="0.1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" x14ac:dyDescent="0.15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" x14ac:dyDescent="0.15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" x14ac:dyDescent="0.15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" x14ac:dyDescent="0.15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" x14ac:dyDescent="0.15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" x14ac:dyDescent="0.15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" x14ac:dyDescent="0.15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" x14ac:dyDescent="0.15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" x14ac:dyDescent="0.15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" x14ac:dyDescent="0.1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" x14ac:dyDescent="0.15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" x14ac:dyDescent="0.15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" x14ac:dyDescent="0.15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" x14ac:dyDescent="0.15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" x14ac:dyDescent="0.15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" x14ac:dyDescent="0.15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" x14ac:dyDescent="0.15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" x14ac:dyDescent="0.15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" x14ac:dyDescent="0.15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" x14ac:dyDescent="0.1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" x14ac:dyDescent="0.15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" x14ac:dyDescent="0.15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" x14ac:dyDescent="0.15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" x14ac:dyDescent="0.15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" x14ac:dyDescent="0.15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" x14ac:dyDescent="0.15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" x14ac:dyDescent="0.15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" x14ac:dyDescent="0.15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" x14ac:dyDescent="0.15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" x14ac:dyDescent="0.1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" x14ac:dyDescent="0.15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" x14ac:dyDescent="0.15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" x14ac:dyDescent="0.15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" x14ac:dyDescent="0.15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" x14ac:dyDescent="0.15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" x14ac:dyDescent="0.15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" x14ac:dyDescent="0.15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" x14ac:dyDescent="0.15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" x14ac:dyDescent="0.15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" x14ac:dyDescent="0.1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" x14ac:dyDescent="0.15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" x14ac:dyDescent="0.15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" x14ac:dyDescent="0.15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" x14ac:dyDescent="0.15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" x14ac:dyDescent="0.15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" x14ac:dyDescent="0.15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" x14ac:dyDescent="0.15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" x14ac:dyDescent="0.15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" x14ac:dyDescent="0.15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" x14ac:dyDescent="0.1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" x14ac:dyDescent="0.15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" x14ac:dyDescent="0.15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" x14ac:dyDescent="0.15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" x14ac:dyDescent="0.15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" x14ac:dyDescent="0.15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" x14ac:dyDescent="0.15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" x14ac:dyDescent="0.15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" x14ac:dyDescent="0.15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" x14ac:dyDescent="0.15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" x14ac:dyDescent="0.1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" x14ac:dyDescent="0.15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3" x14ac:dyDescent="0.15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3" x14ac:dyDescent="0.15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3" x14ac:dyDescent="0.15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3" x14ac:dyDescent="0.15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3" x14ac:dyDescent="0.15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3" x14ac:dyDescent="0.15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3" x14ac:dyDescent="0.15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3" x14ac:dyDescent="0.15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3" x14ac:dyDescent="0.1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3" x14ac:dyDescent="0.15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3" x14ac:dyDescent="0.15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3" x14ac:dyDescent="0.15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" x14ac:dyDescent="0.15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3" x14ac:dyDescent="0.15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tabSelected="1" workbookViewId="0"/>
  </sheetViews>
  <sheetFormatPr baseColWidth="10" defaultColWidth="14.5" defaultRowHeight="15.75" customHeight="1" x14ac:dyDescent="0.15"/>
  <cols>
    <col min="1" max="1" width="3.1640625" customWidth="1"/>
    <col min="2" max="2" width="9.33203125" customWidth="1"/>
    <col min="3" max="3" width="7.83203125" customWidth="1"/>
    <col min="4" max="4" width="7.6640625" customWidth="1"/>
    <col min="5" max="5" width="10.33203125" customWidth="1"/>
    <col min="6" max="6" width="13.5" customWidth="1"/>
    <col min="8" max="8" width="29.83203125" customWidth="1"/>
    <col min="9" max="9" width="30.6640625" customWidth="1"/>
    <col min="10" max="10" width="22" customWidth="1"/>
    <col min="11" max="11" width="16.1640625" customWidth="1"/>
  </cols>
  <sheetData>
    <row r="1" spans="1:27" ht="15.75" customHeight="1" x14ac:dyDescent="0.15">
      <c r="A1" s="27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1">
        <v>1</v>
      </c>
      <c r="B2" s="28">
        <v>12.7</v>
      </c>
      <c r="C2" s="28">
        <v>12.7</v>
      </c>
      <c r="D2" s="28">
        <v>14.8</v>
      </c>
      <c r="E2" s="29">
        <f t="shared" ref="E2:E4" si="0">($B2-$B$5)^2</f>
        <v>3.1554436208840472E-30</v>
      </c>
      <c r="F2" s="29">
        <f>SUM(B$2:B$4)/COUNT(B$2:B$4)</f>
        <v>12.699999999999998</v>
      </c>
      <c r="G2" s="6">
        <f>($B$5-$B2)^2</f>
        <v>3.1554436208840472E-30</v>
      </c>
      <c r="H2" s="31">
        <f>(3.182*$G$5)</f>
        <v>0.12990460602560305</v>
      </c>
      <c r="I2" s="29">
        <f>(0.95*0.1)</f>
        <v>9.5000000000000001E-2</v>
      </c>
      <c r="J2" s="32">
        <f>SQRT($H$2^2+$I$2^2)</f>
        <v>0.160935411475123</v>
      </c>
      <c r="K2" s="33" t="str">
        <f t="shared" ref="K2:K4" si="1">MROUND(($C2-$J$2), 0.2) &amp; " - " &amp; MROUND(($C2+J$2), 0.2)</f>
        <v>12,6 - 12,8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15">
      <c r="A3" s="1">
        <v>2</v>
      </c>
      <c r="B3" s="28">
        <v>12.7</v>
      </c>
      <c r="C3" s="28">
        <v>12.8</v>
      </c>
      <c r="D3" s="28">
        <v>14.9</v>
      </c>
      <c r="E3" s="29">
        <f t="shared" si="0"/>
        <v>3.1554436208840472E-30</v>
      </c>
      <c r="F3" s="29"/>
      <c r="G3" s="6">
        <f t="shared" ref="G3:G4" si="2">($C$5-$C3)^2</f>
        <v>3.1554436208840472E-30</v>
      </c>
      <c r="H3" s="29"/>
      <c r="I3" s="29"/>
      <c r="J3" s="29"/>
      <c r="K3" s="33" t="str">
        <f t="shared" si="1"/>
        <v>12,6 - 13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15">
      <c r="A4" s="1">
        <v>3</v>
      </c>
      <c r="B4" s="28">
        <v>12.7</v>
      </c>
      <c r="C4" s="28">
        <v>12.9</v>
      </c>
      <c r="D4" s="28">
        <v>14.7</v>
      </c>
      <c r="E4" s="29">
        <f t="shared" si="0"/>
        <v>3.1554436208840472E-30</v>
      </c>
      <c r="F4" s="29"/>
      <c r="G4" s="6">
        <f t="shared" si="2"/>
        <v>1.0000000000000285E-2</v>
      </c>
      <c r="H4" s="29"/>
      <c r="I4" s="29"/>
      <c r="J4" s="29"/>
      <c r="K4" s="33" t="str">
        <f t="shared" si="1"/>
        <v>12,8 - 13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15">
      <c r="A5" s="1" t="s">
        <v>31</v>
      </c>
      <c r="B5" s="29">
        <f t="shared" ref="B5:D5" si="3">SUM(B$2:B$4)/COUNT(B$2:B$4)</f>
        <v>12.699999999999998</v>
      </c>
      <c r="C5" s="29">
        <f t="shared" si="3"/>
        <v>12.799999999999999</v>
      </c>
      <c r="D5" s="29">
        <f t="shared" si="3"/>
        <v>14.800000000000002</v>
      </c>
      <c r="E5" s="29"/>
      <c r="F5" s="29"/>
      <c r="G5" s="17">
        <f>SQRT(SUM(G$2:G$4)/6)</f>
        <v>4.082482904638688E-2</v>
      </c>
      <c r="H5" s="29"/>
      <c r="I5" s="29"/>
      <c r="J5" s="29"/>
      <c r="K5" s="2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15">
      <c r="A6" s="4"/>
      <c r="B6" s="10"/>
      <c r="C6" s="10"/>
      <c r="D6" s="10"/>
      <c r="E6" s="1" t="s">
        <v>32</v>
      </c>
      <c r="F6" s="1" t="s">
        <v>33</v>
      </c>
      <c r="G6" s="1" t="s">
        <v>34</v>
      </c>
      <c r="H6" s="1" t="s">
        <v>35</v>
      </c>
      <c r="I6" s="1" t="s">
        <v>36</v>
      </c>
      <c r="J6" s="1" t="s">
        <v>37</v>
      </c>
      <c r="K6" s="1" t="s">
        <v>38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15">
      <c r="A7" s="4"/>
      <c r="B7" s="10"/>
      <c r="C7" s="10"/>
      <c r="D7" s="10"/>
      <c r="E7" s="29">
        <f t="shared" ref="E7:E9" si="4">($C2-$C$5)^2</f>
        <v>9.9999999999999291E-3</v>
      </c>
      <c r="F7" s="29">
        <f>SUM(C$2:C$4)/COUNT(C$2:C$4)</f>
        <v>12.799999999999999</v>
      </c>
      <c r="G7" s="6">
        <f t="shared" ref="G7:G9" si="5">($C$5-$C2)^2</f>
        <v>9.9999999999999291E-3</v>
      </c>
      <c r="H7" s="31">
        <f>(3.182*$G$10)</f>
        <v>0.18371285565613987</v>
      </c>
      <c r="I7" s="29">
        <f>(0.95*0.1)</f>
        <v>9.5000000000000001E-2</v>
      </c>
      <c r="J7" s="32">
        <f>SQRT($H$7^2+$I$7^2)</f>
        <v>0.20682217804997047</v>
      </c>
      <c r="K7" s="33" t="str">
        <f t="shared" ref="K7:K9" si="6">MROUND(($C2-$J$7), 0.2) &amp; " - " &amp; MROUND(($C2+J$7), 0.2)</f>
        <v>12,4 - 13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15">
      <c r="A8" s="4"/>
      <c r="B8" s="1" t="s">
        <v>39</v>
      </c>
      <c r="C8" s="10"/>
      <c r="D8" s="10"/>
      <c r="E8" s="29">
        <f t="shared" si="4"/>
        <v>3.1554436208840472E-30</v>
      </c>
      <c r="F8" s="29"/>
      <c r="G8" s="6">
        <f t="shared" si="5"/>
        <v>3.1554436208840472E-30</v>
      </c>
      <c r="H8" s="29"/>
      <c r="I8" s="29"/>
      <c r="J8" s="29"/>
      <c r="K8" s="33" t="str">
        <f t="shared" si="6"/>
        <v>12,6 - 13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15">
      <c r="A9" s="4"/>
      <c r="B9" s="29">
        <f>$B$5*$C$5*$D$5</f>
        <v>2405.8879999999995</v>
      </c>
      <c r="C9" s="10"/>
      <c r="D9" s="10"/>
      <c r="E9" s="29">
        <f t="shared" si="4"/>
        <v>1.0000000000000285E-2</v>
      </c>
      <c r="F9" s="29"/>
      <c r="G9" s="6">
        <f t="shared" si="5"/>
        <v>1.0000000000000285E-2</v>
      </c>
      <c r="H9" s="29"/>
      <c r="I9" s="29"/>
      <c r="J9" s="29"/>
      <c r="K9" s="33" t="str">
        <f t="shared" si="6"/>
        <v>12,6 - 13,2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15">
      <c r="A10" s="4"/>
      <c r="B10" s="10"/>
      <c r="C10" s="10"/>
      <c r="D10" s="10"/>
      <c r="E10" s="29"/>
      <c r="F10" s="29"/>
      <c r="G10" s="17">
        <f>SQRT(SUM(G$7:G$9)/6)</f>
        <v>5.773502691896288E-2</v>
      </c>
      <c r="H10" s="29"/>
      <c r="I10" s="29"/>
      <c r="J10" s="29"/>
      <c r="K10" s="2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15">
      <c r="A11" s="4"/>
      <c r="B11" s="10"/>
      <c r="C11" s="10"/>
      <c r="D11" s="10"/>
      <c r="E11" s="1" t="s">
        <v>40</v>
      </c>
      <c r="F11" s="1" t="s">
        <v>41</v>
      </c>
      <c r="G11" s="1" t="s">
        <v>42</v>
      </c>
      <c r="H11" s="1" t="s">
        <v>43</v>
      </c>
      <c r="I11" s="1" t="s">
        <v>44</v>
      </c>
      <c r="J11" s="1" t="s">
        <v>45</v>
      </c>
      <c r="K11" s="1" t="s">
        <v>46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15">
      <c r="A12" s="4"/>
      <c r="B12" s="10"/>
      <c r="C12" s="10"/>
      <c r="D12" s="10"/>
      <c r="E12" s="29">
        <f t="shared" ref="E12:E14" si="7">($D2-$D$5)^2</f>
        <v>3.1554436208840472E-30</v>
      </c>
      <c r="F12" s="29">
        <f>SUM(D$2:D$4)/COUNT(D$2:D$4)</f>
        <v>14.800000000000002</v>
      </c>
      <c r="G12" s="6">
        <f t="shared" ref="G12:G14" si="8">($D$5-$D2)^2</f>
        <v>3.1554436208840472E-30</v>
      </c>
      <c r="H12" s="31">
        <f>(3.182*$G$15)</f>
        <v>0.18371285565613987</v>
      </c>
      <c r="I12" s="29">
        <f>(0.95*0.1)</f>
        <v>9.5000000000000001E-2</v>
      </c>
      <c r="J12" s="32">
        <f>SQRT($H$12^2+$I$12^2)</f>
        <v>0.20682217804997047</v>
      </c>
      <c r="K12" s="33" t="str">
        <f t="shared" ref="K12:K14" si="9">MROUND(($D2-$J$12), 0.2) &amp; " - " &amp; MROUND(($D2+J$12), 0.2)</f>
        <v>14,6 - 15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15">
      <c r="A13" s="4"/>
      <c r="B13" s="10"/>
      <c r="C13" s="10"/>
      <c r="D13" s="10"/>
      <c r="E13" s="29">
        <f t="shared" si="7"/>
        <v>9.9999999999995735E-3</v>
      </c>
      <c r="F13" s="29"/>
      <c r="G13" s="6">
        <f t="shared" si="8"/>
        <v>9.9999999999995735E-3</v>
      </c>
      <c r="H13" s="29"/>
      <c r="I13" s="29"/>
      <c r="J13" s="29"/>
      <c r="K13" s="33" t="str">
        <f t="shared" si="9"/>
        <v>14,6 - 15,2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15">
      <c r="A14" s="4"/>
      <c r="B14" s="10"/>
      <c r="C14" s="10"/>
      <c r="D14" s="10"/>
      <c r="E14" s="29">
        <f t="shared" si="7"/>
        <v>1.000000000000064E-2</v>
      </c>
      <c r="F14" s="29"/>
      <c r="G14" s="6">
        <f t="shared" si="8"/>
        <v>1.000000000000064E-2</v>
      </c>
      <c r="H14" s="29"/>
      <c r="I14" s="29"/>
      <c r="J14" s="29"/>
      <c r="K14" s="33" t="str">
        <f t="shared" si="9"/>
        <v>14,4 - 15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15">
      <c r="A15" s="4"/>
      <c r="B15" s="10"/>
      <c r="C15" s="10"/>
      <c r="D15" s="10"/>
      <c r="E15" s="29"/>
      <c r="F15" s="29"/>
      <c r="G15" s="17">
        <f>SQRT(SUM(G$12:G$14)/6)</f>
        <v>5.773502691896288E-2</v>
      </c>
      <c r="H15" s="29"/>
      <c r="I15" s="29"/>
      <c r="J15" s="29"/>
      <c r="K15" s="2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15">
      <c r="A16" s="4"/>
      <c r="B16" s="10"/>
      <c r="C16" s="10"/>
      <c r="D16" s="10"/>
      <c r="E16" s="10"/>
      <c r="F16" s="10"/>
      <c r="G16" s="10"/>
      <c r="H16" s="10"/>
      <c r="I16" s="10"/>
      <c r="J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15">
      <c r="A17" s="4"/>
      <c r="B17" s="10"/>
      <c r="C17" s="10"/>
      <c r="D17" s="10"/>
      <c r="E17" s="10"/>
      <c r="F17" s="10"/>
      <c r="G17" s="10"/>
      <c r="H17" s="10"/>
      <c r="I17" s="10"/>
      <c r="J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15">
      <c r="A18" s="4"/>
      <c r="B18" s="10"/>
      <c r="C18" s="10"/>
      <c r="D18" s="10"/>
      <c r="E18" s="10"/>
      <c r="F18" s="10"/>
      <c r="G18" s="10"/>
      <c r="H18" s="10"/>
      <c r="I18" s="10"/>
      <c r="J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15">
      <c r="A19" s="4"/>
      <c r="B19" s="10"/>
      <c r="C19" s="10"/>
      <c r="D19" s="10"/>
      <c r="E19" s="10"/>
      <c r="F19" s="10"/>
      <c r="G19" s="10"/>
      <c r="H19" s="10"/>
      <c r="I19" s="10"/>
      <c r="J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15">
      <c r="A20" s="4"/>
      <c r="B20" s="10"/>
      <c r="C20" s="10"/>
      <c r="D20" s="10"/>
      <c r="E20" s="10"/>
      <c r="F20" s="10"/>
      <c r="G20" s="10"/>
      <c r="H20" s="10"/>
      <c r="I20" s="10"/>
      <c r="J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15">
      <c r="A21" s="4"/>
      <c r="B21" s="10"/>
      <c r="C21" s="10"/>
      <c r="D21" s="10"/>
      <c r="E21" s="10"/>
      <c r="F21" s="10"/>
      <c r="G21" s="10"/>
      <c r="H21" s="10"/>
      <c r="I21" s="10"/>
      <c r="J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15">
      <c r="A22" s="4"/>
      <c r="B22" s="10"/>
      <c r="C22" s="10"/>
      <c r="D22" s="10"/>
      <c r="E22" s="10"/>
      <c r="F22" s="10"/>
      <c r="G22" s="10"/>
      <c r="H22" s="10"/>
      <c r="I22" s="10"/>
      <c r="J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15">
      <c r="A23" s="4"/>
      <c r="B23" s="10"/>
      <c r="C23" s="10"/>
      <c r="D23" s="10"/>
      <c r="E23" s="10"/>
      <c r="F23" s="10"/>
      <c r="G23" s="10"/>
      <c r="H23" s="10"/>
      <c r="I23" s="10"/>
      <c r="J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15">
      <c r="A24" s="4"/>
      <c r="B24" s="10"/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15">
      <c r="A25" s="4"/>
      <c r="B25" s="10"/>
      <c r="C25" s="10"/>
      <c r="D25" s="10"/>
      <c r="E25" s="10"/>
      <c r="F25" s="10"/>
      <c r="G25" s="10"/>
      <c r="H25" s="10"/>
      <c r="I25" s="10"/>
      <c r="J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15">
      <c r="A26" s="4"/>
      <c r="B26" s="10"/>
      <c r="C26" s="10"/>
      <c r="D26" s="10"/>
      <c r="E26" s="10"/>
      <c r="F26" s="10"/>
      <c r="G26" s="10"/>
      <c r="H26" s="10"/>
      <c r="I26" s="10"/>
      <c r="J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15">
      <c r="A27" s="4"/>
      <c r="B27" s="10"/>
      <c r="C27" s="10"/>
      <c r="D27" s="10"/>
      <c r="E27" s="10"/>
      <c r="F27" s="10"/>
      <c r="G27" s="10"/>
      <c r="H27" s="10"/>
      <c r="I27" s="10"/>
      <c r="J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15">
      <c r="A28" s="4"/>
      <c r="B28" s="10"/>
      <c r="C28" s="10"/>
      <c r="D28" s="10"/>
      <c r="E28" s="10"/>
      <c r="F28" s="10"/>
      <c r="G28" s="10"/>
      <c r="H28" s="10"/>
      <c r="I28" s="10"/>
      <c r="J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15">
      <c r="A29" s="4"/>
      <c r="B29" s="10"/>
      <c r="C29" s="10"/>
      <c r="D29" s="10"/>
      <c r="E29" s="10"/>
      <c r="F29" s="10"/>
      <c r="G29" s="10"/>
      <c r="H29" s="10"/>
      <c r="I29" s="10"/>
      <c r="J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15">
      <c r="A30" s="4"/>
      <c r="B30" s="10"/>
      <c r="C30" s="10"/>
      <c r="D30" s="10"/>
      <c r="E30" s="10"/>
      <c r="F30" s="10"/>
      <c r="G30" s="10"/>
      <c r="H30" s="10"/>
      <c r="I30" s="10"/>
      <c r="J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15">
      <c r="A31" s="4"/>
      <c r="B31" s="10"/>
      <c r="C31" s="10"/>
      <c r="D31" s="10"/>
      <c r="E31" s="10"/>
      <c r="F31" s="10"/>
      <c r="G31" s="10"/>
      <c r="H31" s="10"/>
      <c r="I31" s="10"/>
      <c r="J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15">
      <c r="A32" s="4"/>
      <c r="B32" s="10"/>
      <c r="C32" s="10"/>
      <c r="D32" s="10"/>
      <c r="E32" s="10"/>
      <c r="F32" s="10"/>
      <c r="G32" s="10"/>
      <c r="H32" s="10"/>
      <c r="I32" s="10"/>
      <c r="J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15">
      <c r="A33" s="4"/>
      <c r="B33" s="10"/>
      <c r="C33" s="10"/>
      <c r="D33" s="10"/>
      <c r="E33" s="10"/>
      <c r="F33" s="10"/>
      <c r="G33" s="10"/>
      <c r="H33" s="10"/>
      <c r="I33" s="10"/>
      <c r="J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15">
      <c r="A34" s="4"/>
      <c r="B34" s="10"/>
      <c r="C34" s="10"/>
      <c r="D34" s="10"/>
      <c r="E34" s="10"/>
      <c r="F34" s="10"/>
      <c r="G34" s="10"/>
      <c r="H34" s="10"/>
      <c r="I34" s="10"/>
      <c r="J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15">
      <c r="A35" s="4"/>
      <c r="B35" s="10"/>
      <c r="C35" s="10"/>
      <c r="D35" s="10"/>
      <c r="E35" s="10"/>
      <c r="F35" s="10"/>
      <c r="G35" s="10"/>
      <c r="H35" s="10"/>
      <c r="I35" s="10"/>
      <c r="J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15">
      <c r="A36" s="4"/>
      <c r="B36" s="10"/>
      <c r="C36" s="10"/>
      <c r="D36" s="10"/>
      <c r="E36" s="10"/>
      <c r="F36" s="10"/>
      <c r="G36" s="10"/>
      <c r="H36" s="10"/>
      <c r="I36" s="10"/>
      <c r="J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15">
      <c r="A37" s="4"/>
      <c r="B37" s="10"/>
      <c r="C37" s="10"/>
      <c r="D37" s="10"/>
      <c r="E37" s="10"/>
      <c r="F37" s="10"/>
      <c r="G37" s="10"/>
      <c r="H37" s="10"/>
      <c r="I37" s="10"/>
      <c r="J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15">
      <c r="A38" s="4"/>
      <c r="B38" s="10"/>
      <c r="C38" s="10"/>
      <c r="D38" s="10"/>
      <c r="E38" s="10"/>
      <c r="F38" s="10"/>
      <c r="G38" s="10"/>
      <c r="H38" s="10"/>
      <c r="I38" s="10"/>
      <c r="J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15">
      <c r="A39" s="4"/>
      <c r="B39" s="10"/>
      <c r="C39" s="10"/>
      <c r="D39" s="10"/>
      <c r="E39" s="10"/>
      <c r="F39" s="10"/>
      <c r="G39" s="10"/>
      <c r="H39" s="10"/>
      <c r="I39" s="10"/>
      <c r="J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15">
      <c r="A40" s="4"/>
      <c r="B40" s="10"/>
      <c r="C40" s="10"/>
      <c r="D40" s="10"/>
      <c r="E40" s="10"/>
      <c r="F40" s="10"/>
      <c r="G40" s="10"/>
      <c r="H40" s="10"/>
      <c r="I40" s="10"/>
      <c r="J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15">
      <c r="A41" s="4"/>
      <c r="B41" s="10"/>
      <c r="C41" s="10"/>
      <c r="D41" s="10"/>
      <c r="E41" s="10"/>
      <c r="F41" s="10"/>
      <c r="G41" s="10"/>
      <c r="H41" s="10"/>
      <c r="I41" s="10"/>
      <c r="J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15">
      <c r="A42" s="4"/>
      <c r="B42" s="10"/>
      <c r="C42" s="10"/>
      <c r="D42" s="10"/>
      <c r="E42" s="10"/>
      <c r="F42" s="10"/>
      <c r="G42" s="10"/>
      <c r="H42" s="10"/>
      <c r="I42" s="10"/>
      <c r="J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15">
      <c r="A43" s="4"/>
      <c r="B43" s="10"/>
      <c r="C43" s="10"/>
      <c r="D43" s="10"/>
      <c r="E43" s="10"/>
      <c r="F43" s="10"/>
      <c r="G43" s="10"/>
      <c r="H43" s="10"/>
      <c r="I43" s="10"/>
      <c r="J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15">
      <c r="A44" s="4"/>
      <c r="B44" s="10"/>
      <c r="C44" s="10"/>
      <c r="D44" s="10"/>
      <c r="E44" s="10"/>
      <c r="F44" s="10"/>
      <c r="G44" s="10"/>
      <c r="H44" s="10"/>
      <c r="I44" s="10"/>
      <c r="J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15">
      <c r="A45" s="4"/>
      <c r="B45" s="10"/>
      <c r="C45" s="10"/>
      <c r="D45" s="10"/>
      <c r="E45" s="10"/>
      <c r="F45" s="10"/>
      <c r="G45" s="10"/>
      <c r="H45" s="10"/>
      <c r="I45" s="10"/>
      <c r="J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15">
      <c r="A46" s="4"/>
      <c r="B46" s="10"/>
      <c r="C46" s="10"/>
      <c r="D46" s="10"/>
      <c r="E46" s="10"/>
      <c r="F46" s="10"/>
      <c r="G46" s="10"/>
      <c r="H46" s="10"/>
      <c r="I46" s="10"/>
      <c r="J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15">
      <c r="A47" s="4"/>
      <c r="B47" s="10"/>
      <c r="C47" s="10"/>
      <c r="D47" s="10"/>
      <c r="E47" s="10"/>
      <c r="F47" s="10"/>
      <c r="G47" s="10"/>
      <c r="H47" s="10"/>
      <c r="I47" s="10"/>
      <c r="J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15">
      <c r="A48" s="4"/>
      <c r="B48" s="10"/>
      <c r="C48" s="10"/>
      <c r="D48" s="10"/>
      <c r="E48" s="10"/>
      <c r="F48" s="10"/>
      <c r="G48" s="10"/>
      <c r="H48" s="10"/>
      <c r="I48" s="10"/>
      <c r="J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15">
      <c r="A49" s="4"/>
      <c r="B49" s="10"/>
      <c r="C49" s="10"/>
      <c r="D49" s="10"/>
      <c r="E49" s="10"/>
      <c r="F49" s="10"/>
      <c r="G49" s="10"/>
      <c r="H49" s="10"/>
      <c r="I49" s="10"/>
      <c r="J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15">
      <c r="A50" s="4"/>
      <c r="B50" s="10"/>
      <c r="C50" s="10"/>
      <c r="D50" s="10"/>
      <c r="E50" s="10"/>
      <c r="F50" s="10"/>
      <c r="G50" s="10"/>
      <c r="H50" s="10"/>
      <c r="I50" s="10"/>
      <c r="J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15">
      <c r="A51" s="4"/>
      <c r="B51" s="10"/>
      <c r="C51" s="10"/>
      <c r="D51" s="10"/>
      <c r="E51" s="10"/>
      <c r="F51" s="10"/>
      <c r="G51" s="10"/>
      <c r="H51" s="10"/>
      <c r="I51" s="10"/>
      <c r="J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" x14ac:dyDescent="0.15">
      <c r="A52" s="4"/>
      <c r="B52" s="10"/>
      <c r="C52" s="10"/>
      <c r="D52" s="10"/>
      <c r="E52" s="10"/>
      <c r="F52" s="10"/>
      <c r="G52" s="10"/>
      <c r="H52" s="10"/>
      <c r="I52" s="10"/>
      <c r="J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3" x14ac:dyDescent="0.15">
      <c r="A53" s="4"/>
      <c r="B53" s="10"/>
      <c r="C53" s="10"/>
      <c r="D53" s="10"/>
      <c r="E53" s="10"/>
      <c r="F53" s="10"/>
      <c r="G53" s="10"/>
      <c r="H53" s="10"/>
      <c r="I53" s="10"/>
      <c r="J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3" x14ac:dyDescent="0.15">
      <c r="A54" s="4"/>
      <c r="B54" s="10"/>
      <c r="C54" s="10"/>
      <c r="D54" s="10"/>
      <c r="E54" s="10"/>
      <c r="F54" s="10"/>
      <c r="G54" s="10"/>
      <c r="H54" s="10"/>
      <c r="I54" s="10"/>
      <c r="J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3" x14ac:dyDescent="0.15">
      <c r="A55" s="4"/>
      <c r="B55" s="10"/>
      <c r="C55" s="10"/>
      <c r="D55" s="10"/>
      <c r="E55" s="10"/>
      <c r="F55" s="10"/>
      <c r="G55" s="10"/>
      <c r="H55" s="10"/>
      <c r="I55" s="10"/>
      <c r="J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3" x14ac:dyDescent="0.15">
      <c r="A56" s="4"/>
      <c r="B56" s="10"/>
      <c r="C56" s="10"/>
      <c r="D56" s="10"/>
      <c r="E56" s="10"/>
      <c r="F56" s="10"/>
      <c r="G56" s="10"/>
      <c r="H56" s="10"/>
      <c r="I56" s="10"/>
      <c r="J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3" x14ac:dyDescent="0.15">
      <c r="A57" s="4"/>
      <c r="B57" s="10"/>
      <c r="C57" s="10"/>
      <c r="D57" s="10"/>
      <c r="E57" s="10"/>
      <c r="F57" s="10"/>
      <c r="G57" s="10"/>
      <c r="H57" s="10"/>
      <c r="I57" s="10"/>
      <c r="J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3" x14ac:dyDescent="0.15">
      <c r="A58" s="4"/>
      <c r="B58" s="10"/>
      <c r="C58" s="10"/>
      <c r="D58" s="10"/>
      <c r="E58" s="10"/>
      <c r="F58" s="10"/>
      <c r="G58" s="10"/>
      <c r="H58" s="10"/>
      <c r="I58" s="10"/>
      <c r="J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3" x14ac:dyDescent="0.15">
      <c r="A59" s="4"/>
      <c r="B59" s="10"/>
      <c r="C59" s="10"/>
      <c r="D59" s="10"/>
      <c r="E59" s="10"/>
      <c r="F59" s="10"/>
      <c r="G59" s="10"/>
      <c r="H59" s="10"/>
      <c r="I59" s="10"/>
      <c r="J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3" x14ac:dyDescent="0.15">
      <c r="A60" s="4"/>
      <c r="B60" s="10"/>
      <c r="C60" s="10"/>
      <c r="D60" s="10"/>
      <c r="E60" s="10"/>
      <c r="F60" s="10"/>
      <c r="G60" s="10"/>
      <c r="H60" s="10"/>
      <c r="I60" s="10"/>
      <c r="J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3" x14ac:dyDescent="0.15">
      <c r="A61" s="4"/>
      <c r="B61" s="10"/>
      <c r="C61" s="10"/>
      <c r="D61" s="10"/>
      <c r="E61" s="10"/>
      <c r="F61" s="10"/>
      <c r="G61" s="10"/>
      <c r="H61" s="10"/>
      <c r="I61" s="10"/>
      <c r="J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3" x14ac:dyDescent="0.15">
      <c r="A62" s="4"/>
      <c r="B62" s="10"/>
      <c r="C62" s="10"/>
      <c r="D62" s="10"/>
      <c r="E62" s="10"/>
      <c r="F62" s="10"/>
      <c r="G62" s="10"/>
      <c r="H62" s="10"/>
      <c r="I62" s="10"/>
      <c r="J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3" x14ac:dyDescent="0.15">
      <c r="A63" s="4"/>
      <c r="B63" s="10"/>
      <c r="C63" s="10"/>
      <c r="D63" s="10"/>
      <c r="E63" s="10"/>
      <c r="F63" s="10"/>
      <c r="G63" s="10"/>
      <c r="H63" s="10"/>
      <c r="I63" s="10"/>
      <c r="J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3" x14ac:dyDescent="0.15">
      <c r="A64" s="4"/>
      <c r="B64" s="10"/>
      <c r="C64" s="10"/>
      <c r="D64" s="10"/>
      <c r="E64" s="10"/>
      <c r="F64" s="10"/>
      <c r="G64" s="10"/>
      <c r="H64" s="10"/>
      <c r="I64" s="10"/>
      <c r="J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3" x14ac:dyDescent="0.15">
      <c r="A65" s="4"/>
      <c r="B65" s="10"/>
      <c r="C65" s="10"/>
      <c r="D65" s="10"/>
      <c r="E65" s="10"/>
      <c r="F65" s="10"/>
      <c r="G65" s="10"/>
      <c r="H65" s="10"/>
      <c r="I65" s="10"/>
      <c r="J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3" x14ac:dyDescent="0.15">
      <c r="A66" s="4"/>
      <c r="B66" s="10"/>
      <c r="C66" s="10"/>
      <c r="D66" s="10"/>
      <c r="E66" s="10"/>
      <c r="F66" s="10"/>
      <c r="G66" s="10"/>
      <c r="H66" s="10"/>
      <c r="I66" s="10"/>
      <c r="J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" x14ac:dyDescent="0.15">
      <c r="A67" s="4"/>
      <c r="B67" s="10"/>
      <c r="C67" s="10"/>
      <c r="D67" s="10"/>
      <c r="E67" s="10"/>
      <c r="F67" s="10"/>
      <c r="G67" s="10"/>
      <c r="H67" s="10"/>
      <c r="I67" s="10"/>
      <c r="J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" x14ac:dyDescent="0.15">
      <c r="A68" s="4"/>
      <c r="B68" s="10"/>
      <c r="C68" s="10"/>
      <c r="D68" s="10"/>
      <c r="E68" s="10"/>
      <c r="F68" s="10"/>
      <c r="G68" s="10"/>
      <c r="H68" s="10"/>
      <c r="I68" s="10"/>
      <c r="J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" x14ac:dyDescent="0.15">
      <c r="A69" s="4"/>
      <c r="B69" s="10"/>
      <c r="C69" s="10"/>
      <c r="D69" s="10"/>
      <c r="E69" s="10"/>
      <c r="F69" s="10"/>
      <c r="G69" s="10"/>
      <c r="H69" s="10"/>
      <c r="I69" s="10"/>
      <c r="J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3" x14ac:dyDescent="0.15">
      <c r="A70" s="4"/>
      <c r="B70" s="10"/>
      <c r="C70" s="10"/>
      <c r="D70" s="10"/>
      <c r="E70" s="10"/>
      <c r="F70" s="10"/>
      <c r="G70" s="10"/>
      <c r="H70" s="10"/>
      <c r="I70" s="10"/>
      <c r="J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3" x14ac:dyDescent="0.15">
      <c r="A71" s="4"/>
      <c r="B71" s="10"/>
      <c r="C71" s="10"/>
      <c r="D71" s="10"/>
      <c r="E71" s="10"/>
      <c r="F71" s="10"/>
      <c r="G71" s="10"/>
      <c r="H71" s="10"/>
      <c r="I71" s="10"/>
      <c r="J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3" x14ac:dyDescent="0.15">
      <c r="A72" s="4"/>
      <c r="B72" s="10"/>
      <c r="C72" s="10"/>
      <c r="D72" s="10"/>
      <c r="E72" s="10"/>
      <c r="F72" s="10"/>
      <c r="G72" s="10"/>
      <c r="H72" s="10"/>
      <c r="I72" s="10"/>
      <c r="J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3" x14ac:dyDescent="0.15">
      <c r="A73" s="4"/>
      <c r="B73" s="10"/>
      <c r="C73" s="10"/>
      <c r="D73" s="10"/>
      <c r="E73" s="10"/>
      <c r="F73" s="10"/>
      <c r="G73" s="10"/>
      <c r="H73" s="10"/>
      <c r="I73" s="10"/>
      <c r="J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3" x14ac:dyDescent="0.15">
      <c r="A74" s="4"/>
      <c r="B74" s="10"/>
      <c r="C74" s="10"/>
      <c r="D74" s="10"/>
      <c r="E74" s="10"/>
      <c r="F74" s="10"/>
      <c r="G74" s="10"/>
      <c r="H74" s="10"/>
      <c r="I74" s="10"/>
      <c r="J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3" x14ac:dyDescent="0.15">
      <c r="A75" s="4"/>
      <c r="B75" s="10"/>
      <c r="C75" s="10"/>
      <c r="D75" s="10"/>
      <c r="E75" s="10"/>
      <c r="F75" s="10"/>
      <c r="G75" s="10"/>
      <c r="H75" s="10"/>
      <c r="I75" s="10"/>
      <c r="J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3" x14ac:dyDescent="0.15">
      <c r="A76" s="4"/>
      <c r="B76" s="10"/>
      <c r="C76" s="10"/>
      <c r="D76" s="10"/>
      <c r="E76" s="10"/>
      <c r="F76" s="10"/>
      <c r="G76" s="10"/>
      <c r="H76" s="10"/>
      <c r="I76" s="10"/>
      <c r="J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3" x14ac:dyDescent="0.15">
      <c r="A77" s="4"/>
      <c r="B77" s="10"/>
      <c r="C77" s="10"/>
      <c r="D77" s="10"/>
      <c r="E77" s="10"/>
      <c r="F77" s="10"/>
      <c r="G77" s="10"/>
      <c r="H77" s="10"/>
      <c r="I77" s="10"/>
      <c r="J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3" x14ac:dyDescent="0.15">
      <c r="A78" s="4"/>
      <c r="B78" s="10"/>
      <c r="C78" s="10"/>
      <c r="D78" s="10"/>
      <c r="E78" s="10"/>
      <c r="F78" s="10"/>
      <c r="G78" s="10"/>
      <c r="H78" s="10"/>
      <c r="I78" s="10"/>
      <c r="J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3" x14ac:dyDescent="0.15">
      <c r="A79" s="4"/>
      <c r="B79" s="10"/>
      <c r="C79" s="10"/>
      <c r="D79" s="10"/>
      <c r="E79" s="10"/>
      <c r="F79" s="10"/>
      <c r="G79" s="10"/>
      <c r="H79" s="10"/>
      <c r="I79" s="10"/>
      <c r="J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3" x14ac:dyDescent="0.15">
      <c r="A80" s="4"/>
      <c r="B80" s="10"/>
      <c r="C80" s="10"/>
      <c r="D80" s="10"/>
      <c r="E80" s="10"/>
      <c r="F80" s="10"/>
      <c r="G80" s="10"/>
      <c r="H80" s="10"/>
      <c r="I80" s="10"/>
      <c r="J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3" x14ac:dyDescent="0.15">
      <c r="A81" s="4"/>
      <c r="B81" s="10"/>
      <c r="C81" s="10"/>
      <c r="D81" s="10"/>
      <c r="E81" s="10"/>
      <c r="F81" s="10"/>
      <c r="G81" s="10"/>
      <c r="H81" s="10"/>
      <c r="I81" s="10"/>
      <c r="J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3" x14ac:dyDescent="0.15">
      <c r="A82" s="4"/>
      <c r="B82" s="10"/>
      <c r="C82" s="10"/>
      <c r="D82" s="10"/>
      <c r="E82" s="10"/>
      <c r="F82" s="10"/>
      <c r="G82" s="10"/>
      <c r="H82" s="10"/>
      <c r="I82" s="10"/>
      <c r="J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3" x14ac:dyDescent="0.15">
      <c r="A83" s="4"/>
      <c r="B83" s="10"/>
      <c r="C83" s="10"/>
      <c r="D83" s="10"/>
      <c r="E83" s="10"/>
      <c r="F83" s="10"/>
      <c r="G83" s="10"/>
      <c r="H83" s="10"/>
      <c r="I83" s="10"/>
      <c r="J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3" x14ac:dyDescent="0.15">
      <c r="A84" s="4"/>
      <c r="B84" s="10"/>
      <c r="C84" s="10"/>
      <c r="D84" s="10"/>
      <c r="E84" s="10"/>
      <c r="F84" s="10"/>
      <c r="G84" s="10"/>
      <c r="H84" s="10"/>
      <c r="I84" s="10"/>
      <c r="J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3" x14ac:dyDescent="0.15">
      <c r="A85" s="4"/>
      <c r="B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3" x14ac:dyDescent="0.15">
      <c r="A86" s="4"/>
      <c r="B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3" x14ac:dyDescent="0.15">
      <c r="A87" s="4"/>
      <c r="B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3" x14ac:dyDescent="0.15">
      <c r="A88" s="4"/>
      <c r="B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3" x14ac:dyDescent="0.15">
      <c r="A89" s="4"/>
      <c r="B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3" x14ac:dyDescent="0.15">
      <c r="A90" s="4"/>
      <c r="B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3" x14ac:dyDescent="0.15">
      <c r="A91" s="4"/>
      <c r="B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3" x14ac:dyDescent="0.15">
      <c r="A92" s="4"/>
      <c r="B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3" x14ac:dyDescent="0.15">
      <c r="A93" s="4"/>
      <c r="B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3" x14ac:dyDescent="0.15">
      <c r="A94" s="4"/>
      <c r="B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3" x14ac:dyDescent="0.15">
      <c r="A95" s="4"/>
      <c r="B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3" x14ac:dyDescent="0.15">
      <c r="A96" s="4"/>
      <c r="B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3" x14ac:dyDescent="0.15">
      <c r="A97" s="4"/>
      <c r="B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3" x14ac:dyDescent="0.15">
      <c r="A98" s="4"/>
      <c r="B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3" x14ac:dyDescent="0.15">
      <c r="A99" s="4"/>
      <c r="B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3" x14ac:dyDescent="0.15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3" x14ac:dyDescent="0.15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3" x14ac:dyDescent="0.15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3" x14ac:dyDescent="0.15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3" x14ac:dyDescent="0.15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3" x14ac:dyDescent="0.1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3" x14ac:dyDescent="0.15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3" x14ac:dyDescent="0.15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3" x14ac:dyDescent="0.15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3" x14ac:dyDescent="0.15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3" x14ac:dyDescent="0.15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3" x14ac:dyDescent="0.15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3" x14ac:dyDescent="0.15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3" x14ac:dyDescent="0.15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3" x14ac:dyDescent="0.15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3" x14ac:dyDescent="0.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3" x14ac:dyDescent="0.15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3" x14ac:dyDescent="0.15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3" x14ac:dyDescent="0.15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3" x14ac:dyDescent="0.15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3" x14ac:dyDescent="0.15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3" x14ac:dyDescent="0.15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3" x14ac:dyDescent="0.15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3" x14ac:dyDescent="0.15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3" x14ac:dyDescent="0.15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3" x14ac:dyDescent="0.1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3" x14ac:dyDescent="0.15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3" x14ac:dyDescent="0.15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3" x14ac:dyDescent="0.15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3" x14ac:dyDescent="0.15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3" x14ac:dyDescent="0.15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3" x14ac:dyDescent="0.15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3" x14ac:dyDescent="0.15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3" x14ac:dyDescent="0.15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3" x14ac:dyDescent="0.15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3" x14ac:dyDescent="0.1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3" x14ac:dyDescent="0.15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3" x14ac:dyDescent="0.15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3" x14ac:dyDescent="0.15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3" x14ac:dyDescent="0.15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3" x14ac:dyDescent="0.15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3" x14ac:dyDescent="0.15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3" x14ac:dyDescent="0.15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3" x14ac:dyDescent="0.15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3" x14ac:dyDescent="0.15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3" x14ac:dyDescent="0.1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3" x14ac:dyDescent="0.15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3" x14ac:dyDescent="0.15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3" x14ac:dyDescent="0.15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3" x14ac:dyDescent="0.15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3" x14ac:dyDescent="0.15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3" x14ac:dyDescent="0.15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3" x14ac:dyDescent="0.15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3" x14ac:dyDescent="0.15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3" x14ac:dyDescent="0.15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3" x14ac:dyDescent="0.1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3" x14ac:dyDescent="0.15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3" x14ac:dyDescent="0.15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3" x14ac:dyDescent="0.15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3" x14ac:dyDescent="0.15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3" x14ac:dyDescent="0.15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3" x14ac:dyDescent="0.15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3" x14ac:dyDescent="0.15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3" x14ac:dyDescent="0.15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3" x14ac:dyDescent="0.15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3" x14ac:dyDescent="0.1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3" x14ac:dyDescent="0.15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3" x14ac:dyDescent="0.15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3" x14ac:dyDescent="0.15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3" x14ac:dyDescent="0.15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3" x14ac:dyDescent="0.15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3" x14ac:dyDescent="0.15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3" x14ac:dyDescent="0.15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3" x14ac:dyDescent="0.15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3" x14ac:dyDescent="0.15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3" x14ac:dyDescent="0.1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3" x14ac:dyDescent="0.15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3" x14ac:dyDescent="0.15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3" x14ac:dyDescent="0.15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3" x14ac:dyDescent="0.15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3" x14ac:dyDescent="0.15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3" x14ac:dyDescent="0.15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3" x14ac:dyDescent="0.15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3" x14ac:dyDescent="0.15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3" x14ac:dyDescent="0.15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3" x14ac:dyDescent="0.1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3" x14ac:dyDescent="0.15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3" x14ac:dyDescent="0.15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3" x14ac:dyDescent="0.15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3" x14ac:dyDescent="0.15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3" x14ac:dyDescent="0.15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3" x14ac:dyDescent="0.15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3" x14ac:dyDescent="0.15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3" x14ac:dyDescent="0.15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3" x14ac:dyDescent="0.15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3" x14ac:dyDescent="0.1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3" x14ac:dyDescent="0.15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3" x14ac:dyDescent="0.15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3" x14ac:dyDescent="0.15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3" x14ac:dyDescent="0.15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3" x14ac:dyDescent="0.15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3" x14ac:dyDescent="0.15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3" x14ac:dyDescent="0.15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3" x14ac:dyDescent="0.15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3" x14ac:dyDescent="0.15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3" x14ac:dyDescent="0.1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3" x14ac:dyDescent="0.15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3" x14ac:dyDescent="0.15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3" x14ac:dyDescent="0.15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3" x14ac:dyDescent="0.15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3" x14ac:dyDescent="0.15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3" x14ac:dyDescent="0.15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3" x14ac:dyDescent="0.15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3" x14ac:dyDescent="0.15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3" x14ac:dyDescent="0.15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3" x14ac:dyDescent="0.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3" x14ac:dyDescent="0.15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3" x14ac:dyDescent="0.15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3" x14ac:dyDescent="0.15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3" x14ac:dyDescent="0.15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3" x14ac:dyDescent="0.15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3" x14ac:dyDescent="0.15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3" x14ac:dyDescent="0.15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3" x14ac:dyDescent="0.15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3" x14ac:dyDescent="0.15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3" x14ac:dyDescent="0.1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3" x14ac:dyDescent="0.15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3" x14ac:dyDescent="0.15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3" x14ac:dyDescent="0.15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3" x14ac:dyDescent="0.15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3" x14ac:dyDescent="0.15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3" x14ac:dyDescent="0.15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3" x14ac:dyDescent="0.15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3" x14ac:dyDescent="0.15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3" x14ac:dyDescent="0.15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3" x14ac:dyDescent="0.1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3" x14ac:dyDescent="0.15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3" x14ac:dyDescent="0.15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3" x14ac:dyDescent="0.15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3" x14ac:dyDescent="0.15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3" x14ac:dyDescent="0.15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3" x14ac:dyDescent="0.15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3" x14ac:dyDescent="0.15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3" x14ac:dyDescent="0.15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3" x14ac:dyDescent="0.15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3" x14ac:dyDescent="0.1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3" x14ac:dyDescent="0.15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3" x14ac:dyDescent="0.15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3" x14ac:dyDescent="0.15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3" x14ac:dyDescent="0.15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3" x14ac:dyDescent="0.15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3" x14ac:dyDescent="0.15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3" x14ac:dyDescent="0.15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3" x14ac:dyDescent="0.15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3" x14ac:dyDescent="0.15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3" x14ac:dyDescent="0.1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3" x14ac:dyDescent="0.15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3" x14ac:dyDescent="0.15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3" x14ac:dyDescent="0.15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3" x14ac:dyDescent="0.15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3" x14ac:dyDescent="0.15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3" x14ac:dyDescent="0.15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3" x14ac:dyDescent="0.15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3" x14ac:dyDescent="0.15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3" x14ac:dyDescent="0.15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3" x14ac:dyDescent="0.1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3" x14ac:dyDescent="0.15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3" x14ac:dyDescent="0.15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3" x14ac:dyDescent="0.15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3" x14ac:dyDescent="0.15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3" x14ac:dyDescent="0.15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3" x14ac:dyDescent="0.15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3" x14ac:dyDescent="0.15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3" x14ac:dyDescent="0.15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3" x14ac:dyDescent="0.15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3" x14ac:dyDescent="0.1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3" x14ac:dyDescent="0.15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3" x14ac:dyDescent="0.15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3" x14ac:dyDescent="0.15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3" x14ac:dyDescent="0.15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3" x14ac:dyDescent="0.15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3" x14ac:dyDescent="0.15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3" x14ac:dyDescent="0.15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3" x14ac:dyDescent="0.15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3" x14ac:dyDescent="0.15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3" x14ac:dyDescent="0.1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3" x14ac:dyDescent="0.15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3" x14ac:dyDescent="0.15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3" x14ac:dyDescent="0.15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3" x14ac:dyDescent="0.15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3" x14ac:dyDescent="0.15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3" x14ac:dyDescent="0.15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3" x14ac:dyDescent="0.15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3" x14ac:dyDescent="0.15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3" x14ac:dyDescent="0.15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3" x14ac:dyDescent="0.1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3" x14ac:dyDescent="0.15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3" x14ac:dyDescent="0.15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3" x14ac:dyDescent="0.15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3" x14ac:dyDescent="0.15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3" x14ac:dyDescent="0.15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3" x14ac:dyDescent="0.15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3" x14ac:dyDescent="0.15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3" x14ac:dyDescent="0.15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3" x14ac:dyDescent="0.15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3" x14ac:dyDescent="0.1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3" x14ac:dyDescent="0.15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3" x14ac:dyDescent="0.15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3" x14ac:dyDescent="0.15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3" x14ac:dyDescent="0.15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3" x14ac:dyDescent="0.15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3" x14ac:dyDescent="0.15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3" x14ac:dyDescent="0.15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3" x14ac:dyDescent="0.15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3" x14ac:dyDescent="0.15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3" x14ac:dyDescent="0.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3" x14ac:dyDescent="0.15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3" x14ac:dyDescent="0.15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3" x14ac:dyDescent="0.15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3" x14ac:dyDescent="0.15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3" x14ac:dyDescent="0.15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3" x14ac:dyDescent="0.15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3" x14ac:dyDescent="0.15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3" x14ac:dyDescent="0.15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3" x14ac:dyDescent="0.15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3" x14ac:dyDescent="0.1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3" x14ac:dyDescent="0.15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3" x14ac:dyDescent="0.15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3" x14ac:dyDescent="0.15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3" x14ac:dyDescent="0.15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3" x14ac:dyDescent="0.15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3" x14ac:dyDescent="0.15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3" x14ac:dyDescent="0.15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3" x14ac:dyDescent="0.15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3" x14ac:dyDescent="0.15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3" x14ac:dyDescent="0.1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3" x14ac:dyDescent="0.15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3" x14ac:dyDescent="0.15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3" x14ac:dyDescent="0.15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3" x14ac:dyDescent="0.15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3" x14ac:dyDescent="0.15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3" x14ac:dyDescent="0.15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3" x14ac:dyDescent="0.15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3" x14ac:dyDescent="0.15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3" x14ac:dyDescent="0.15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3" x14ac:dyDescent="0.1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3" x14ac:dyDescent="0.15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3" x14ac:dyDescent="0.15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3" x14ac:dyDescent="0.15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3" x14ac:dyDescent="0.15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3" x14ac:dyDescent="0.15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3" x14ac:dyDescent="0.15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3" x14ac:dyDescent="0.15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3" x14ac:dyDescent="0.15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3" x14ac:dyDescent="0.15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3" x14ac:dyDescent="0.1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3" x14ac:dyDescent="0.15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3" x14ac:dyDescent="0.15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3" x14ac:dyDescent="0.15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3" x14ac:dyDescent="0.15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3" x14ac:dyDescent="0.15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3" x14ac:dyDescent="0.15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3" x14ac:dyDescent="0.15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3" x14ac:dyDescent="0.15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3" x14ac:dyDescent="0.15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3" x14ac:dyDescent="0.1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3" x14ac:dyDescent="0.15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3" x14ac:dyDescent="0.15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3" x14ac:dyDescent="0.15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3" x14ac:dyDescent="0.15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3" x14ac:dyDescent="0.15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3" x14ac:dyDescent="0.15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3" x14ac:dyDescent="0.15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3" x14ac:dyDescent="0.15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3" x14ac:dyDescent="0.15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3" x14ac:dyDescent="0.1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3" x14ac:dyDescent="0.15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3" x14ac:dyDescent="0.15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3" x14ac:dyDescent="0.15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3" x14ac:dyDescent="0.15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3" x14ac:dyDescent="0.15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3" x14ac:dyDescent="0.15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3" x14ac:dyDescent="0.15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3" x14ac:dyDescent="0.15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3" x14ac:dyDescent="0.15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3" x14ac:dyDescent="0.1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3" x14ac:dyDescent="0.15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3" x14ac:dyDescent="0.15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3" x14ac:dyDescent="0.15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3" x14ac:dyDescent="0.15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3" x14ac:dyDescent="0.15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3" x14ac:dyDescent="0.15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3" x14ac:dyDescent="0.15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3" x14ac:dyDescent="0.15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3" x14ac:dyDescent="0.15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3" x14ac:dyDescent="0.1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3" x14ac:dyDescent="0.15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3" x14ac:dyDescent="0.15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3" x14ac:dyDescent="0.15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3" x14ac:dyDescent="0.15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3" x14ac:dyDescent="0.15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3" x14ac:dyDescent="0.15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3" x14ac:dyDescent="0.15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3" x14ac:dyDescent="0.15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3" x14ac:dyDescent="0.15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3" x14ac:dyDescent="0.1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3" x14ac:dyDescent="0.15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3" x14ac:dyDescent="0.15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3" x14ac:dyDescent="0.15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3" x14ac:dyDescent="0.15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3" x14ac:dyDescent="0.15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3" x14ac:dyDescent="0.15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3" x14ac:dyDescent="0.15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3" x14ac:dyDescent="0.15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3" x14ac:dyDescent="0.15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3" x14ac:dyDescent="0.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3" x14ac:dyDescent="0.15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3" x14ac:dyDescent="0.15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3" x14ac:dyDescent="0.15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3" x14ac:dyDescent="0.15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3" x14ac:dyDescent="0.15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3" x14ac:dyDescent="0.15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3" x14ac:dyDescent="0.15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3" x14ac:dyDescent="0.15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3" x14ac:dyDescent="0.15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3" x14ac:dyDescent="0.1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3" x14ac:dyDescent="0.15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3" x14ac:dyDescent="0.15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3" x14ac:dyDescent="0.15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3" x14ac:dyDescent="0.15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3" x14ac:dyDescent="0.15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3" x14ac:dyDescent="0.15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3" x14ac:dyDescent="0.15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3" x14ac:dyDescent="0.15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3" x14ac:dyDescent="0.15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3" x14ac:dyDescent="0.1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3" x14ac:dyDescent="0.15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3" x14ac:dyDescent="0.15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3" x14ac:dyDescent="0.15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3" x14ac:dyDescent="0.15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3" x14ac:dyDescent="0.15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3" x14ac:dyDescent="0.15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3" x14ac:dyDescent="0.15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3" x14ac:dyDescent="0.15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3" x14ac:dyDescent="0.15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3" x14ac:dyDescent="0.1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3" x14ac:dyDescent="0.15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3" x14ac:dyDescent="0.15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3" x14ac:dyDescent="0.15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3" x14ac:dyDescent="0.15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3" x14ac:dyDescent="0.15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3" x14ac:dyDescent="0.15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3" x14ac:dyDescent="0.15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3" x14ac:dyDescent="0.15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3" x14ac:dyDescent="0.15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3" x14ac:dyDescent="0.1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3" x14ac:dyDescent="0.15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3" x14ac:dyDescent="0.15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3" x14ac:dyDescent="0.15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3" x14ac:dyDescent="0.15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3" x14ac:dyDescent="0.15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3" x14ac:dyDescent="0.15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3" x14ac:dyDescent="0.15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3" x14ac:dyDescent="0.15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3" x14ac:dyDescent="0.15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3" x14ac:dyDescent="0.1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3" x14ac:dyDescent="0.15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3" x14ac:dyDescent="0.15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3" x14ac:dyDescent="0.15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3" x14ac:dyDescent="0.15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3" x14ac:dyDescent="0.15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3" x14ac:dyDescent="0.15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3" x14ac:dyDescent="0.15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3" x14ac:dyDescent="0.15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3" x14ac:dyDescent="0.15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3" x14ac:dyDescent="0.1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3" x14ac:dyDescent="0.15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3" x14ac:dyDescent="0.15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3" x14ac:dyDescent="0.15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3" x14ac:dyDescent="0.15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3" x14ac:dyDescent="0.15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3" x14ac:dyDescent="0.15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3" x14ac:dyDescent="0.15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3" x14ac:dyDescent="0.15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3" x14ac:dyDescent="0.15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3" x14ac:dyDescent="0.1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3" x14ac:dyDescent="0.15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3" x14ac:dyDescent="0.15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3" x14ac:dyDescent="0.15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3" x14ac:dyDescent="0.15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3" x14ac:dyDescent="0.15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3" x14ac:dyDescent="0.15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3" x14ac:dyDescent="0.15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3" x14ac:dyDescent="0.15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3" x14ac:dyDescent="0.15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3" x14ac:dyDescent="0.1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3" x14ac:dyDescent="0.15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3" x14ac:dyDescent="0.15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3" x14ac:dyDescent="0.15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3" x14ac:dyDescent="0.15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3" x14ac:dyDescent="0.15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3" x14ac:dyDescent="0.15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3" x14ac:dyDescent="0.15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3" x14ac:dyDescent="0.15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3" x14ac:dyDescent="0.15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3" x14ac:dyDescent="0.1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3" x14ac:dyDescent="0.15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3" x14ac:dyDescent="0.15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3" x14ac:dyDescent="0.15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3" x14ac:dyDescent="0.15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3" x14ac:dyDescent="0.15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3" x14ac:dyDescent="0.15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3" x14ac:dyDescent="0.15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3" x14ac:dyDescent="0.15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3" x14ac:dyDescent="0.15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3" x14ac:dyDescent="0.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3" x14ac:dyDescent="0.15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3" x14ac:dyDescent="0.15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3" x14ac:dyDescent="0.15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3" x14ac:dyDescent="0.15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3" x14ac:dyDescent="0.15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3" x14ac:dyDescent="0.15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3" x14ac:dyDescent="0.15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3" x14ac:dyDescent="0.15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3" x14ac:dyDescent="0.15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3" x14ac:dyDescent="0.1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3" x14ac:dyDescent="0.15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3" x14ac:dyDescent="0.15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3" x14ac:dyDescent="0.15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3" x14ac:dyDescent="0.15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3" x14ac:dyDescent="0.15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3" x14ac:dyDescent="0.15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3" x14ac:dyDescent="0.15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3" x14ac:dyDescent="0.15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3" x14ac:dyDescent="0.15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3" x14ac:dyDescent="0.1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3" x14ac:dyDescent="0.15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3" x14ac:dyDescent="0.15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3" x14ac:dyDescent="0.15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3" x14ac:dyDescent="0.15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3" x14ac:dyDescent="0.15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3" x14ac:dyDescent="0.15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3" x14ac:dyDescent="0.15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3" x14ac:dyDescent="0.15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3" x14ac:dyDescent="0.15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3" x14ac:dyDescent="0.1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3" x14ac:dyDescent="0.15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3" x14ac:dyDescent="0.15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3" x14ac:dyDescent="0.15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3" x14ac:dyDescent="0.15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3" x14ac:dyDescent="0.15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3" x14ac:dyDescent="0.15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3" x14ac:dyDescent="0.15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3" x14ac:dyDescent="0.15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3" x14ac:dyDescent="0.15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3" x14ac:dyDescent="0.1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3" x14ac:dyDescent="0.15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3" x14ac:dyDescent="0.15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3" x14ac:dyDescent="0.15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3" x14ac:dyDescent="0.15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3" x14ac:dyDescent="0.15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3" x14ac:dyDescent="0.15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3" x14ac:dyDescent="0.15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3" x14ac:dyDescent="0.15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3" x14ac:dyDescent="0.15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3" x14ac:dyDescent="0.1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3" x14ac:dyDescent="0.15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3" x14ac:dyDescent="0.15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3" x14ac:dyDescent="0.15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3" x14ac:dyDescent="0.15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3" x14ac:dyDescent="0.15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3" x14ac:dyDescent="0.15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3" x14ac:dyDescent="0.15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3" x14ac:dyDescent="0.15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3" x14ac:dyDescent="0.15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3" x14ac:dyDescent="0.1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3" x14ac:dyDescent="0.15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3" x14ac:dyDescent="0.15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3" x14ac:dyDescent="0.15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3" x14ac:dyDescent="0.15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3" x14ac:dyDescent="0.15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3" x14ac:dyDescent="0.15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3" x14ac:dyDescent="0.15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3" x14ac:dyDescent="0.15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3" x14ac:dyDescent="0.15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3" x14ac:dyDescent="0.1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3" x14ac:dyDescent="0.15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3" x14ac:dyDescent="0.15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3" x14ac:dyDescent="0.15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3" x14ac:dyDescent="0.15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3" x14ac:dyDescent="0.15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3" x14ac:dyDescent="0.15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3" x14ac:dyDescent="0.15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3" x14ac:dyDescent="0.15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3" x14ac:dyDescent="0.15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3" x14ac:dyDescent="0.1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3" x14ac:dyDescent="0.15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3" x14ac:dyDescent="0.15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3" x14ac:dyDescent="0.15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3" x14ac:dyDescent="0.15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3" x14ac:dyDescent="0.15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3" x14ac:dyDescent="0.15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3" x14ac:dyDescent="0.15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3" x14ac:dyDescent="0.15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3" x14ac:dyDescent="0.15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3" x14ac:dyDescent="0.1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3" x14ac:dyDescent="0.15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3" x14ac:dyDescent="0.15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3" x14ac:dyDescent="0.15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3" x14ac:dyDescent="0.15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3" x14ac:dyDescent="0.15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3" x14ac:dyDescent="0.15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3" x14ac:dyDescent="0.15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3" x14ac:dyDescent="0.15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3" x14ac:dyDescent="0.15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3" x14ac:dyDescent="0.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3" x14ac:dyDescent="0.15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3" x14ac:dyDescent="0.15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3" x14ac:dyDescent="0.15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3" x14ac:dyDescent="0.15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3" x14ac:dyDescent="0.15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3" x14ac:dyDescent="0.15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3" x14ac:dyDescent="0.15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3" x14ac:dyDescent="0.15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3" x14ac:dyDescent="0.15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3" x14ac:dyDescent="0.1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3" x14ac:dyDescent="0.15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3" x14ac:dyDescent="0.15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3" x14ac:dyDescent="0.15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3" x14ac:dyDescent="0.15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3" x14ac:dyDescent="0.15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3" x14ac:dyDescent="0.15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3" x14ac:dyDescent="0.15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3" x14ac:dyDescent="0.15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3" x14ac:dyDescent="0.15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3" x14ac:dyDescent="0.1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3" x14ac:dyDescent="0.15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3" x14ac:dyDescent="0.15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3" x14ac:dyDescent="0.15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3" x14ac:dyDescent="0.15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3" x14ac:dyDescent="0.15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3" x14ac:dyDescent="0.15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3" x14ac:dyDescent="0.15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3" x14ac:dyDescent="0.15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3" x14ac:dyDescent="0.15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3" x14ac:dyDescent="0.1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3" x14ac:dyDescent="0.15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3" x14ac:dyDescent="0.15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3" x14ac:dyDescent="0.15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3" x14ac:dyDescent="0.15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3" x14ac:dyDescent="0.15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3" x14ac:dyDescent="0.15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3" x14ac:dyDescent="0.15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3" x14ac:dyDescent="0.15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3" x14ac:dyDescent="0.15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3" x14ac:dyDescent="0.1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3" x14ac:dyDescent="0.15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3" x14ac:dyDescent="0.15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3" x14ac:dyDescent="0.15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3" x14ac:dyDescent="0.15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3" x14ac:dyDescent="0.15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3" x14ac:dyDescent="0.15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3" x14ac:dyDescent="0.15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3" x14ac:dyDescent="0.15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3" x14ac:dyDescent="0.15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3" x14ac:dyDescent="0.1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3" x14ac:dyDescent="0.15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3" x14ac:dyDescent="0.15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3" x14ac:dyDescent="0.15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3" x14ac:dyDescent="0.15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3" x14ac:dyDescent="0.15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3" x14ac:dyDescent="0.15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3" x14ac:dyDescent="0.15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3" x14ac:dyDescent="0.15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3" x14ac:dyDescent="0.15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3" x14ac:dyDescent="0.1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3" x14ac:dyDescent="0.15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3" x14ac:dyDescent="0.15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3" x14ac:dyDescent="0.15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3" x14ac:dyDescent="0.15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3" x14ac:dyDescent="0.15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3" x14ac:dyDescent="0.15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3" x14ac:dyDescent="0.15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3" x14ac:dyDescent="0.15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3" x14ac:dyDescent="0.15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3" x14ac:dyDescent="0.1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3" x14ac:dyDescent="0.15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3" x14ac:dyDescent="0.15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3" x14ac:dyDescent="0.15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3" x14ac:dyDescent="0.15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3" x14ac:dyDescent="0.15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3" x14ac:dyDescent="0.15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3" x14ac:dyDescent="0.15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3" x14ac:dyDescent="0.15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3" x14ac:dyDescent="0.15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3" x14ac:dyDescent="0.1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3" x14ac:dyDescent="0.15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3" x14ac:dyDescent="0.15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3" x14ac:dyDescent="0.15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3" x14ac:dyDescent="0.15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3" x14ac:dyDescent="0.15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3" x14ac:dyDescent="0.15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3" x14ac:dyDescent="0.15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3" x14ac:dyDescent="0.15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3" x14ac:dyDescent="0.15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3" x14ac:dyDescent="0.1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3" x14ac:dyDescent="0.15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3" x14ac:dyDescent="0.15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3" x14ac:dyDescent="0.15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3" x14ac:dyDescent="0.15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3" x14ac:dyDescent="0.15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3" x14ac:dyDescent="0.15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3" x14ac:dyDescent="0.15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3" x14ac:dyDescent="0.15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3" x14ac:dyDescent="0.15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3" x14ac:dyDescent="0.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3" x14ac:dyDescent="0.15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3" x14ac:dyDescent="0.15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3" x14ac:dyDescent="0.15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3" x14ac:dyDescent="0.15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3" x14ac:dyDescent="0.15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3" x14ac:dyDescent="0.15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3" x14ac:dyDescent="0.15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3" x14ac:dyDescent="0.15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3" x14ac:dyDescent="0.15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3" x14ac:dyDescent="0.1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3" x14ac:dyDescent="0.15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3" x14ac:dyDescent="0.15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3" x14ac:dyDescent="0.15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3" x14ac:dyDescent="0.15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3" x14ac:dyDescent="0.15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3" x14ac:dyDescent="0.15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3" x14ac:dyDescent="0.15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3" x14ac:dyDescent="0.15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3" x14ac:dyDescent="0.15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3" x14ac:dyDescent="0.1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3" x14ac:dyDescent="0.15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3" x14ac:dyDescent="0.15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3" x14ac:dyDescent="0.15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3" x14ac:dyDescent="0.15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3" x14ac:dyDescent="0.15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3" x14ac:dyDescent="0.15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3" x14ac:dyDescent="0.15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3" x14ac:dyDescent="0.15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3" x14ac:dyDescent="0.15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3" x14ac:dyDescent="0.1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3" x14ac:dyDescent="0.15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3" x14ac:dyDescent="0.15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3" x14ac:dyDescent="0.15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3" x14ac:dyDescent="0.15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3" x14ac:dyDescent="0.15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3" x14ac:dyDescent="0.15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3" x14ac:dyDescent="0.15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3" x14ac:dyDescent="0.15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3" x14ac:dyDescent="0.15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3" x14ac:dyDescent="0.1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3" x14ac:dyDescent="0.15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3" x14ac:dyDescent="0.15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3" x14ac:dyDescent="0.15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3" x14ac:dyDescent="0.15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3" x14ac:dyDescent="0.15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3" x14ac:dyDescent="0.15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3" x14ac:dyDescent="0.15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3" x14ac:dyDescent="0.15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3" x14ac:dyDescent="0.15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3" x14ac:dyDescent="0.1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3" x14ac:dyDescent="0.15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3" x14ac:dyDescent="0.15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3" x14ac:dyDescent="0.15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3" x14ac:dyDescent="0.15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3" x14ac:dyDescent="0.15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3" x14ac:dyDescent="0.15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3" x14ac:dyDescent="0.15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3" x14ac:dyDescent="0.15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3" x14ac:dyDescent="0.15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3" x14ac:dyDescent="0.1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3" x14ac:dyDescent="0.15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3" x14ac:dyDescent="0.15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3" x14ac:dyDescent="0.15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3" x14ac:dyDescent="0.15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3" x14ac:dyDescent="0.15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3" x14ac:dyDescent="0.15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3" x14ac:dyDescent="0.15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3" x14ac:dyDescent="0.15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3" x14ac:dyDescent="0.15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3" x14ac:dyDescent="0.1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3" x14ac:dyDescent="0.15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3" x14ac:dyDescent="0.15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3" x14ac:dyDescent="0.15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3" x14ac:dyDescent="0.15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3" x14ac:dyDescent="0.15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3" x14ac:dyDescent="0.15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3" x14ac:dyDescent="0.15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3" x14ac:dyDescent="0.15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3" x14ac:dyDescent="0.15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3" x14ac:dyDescent="0.1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3" x14ac:dyDescent="0.15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3" x14ac:dyDescent="0.15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3" x14ac:dyDescent="0.15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3" x14ac:dyDescent="0.15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3" x14ac:dyDescent="0.15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3" x14ac:dyDescent="0.15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3" x14ac:dyDescent="0.15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3" x14ac:dyDescent="0.15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3" x14ac:dyDescent="0.15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3" x14ac:dyDescent="0.1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3" x14ac:dyDescent="0.15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3" x14ac:dyDescent="0.15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3" x14ac:dyDescent="0.15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3" x14ac:dyDescent="0.15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3" x14ac:dyDescent="0.15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3" x14ac:dyDescent="0.15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3" x14ac:dyDescent="0.15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3" x14ac:dyDescent="0.15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3" x14ac:dyDescent="0.15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3" x14ac:dyDescent="0.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3" x14ac:dyDescent="0.15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3" x14ac:dyDescent="0.15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3" x14ac:dyDescent="0.15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3" x14ac:dyDescent="0.15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3" x14ac:dyDescent="0.15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3" x14ac:dyDescent="0.15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3" x14ac:dyDescent="0.15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3" x14ac:dyDescent="0.15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3" x14ac:dyDescent="0.15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3" x14ac:dyDescent="0.1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3" x14ac:dyDescent="0.15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3" x14ac:dyDescent="0.15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3" x14ac:dyDescent="0.15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3" x14ac:dyDescent="0.15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3" x14ac:dyDescent="0.15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3" x14ac:dyDescent="0.15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3" x14ac:dyDescent="0.15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3" x14ac:dyDescent="0.15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3" x14ac:dyDescent="0.15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3" x14ac:dyDescent="0.1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3" x14ac:dyDescent="0.15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3" x14ac:dyDescent="0.15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3" x14ac:dyDescent="0.15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3" x14ac:dyDescent="0.15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3" x14ac:dyDescent="0.15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3" x14ac:dyDescent="0.15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3" x14ac:dyDescent="0.15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3" x14ac:dyDescent="0.15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3" x14ac:dyDescent="0.15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3" x14ac:dyDescent="0.1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3" x14ac:dyDescent="0.15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3" x14ac:dyDescent="0.15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3" x14ac:dyDescent="0.15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3" x14ac:dyDescent="0.15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3" x14ac:dyDescent="0.15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3" x14ac:dyDescent="0.15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3" x14ac:dyDescent="0.15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3" x14ac:dyDescent="0.15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3" x14ac:dyDescent="0.15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3" x14ac:dyDescent="0.1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3" x14ac:dyDescent="0.15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3" x14ac:dyDescent="0.15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3" x14ac:dyDescent="0.15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3" x14ac:dyDescent="0.15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3" x14ac:dyDescent="0.15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3" x14ac:dyDescent="0.15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3" x14ac:dyDescent="0.15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3" x14ac:dyDescent="0.15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3" x14ac:dyDescent="0.15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3" x14ac:dyDescent="0.1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3" x14ac:dyDescent="0.15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3" x14ac:dyDescent="0.15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3" x14ac:dyDescent="0.15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3" x14ac:dyDescent="0.15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3" x14ac:dyDescent="0.15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3" x14ac:dyDescent="0.15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3" x14ac:dyDescent="0.15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3" x14ac:dyDescent="0.15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3" x14ac:dyDescent="0.15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3" x14ac:dyDescent="0.1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3" x14ac:dyDescent="0.15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3" x14ac:dyDescent="0.15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3" x14ac:dyDescent="0.15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3" x14ac:dyDescent="0.15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3" x14ac:dyDescent="0.15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3" x14ac:dyDescent="0.15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3" x14ac:dyDescent="0.15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3" x14ac:dyDescent="0.15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3" x14ac:dyDescent="0.15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3" x14ac:dyDescent="0.1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3" x14ac:dyDescent="0.15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3" x14ac:dyDescent="0.15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3" x14ac:dyDescent="0.15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3" x14ac:dyDescent="0.15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3" x14ac:dyDescent="0.15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3" x14ac:dyDescent="0.15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3" x14ac:dyDescent="0.15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3" x14ac:dyDescent="0.15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3" x14ac:dyDescent="0.15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3" x14ac:dyDescent="0.1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3" x14ac:dyDescent="0.15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3" x14ac:dyDescent="0.15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3" x14ac:dyDescent="0.15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3" x14ac:dyDescent="0.15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3" x14ac:dyDescent="0.15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3" x14ac:dyDescent="0.15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3" x14ac:dyDescent="0.15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3" x14ac:dyDescent="0.15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3" x14ac:dyDescent="0.15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3" x14ac:dyDescent="0.1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3" x14ac:dyDescent="0.15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3" x14ac:dyDescent="0.15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3" x14ac:dyDescent="0.15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3" x14ac:dyDescent="0.15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3" x14ac:dyDescent="0.15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3" x14ac:dyDescent="0.15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3" x14ac:dyDescent="0.15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3" x14ac:dyDescent="0.15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3" x14ac:dyDescent="0.15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3" x14ac:dyDescent="0.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3" x14ac:dyDescent="0.15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3" x14ac:dyDescent="0.15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3" x14ac:dyDescent="0.15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3" x14ac:dyDescent="0.15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3" x14ac:dyDescent="0.15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3" x14ac:dyDescent="0.15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3" x14ac:dyDescent="0.15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3" x14ac:dyDescent="0.15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3" x14ac:dyDescent="0.15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3" x14ac:dyDescent="0.1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3" x14ac:dyDescent="0.15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3" x14ac:dyDescent="0.15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3" x14ac:dyDescent="0.15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3" x14ac:dyDescent="0.15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3" x14ac:dyDescent="0.15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3" x14ac:dyDescent="0.15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3" x14ac:dyDescent="0.15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3" x14ac:dyDescent="0.15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3" x14ac:dyDescent="0.15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3" x14ac:dyDescent="0.1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3" x14ac:dyDescent="0.15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3" x14ac:dyDescent="0.15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3" x14ac:dyDescent="0.15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3" x14ac:dyDescent="0.15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3" x14ac:dyDescent="0.15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3" x14ac:dyDescent="0.15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3" x14ac:dyDescent="0.15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3" x14ac:dyDescent="0.15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3" x14ac:dyDescent="0.15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3" x14ac:dyDescent="0.1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3" x14ac:dyDescent="0.15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3" x14ac:dyDescent="0.15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3" x14ac:dyDescent="0.15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3" x14ac:dyDescent="0.15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3" x14ac:dyDescent="0.15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3" x14ac:dyDescent="0.15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3" x14ac:dyDescent="0.15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3" x14ac:dyDescent="0.15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3" x14ac:dyDescent="0.15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3" x14ac:dyDescent="0.1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3" x14ac:dyDescent="0.15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3" x14ac:dyDescent="0.15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3" x14ac:dyDescent="0.15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3" x14ac:dyDescent="0.15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3" x14ac:dyDescent="0.15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3" x14ac:dyDescent="0.15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3" x14ac:dyDescent="0.15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3" x14ac:dyDescent="0.15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3" x14ac:dyDescent="0.15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3" x14ac:dyDescent="0.1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3" x14ac:dyDescent="0.15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3" x14ac:dyDescent="0.15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3" x14ac:dyDescent="0.15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3" x14ac:dyDescent="0.15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3" x14ac:dyDescent="0.15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3" x14ac:dyDescent="0.15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3" x14ac:dyDescent="0.15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3" x14ac:dyDescent="0.15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3" x14ac:dyDescent="0.15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3" x14ac:dyDescent="0.1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3" x14ac:dyDescent="0.15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3" x14ac:dyDescent="0.15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3" x14ac:dyDescent="0.15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3" x14ac:dyDescent="0.15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3" x14ac:dyDescent="0.15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3" x14ac:dyDescent="0.15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3" x14ac:dyDescent="0.15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3" x14ac:dyDescent="0.15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3" x14ac:dyDescent="0.15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3" x14ac:dyDescent="0.1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3" x14ac:dyDescent="0.15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3" x14ac:dyDescent="0.15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3" x14ac:dyDescent="0.15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3" x14ac:dyDescent="0.15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3" x14ac:dyDescent="0.15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3" x14ac:dyDescent="0.15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3" x14ac:dyDescent="0.15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3" x14ac:dyDescent="0.15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3" x14ac:dyDescent="0.15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3" x14ac:dyDescent="0.1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3" x14ac:dyDescent="0.15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3" x14ac:dyDescent="0.15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3" x14ac:dyDescent="0.15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3" x14ac:dyDescent="0.15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3" x14ac:dyDescent="0.15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2018-12-24T14:31:15Z</dcterms:modified>
</cp:coreProperties>
</file>