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/>
  <xr:revisionPtr revIDLastSave="0" documentId="13_ncr:1_{B0BF514F-C43F-4897-8A35-35A4D11C77D1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Лист1" sheetId="1" r:id="rId1"/>
    <sheet name="Лист2" sheetId="2" r:id="rId2"/>
    <sheet name="Лист3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3" l="1"/>
  <c r="F17" i="3"/>
  <c r="F16" i="3"/>
  <c r="B16" i="3"/>
  <c r="B17" i="3"/>
  <c r="B15" i="3"/>
  <c r="G14" i="3"/>
  <c r="G5" i="3"/>
  <c r="G6" i="3"/>
  <c r="G7" i="3"/>
  <c r="G8" i="3"/>
  <c r="G9" i="3"/>
  <c r="G10" i="3"/>
  <c r="G11" i="3"/>
  <c r="G12" i="3"/>
  <c r="G13" i="3"/>
  <c r="G4" i="3"/>
  <c r="E14" i="3"/>
  <c r="D14" i="3"/>
  <c r="C14" i="3"/>
  <c r="B14" i="3"/>
  <c r="F5" i="3"/>
  <c r="F6" i="3"/>
  <c r="F7" i="3"/>
  <c r="F8" i="3"/>
  <c r="F9" i="3"/>
  <c r="F10" i="3"/>
  <c r="F11" i="3"/>
  <c r="F12" i="3"/>
  <c r="F13" i="3"/>
  <c r="F4" i="3"/>
  <c r="E13" i="3"/>
  <c r="E5" i="3"/>
  <c r="E6" i="3"/>
  <c r="E7" i="3"/>
  <c r="E8" i="3"/>
  <c r="E9" i="3"/>
  <c r="E10" i="3"/>
  <c r="E11" i="3"/>
  <c r="E12" i="3"/>
  <c r="E4" i="3"/>
  <c r="D5" i="3"/>
  <c r="D6" i="3"/>
  <c r="D7" i="3"/>
  <c r="D8" i="3"/>
  <c r="D9" i="3"/>
  <c r="D10" i="3"/>
  <c r="D11" i="3"/>
  <c r="D12" i="3"/>
  <c r="D13" i="3"/>
  <c r="D4" i="3"/>
  <c r="E3" i="2"/>
  <c r="E4" i="2" l="1"/>
  <c r="E5" i="2" s="1"/>
  <c r="E6" i="2" s="1"/>
  <c r="F6" i="2" l="1"/>
  <c r="E7" i="2"/>
  <c r="F8" i="2" s="1"/>
  <c r="F7" i="2"/>
  <c r="E8" i="2" l="1"/>
  <c r="E9" i="2" l="1"/>
  <c r="F9" i="2"/>
  <c r="F10" i="2" l="1"/>
  <c r="E10" i="2"/>
  <c r="E11" i="2" l="1"/>
  <c r="F11" i="2"/>
  <c r="E12" i="2" l="1"/>
  <c r="F12" i="2"/>
  <c r="E20" i="1"/>
  <c r="D20" i="1"/>
  <c r="B20" i="1"/>
  <c r="C20" i="1"/>
  <c r="A20" i="1"/>
  <c r="J22" i="1"/>
  <c r="K22" i="1"/>
  <c r="L22" i="1"/>
  <c r="M22" i="1"/>
  <c r="I22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M18" i="1"/>
  <c r="L18" i="1"/>
  <c r="K18" i="1"/>
  <c r="J18" i="1"/>
  <c r="I18" i="1"/>
  <c r="M9" i="1"/>
  <c r="G10" i="1"/>
  <c r="M10" i="1" s="1"/>
  <c r="G11" i="1"/>
  <c r="M11" i="1" s="1"/>
  <c r="G12" i="1"/>
  <c r="M12" i="1" s="1"/>
  <c r="G13" i="1"/>
  <c r="G14" i="1"/>
  <c r="G15" i="1"/>
  <c r="G9" i="1"/>
  <c r="F15" i="1"/>
  <c r="E15" i="1"/>
  <c r="F9" i="1"/>
  <c r="L9" i="1" s="1"/>
  <c r="F10" i="1"/>
  <c r="L10" i="1" s="1"/>
  <c r="F11" i="1"/>
  <c r="L11" i="1" s="1"/>
  <c r="F12" i="1"/>
  <c r="L12" i="1" s="1"/>
  <c r="F13" i="1"/>
  <c r="F14" i="1"/>
  <c r="F8" i="1"/>
  <c r="E8" i="1"/>
  <c r="E9" i="1"/>
  <c r="K9" i="1" s="1"/>
  <c r="E10" i="1"/>
  <c r="K10" i="1" s="1"/>
  <c r="E11" i="1"/>
  <c r="K11" i="1" s="1"/>
  <c r="E12" i="1"/>
  <c r="K12" i="1" s="1"/>
  <c r="E13" i="1"/>
  <c r="E14" i="1"/>
  <c r="E7" i="1"/>
  <c r="D7" i="1"/>
  <c r="D8" i="1"/>
  <c r="D9" i="1"/>
  <c r="J9" i="1" s="1"/>
  <c r="D10" i="1"/>
  <c r="J10" i="1" s="1"/>
  <c r="D11" i="1"/>
  <c r="J11" i="1" s="1"/>
  <c r="D12" i="1"/>
  <c r="J12" i="1" s="1"/>
  <c r="D13" i="1"/>
  <c r="D14" i="1"/>
  <c r="D6" i="1"/>
  <c r="C6" i="1"/>
  <c r="C7" i="1"/>
  <c r="C8" i="1"/>
  <c r="C9" i="1"/>
  <c r="I9" i="1" s="1"/>
  <c r="C10" i="1"/>
  <c r="I10" i="1" s="1"/>
  <c r="C11" i="1"/>
  <c r="I11" i="1" s="1"/>
  <c r="C12" i="1"/>
  <c r="I12" i="1" s="1"/>
  <c r="C13" i="1"/>
  <c r="C5" i="1"/>
  <c r="E13" i="2" l="1"/>
  <c r="E14" i="2" s="1"/>
  <c r="E15" i="2" s="1"/>
  <c r="F13" i="2"/>
  <c r="J13" i="1"/>
  <c r="K13" i="1"/>
  <c r="I13" i="1"/>
  <c r="L13" i="1"/>
  <c r="M13" i="1"/>
  <c r="F14" i="2" l="1"/>
</calcChain>
</file>

<file path=xl/sharedStrings.xml><?xml version="1.0" encoding="utf-8"?>
<sst xmlns="http://schemas.openxmlformats.org/spreadsheetml/2006/main" count="70" uniqueCount="44">
  <si>
    <t>Месяцы</t>
  </si>
  <si>
    <t>Уровень безработицы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</si>
  <si>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</si>
  <si>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</si>
  <si>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</si>
  <si>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</si>
  <si>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</si>
  <si>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</si>
  <si>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</si>
  <si>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</si>
  <si>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</si>
  <si>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</si>
  <si>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</si>
  <si>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</si>
  <si>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по 2 месяцам</t>
  </si>
  <si>
    <t>по 3 месяцам</t>
  </si>
  <si>
    <t>по 4 месяцам</t>
  </si>
  <si>
    <t>по 5 месяцам</t>
  </si>
  <si>
    <t>Скользяще среднее</t>
  </si>
  <si>
    <t xml:space="preserve">Абсолютное отклонение </t>
  </si>
  <si>
    <t>по 2 мес.</t>
  </si>
  <si>
    <t>по 3 мес.</t>
  </si>
  <si>
    <t>по 4 мес.</t>
  </si>
  <si>
    <t>по 5 мес.</t>
  </si>
  <si>
    <t>по 6 мес.</t>
  </si>
  <si>
    <t xml:space="preserve">Относительное отклонение </t>
  </si>
  <si>
    <t>Среднее квадратичное отклонение</t>
  </si>
  <si>
    <t>После сопоставления таблиц с отклонениями стало видно, что для составления прогноза по методу скользящей средней в Excel о тенденции изменения выручки предприятия предпочтительнее модель двухмесячного скользящего среднего (для ноября). А для декабря актуально рассматривать трехмесячную модель У них минимальные ошибки прогнозирования.</t>
  </si>
  <si>
    <t xml:space="preserve">Экспоненциальное сглаживание </t>
  </si>
  <si>
    <t>Уровень безраотицы</t>
  </si>
  <si>
    <t>Эксп. Сглаж</t>
  </si>
  <si>
    <t>погрешность</t>
  </si>
  <si>
    <t>Метод наименьших квадратов</t>
  </si>
  <si>
    <t>Месяца</t>
  </si>
  <si>
    <t>усл. Обз.</t>
  </si>
  <si>
    <t>Уровень безработицы Уф.%</t>
  </si>
  <si>
    <t>Уф*X</t>
  </si>
  <si>
    <t>x^2</t>
  </si>
  <si>
    <t>Ур</t>
  </si>
  <si>
    <t>сред. Относ. Ошиб.</t>
  </si>
  <si>
    <t>ИТОГО:</t>
  </si>
  <si>
    <t>b</t>
  </si>
  <si>
    <t>a</t>
  </si>
  <si>
    <t xml:space="preserve">
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</si>
</sst>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top" wrapText="1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2" fillId="2" borderId="2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5" xfId="0" applyFill="1" applyBorder="1"/>
    <xf numFmtId="0" fontId="0" fillId="2" borderId="6" xfId="0" applyFill="1" applyBorder="1"/>
    <xf numFmtId="0" fontId="0" fillId="3" borderId="6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339942446953161E-2"/>
          <c:y val="3.354604835744323E-2"/>
          <c:w val="0.68125402428144743"/>
          <c:h val="0.78958661417322851"/>
        </c:manualLayout>
      </c:layout>
      <c:scatterChart>
        <c:scatterStyle val="smoothMarker"/>
        <c:varyColors val="0"/>
        <c:ser>
          <c:idx val="0"/>
          <c:order val="0"/>
          <c:tx>
            <c:v>Исходный ряд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Лист1!$O$1:$O$10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Лист1!$B$3:$B$12</c:f>
              <c:numCache>
                <c:formatCode>General</c:formatCode>
                <c:ptCount val="10"/>
                <c:pt idx="0">
                  <c:v>2.99</c:v>
                </c:pt>
                <c:pt idx="1">
                  <c:v>2.66</c:v>
                </c:pt>
                <c:pt idx="2">
                  <c:v>2.63</c:v>
                </c:pt>
                <c:pt idx="3">
                  <c:v>2.56</c:v>
                </c:pt>
                <c:pt idx="4">
                  <c:v>2.4</c:v>
                </c:pt>
                <c:pt idx="5">
                  <c:v>2.2200000000000002</c:v>
                </c:pt>
                <c:pt idx="6">
                  <c:v>1.97</c:v>
                </c:pt>
                <c:pt idx="7">
                  <c:v>1.72</c:v>
                </c:pt>
                <c:pt idx="8">
                  <c:v>1.56</c:v>
                </c:pt>
                <c:pt idx="9">
                  <c:v>1.42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F7B-43E1-892C-ACF9256D5DC2}"/>
            </c:ext>
          </c:extLst>
        </c:ser>
        <c:ser>
          <c:idx val="1"/>
          <c:order val="1"/>
          <c:tx>
            <c:v>по 2 мес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Лист1!$O$3:$O$11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Лист1!$C$5:$C$13</c:f>
              <c:numCache>
                <c:formatCode>General</c:formatCode>
                <c:ptCount val="9"/>
                <c:pt idx="0">
                  <c:v>2.8250000000000002</c:v>
                </c:pt>
                <c:pt idx="1">
                  <c:v>2.645</c:v>
                </c:pt>
                <c:pt idx="2">
                  <c:v>2.5949999999999998</c:v>
                </c:pt>
                <c:pt idx="3">
                  <c:v>2.48</c:v>
                </c:pt>
                <c:pt idx="4">
                  <c:v>2.31</c:v>
                </c:pt>
                <c:pt idx="5">
                  <c:v>2.0950000000000002</c:v>
                </c:pt>
                <c:pt idx="6">
                  <c:v>1.845</c:v>
                </c:pt>
                <c:pt idx="7">
                  <c:v>1.6400000000000001</c:v>
                </c:pt>
                <c:pt idx="8">
                  <c:v>1.49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F7B-43E1-892C-ACF9256D5DC2}"/>
            </c:ext>
          </c:extLst>
        </c:ser>
        <c:ser>
          <c:idx val="4"/>
          <c:order val="2"/>
          <c:tx>
            <c:v>по 5 месяцам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Лист1!$O$6:$O$13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Лист1!$F$8:$F$15</c:f>
              <c:numCache>
                <c:formatCode>General</c:formatCode>
                <c:ptCount val="8"/>
                <c:pt idx="0">
                  <c:v>2.6480000000000006</c:v>
                </c:pt>
                <c:pt idx="1">
                  <c:v>2.4940000000000002</c:v>
                </c:pt>
                <c:pt idx="2">
                  <c:v>2.3560000000000003</c:v>
                </c:pt>
                <c:pt idx="3">
                  <c:v>2.1740000000000004</c:v>
                </c:pt>
                <c:pt idx="4">
                  <c:v>1.9740000000000002</c:v>
                </c:pt>
                <c:pt idx="5">
                  <c:v>1.778</c:v>
                </c:pt>
                <c:pt idx="6">
                  <c:v>1.6675</c:v>
                </c:pt>
                <c:pt idx="7">
                  <c:v>1.5666666666666667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9F7B-43E1-892C-ACF9256D5DC2}"/>
            </c:ext>
          </c:extLst>
        </c:ser>
        <c:ser>
          <c:idx val="5"/>
          <c:order val="3"/>
          <c:tx>
            <c:v>по 6 месяцам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Лист1!$O$7:$O$13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</c:numCache>
            </c:numRef>
          </c:xVal>
          <c:yVal>
            <c:numRef>
              <c:f>Лист1!$G$9:$G$15</c:f>
              <c:numCache>
                <c:formatCode>General</c:formatCode>
                <c:ptCount val="7"/>
                <c:pt idx="0">
                  <c:v>2.5766666666666671</c:v>
                </c:pt>
                <c:pt idx="1">
                  <c:v>2.4066666666666667</c:v>
                </c:pt>
                <c:pt idx="2">
                  <c:v>2.2500000000000004</c:v>
                </c:pt>
                <c:pt idx="3">
                  <c:v>2.0716666666666668</c:v>
                </c:pt>
                <c:pt idx="4">
                  <c:v>1.8816666666666668</c:v>
                </c:pt>
                <c:pt idx="5">
                  <c:v>1.778</c:v>
                </c:pt>
                <c:pt idx="6">
                  <c:v>1.6675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9F7B-43E1-892C-ACF9256D5DC2}"/>
            </c:ext>
          </c:extLst>
        </c:ser>
        <c:ser>
          <c:idx val="2"/>
          <c:order val="4"/>
          <c:tx>
            <c:v>по 3 месяцам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Лист1!$O$4:$O$12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Лист1!$D$6:$D$14</c:f>
              <c:numCache>
                <c:formatCode>General</c:formatCode>
                <c:ptCount val="9"/>
                <c:pt idx="0">
                  <c:v>2.7600000000000002</c:v>
                </c:pt>
                <c:pt idx="1">
                  <c:v>2.6166666666666667</c:v>
                </c:pt>
                <c:pt idx="2">
                  <c:v>2.5299999999999998</c:v>
                </c:pt>
                <c:pt idx="3">
                  <c:v>2.3933333333333331</c:v>
                </c:pt>
                <c:pt idx="4">
                  <c:v>2.1966666666666668</c:v>
                </c:pt>
                <c:pt idx="5">
                  <c:v>1.97</c:v>
                </c:pt>
                <c:pt idx="6">
                  <c:v>1.75</c:v>
                </c:pt>
                <c:pt idx="7">
                  <c:v>1.5666666666666667</c:v>
                </c:pt>
                <c:pt idx="8">
                  <c:v>1.49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9F7B-43E1-892C-ACF9256D5DC2}"/>
            </c:ext>
          </c:extLst>
        </c:ser>
        <c:ser>
          <c:idx val="3"/>
          <c:order val="5"/>
          <c:tx>
            <c:v>по 4 месяцам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Лист1!$O$5:$O$13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</c:numCache>
            </c:numRef>
          </c:xVal>
          <c:yVal>
            <c:numRef>
              <c:f>Лист1!$E$7:$E$15</c:f>
              <c:numCache>
                <c:formatCode>General</c:formatCode>
                <c:ptCount val="9"/>
                <c:pt idx="0">
                  <c:v>2.7100000000000004</c:v>
                </c:pt>
                <c:pt idx="1">
                  <c:v>2.5625</c:v>
                </c:pt>
                <c:pt idx="2">
                  <c:v>2.4525000000000001</c:v>
                </c:pt>
                <c:pt idx="3">
                  <c:v>2.2875000000000001</c:v>
                </c:pt>
                <c:pt idx="4">
                  <c:v>2.0775000000000001</c:v>
                </c:pt>
                <c:pt idx="5">
                  <c:v>1.8675000000000002</c:v>
                </c:pt>
                <c:pt idx="6">
                  <c:v>1.6675</c:v>
                </c:pt>
                <c:pt idx="7">
                  <c:v>1.5666666666666667</c:v>
                </c:pt>
                <c:pt idx="8">
                  <c:v>1.49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9F7B-43E1-892C-ACF9256D5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492735"/>
        <c:axId val="1261651231"/>
      </c:scatterChart>
      <c:valAx>
        <c:axId val="125149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месяца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1651231"/>
        <c:crosses val="autoZero"/>
        <c:crossBetween val="midCat"/>
      </c:valAx>
      <c:valAx>
        <c:axId val="126165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уровень</a:t>
                </a:r>
                <a:r>
                  <a:rPr lang="ru-RU" baseline="0"/>
                  <a:t> безработицы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149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Экспоненциальное сглаживание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444222856422423"/>
          <c:y val="0.20586647099220123"/>
          <c:w val="0.54378181984893814"/>
          <c:h val="0.57785303718755587"/>
        </c:manualLayout>
      </c:layout>
      <c:lineChart>
        <c:grouping val="standard"/>
        <c:varyColors val="0"/>
        <c:ser>
          <c:idx val="0"/>
          <c:order val="0"/>
          <c:tx>
            <c:v>Фактический</c:v>
          </c:tx>
          <c:val>
            <c:numRef>
              <c:f>Лист2!$B$3:$B$16</c:f>
              <c:numCache>
                <c:formatCode>General</c:formatCode>
                <c:ptCount val="14"/>
                <c:pt idx="0">
                  <c:v>2.99</c:v>
                </c:pt>
                <c:pt idx="1">
                  <c:v>2.66</c:v>
                </c:pt>
                <c:pt idx="2">
                  <c:v>2.63</c:v>
                </c:pt>
                <c:pt idx="3">
                  <c:v>2.56</c:v>
                </c:pt>
                <c:pt idx="4">
                  <c:v>2.4</c:v>
                </c:pt>
                <c:pt idx="5">
                  <c:v>2.2200000000000002</c:v>
                </c:pt>
                <c:pt idx="6">
                  <c:v>1.97</c:v>
                </c:pt>
                <c:pt idx="7">
                  <c:v>1.72</c:v>
                </c:pt>
                <c:pt idx="8">
                  <c:v>1.56</c:v>
                </c:pt>
                <c:pt idx="9">
                  <c:v>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8-4E4A-9778-668535844B26}"/>
            </c:ext>
          </c:extLst>
        </c:ser>
        <c:ser>
          <c:idx val="1"/>
          <c:order val="1"/>
          <c:tx>
            <c:v>Прогноз</c:v>
          </c:tx>
          <c:val>
            <c:numRef>
              <c:f>Лист2!$E$3:$E$15</c:f>
              <c:numCache>
                <c:formatCode>General</c:formatCode>
                <c:ptCount val="13"/>
                <c:pt idx="0">
                  <c:v>2.99</c:v>
                </c:pt>
                <c:pt idx="1">
                  <c:v>2.9570000000000003</c:v>
                </c:pt>
                <c:pt idx="2">
                  <c:v>2.9243000000000001</c:v>
                </c:pt>
                <c:pt idx="3">
                  <c:v>2.8878700000000004</c:v>
                </c:pt>
                <c:pt idx="4">
                  <c:v>2.8390830000000005</c:v>
                </c:pt>
                <c:pt idx="5">
                  <c:v>2.7771747000000007</c:v>
                </c:pt>
                <c:pt idx="6">
                  <c:v>2.6964572300000009</c:v>
                </c:pt>
                <c:pt idx="7">
                  <c:v>2.5988115070000011</c:v>
                </c:pt>
                <c:pt idx="8">
                  <c:v>2.4949303563000012</c:v>
                </c:pt>
                <c:pt idx="9">
                  <c:v>2.387437320670001</c:v>
                </c:pt>
                <c:pt idx="10">
                  <c:v>2.1486935886030012</c:v>
                </c:pt>
                <c:pt idx="11">
                  <c:v>1.9338242297427011</c:v>
                </c:pt>
                <c:pt idx="12">
                  <c:v>1.7404418067684311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58-4E4A-9778-668535844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449615"/>
        <c:axId val="1266301391"/>
      </c:lineChart>
      <c:catAx>
        <c:axId val="1481449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Точка данных</a:t>
                </a:r>
              </a:p>
            </c:rich>
          </c:tx>
          <c:overlay val="0"/>
        </c:title>
        <c:majorTickMark val="out"/>
        <c:minorTickMark val="none"/>
        <c:tickLblPos val="nextTo"/>
        <c:crossAx val="1266301391"/>
        <c:crosses val="autoZero"/>
        <c:auto val="1"/>
        <c:lblAlgn val="ctr"/>
        <c:lblOffset val="100"/>
        <c:noMultiLvlLbl val="0"/>
      </c:catAx>
      <c:valAx>
        <c:axId val="12663013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Значение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14496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400050</xdr:colOff>
      <xdr:row>0</xdr:row>
      <xdr:rowOff>0</xdr:rowOff>
    </xdr:from>
    <xdr:to>
      <xdr:col>26</xdr:col>
      <xdr:colOff>209550</xdr:colOff>
      <xdr:row>22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510F220-F623-4B30-99DD-0B43A824B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2</xdr:row>
      <xdr:rowOff>180974</xdr:rowOff>
    </xdr:from>
    <xdr:to>
      <xdr:col>13</xdr:col>
      <xdr:colOff>333375</xdr:colOff>
      <xdr:row>16</xdr:row>
      <xdr:rowOff>171449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3F4F70B-8A83-46EC-9C28-77DDB7FF7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zoomScaleNormal="100" workbookViewId="0">
      <selection activeCell="A3" sqref="A3:A15"/>
    </sheetView>
  </sheetViews>
  <sheetFormatPr defaultRowHeight="15" x14ac:dyDescent="0.25"/>
  <cols>
    <col min="1" max="1" width="16" customWidth="1"/>
    <col min="2" max="2" width="21.140625" customWidth="1"/>
    <col min="3" max="3" width="16.28515625" customWidth="1"/>
    <col min="4" max="4" width="13.85546875" customWidth="1"/>
    <col min="5" max="5" width="14.28515625" customWidth="1"/>
    <col min="6" max="6" width="13" customWidth="1"/>
    <col min="7" max="7" width="12.5703125" customWidth="1"/>
  </cols>
  <sheetData>
    <row r="1" spans="1:15" ht="18.75" x14ac:dyDescent="0.3">
      <c r="A1" s="7" t="s">
        <v>18</v>
      </c>
      <c r="B1" s="3"/>
      <c r="C1" s="3"/>
      <c r="D1" s="3"/>
      <c r="E1" s="3"/>
      <c r="F1" s="3"/>
      <c r="G1" s="4"/>
      <c r="I1" s="2" t="s">
        <v>19</v>
      </c>
      <c r="J1" s="3"/>
      <c r="K1" s="3"/>
      <c r="L1" s="3"/>
      <c r="M1" s="4"/>
      <c r="O1">
        <v>1</v>
      </c>
    </row>
    <row r="2" spans="1:15" x14ac:dyDescent="0.25">
      <c r="A2" s="5" t="s">
        <v>0</v>
      </c>
      <c r="B2" s="5" t="s">
        <v>1</v>
      </c>
      <c r="C2" s="6" t="s">
        <v>14</v>
      </c>
      <c r="D2" s="6" t="s">
        <v>15</v>
      </c>
      <c r="E2" s="6" t="s">
        <v>16</v>
      </c>
      <c r="F2" s="6" t="s">
        <v>17</v>
      </c>
      <c r="G2" s="6" t="s">
        <v>24</v>
      </c>
      <c r="I2" s="6" t="s">
        <v>20</v>
      </c>
      <c r="J2" s="6" t="s">
        <v>21</v>
      </c>
      <c r="K2" s="6" t="s">
        <v>22</v>
      </c>
      <c r="L2" s="6" t="s">
        <v>23</v>
      </c>
      <c r="M2" s="6" t="s">
        <v>24</v>
      </c>
      <c r="O2">
        <v>2</v>
      </c>
    </row>
    <row r="3" spans="1:15" x14ac:dyDescent="0.25">
      <c r="A3" s="6" t="s">
        <v>2</v>
      </c>
      <c r="B3" s="6">
        <v>2.99</v>
      </c>
      <c r="C3" s="6"/>
      <c r="D3" s="6"/>
      <c r="E3" s="6"/>
      <c r="F3" s="6"/>
      <c r="G3" s="6"/>
      <c r="I3" s="6"/>
      <c r="J3" s="6"/>
      <c r="K3" s="6"/>
      <c r="L3" s="6"/>
      <c r="M3" s="6"/>
      <c r="O3">
        <v>3</v>
      </c>
    </row>
    <row r="4" spans="1:15" x14ac:dyDescent="0.25">
      <c r="A4" s="6" t="s">
        <v>3</v>
      </c>
      <c r="B4" s="6">
        <v>2.66</v>
      </c>
      <c r="C4" s="6"/>
      <c r="D4" s="6"/>
      <c r="E4" s="6"/>
      <c r="F4" s="6"/>
      <c r="G4" s="6"/>
      <c r="I4" s="6"/>
      <c r="J4" s="6"/>
      <c r="K4" s="6"/>
      <c r="L4" s="6"/>
      <c r="M4" s="6"/>
      <c r="O4">
        <v>4</v>
      </c>
    </row>
    <row r="5" spans="1:15" x14ac:dyDescent="0.25">
      <c r="A5" s="6" t="s">
        <v>4</v>
      </c>
      <c r="B5" s="6">
        <v>2.63</v>
      </c>
      <c r="C5" s="6">
        <f>AVERAGE(B3:B4)</f>
        <v>2.8250000000000002</v>
      </c>
      <c r="D5" s="6"/>
      <c r="E5" s="6"/>
      <c r="F5" s="6"/>
      <c r="G5" s="6"/>
      <c r="I5" s="6"/>
      <c r="J5" s="6"/>
      <c r="K5" s="6"/>
      <c r="L5" s="6"/>
      <c r="M5" s="6"/>
      <c r="O5">
        <v>5</v>
      </c>
    </row>
    <row r="6" spans="1:15" x14ac:dyDescent="0.25">
      <c r="A6" s="6" t="s">
        <v>5</v>
      </c>
      <c r="B6" s="6">
        <v>2.56</v>
      </c>
      <c r="C6" s="6">
        <f t="shared" ref="C6:C14" si="0">AVERAGE(B4:B5)</f>
        <v>2.645</v>
      </c>
      <c r="D6" s="6">
        <f>AVERAGE(B3:B5)</f>
        <v>2.7600000000000002</v>
      </c>
      <c r="E6" s="6"/>
      <c r="F6" s="6"/>
      <c r="G6" s="6"/>
      <c r="I6" s="6"/>
      <c r="J6" s="6"/>
      <c r="K6" s="6"/>
      <c r="L6" s="6"/>
      <c r="M6" s="6"/>
      <c r="O6">
        <v>6</v>
      </c>
    </row>
    <row r="7" spans="1:15" x14ac:dyDescent="0.25">
      <c r="A7" s="6" t="s">
        <v>6</v>
      </c>
      <c r="B7" s="6">
        <v>2.4</v>
      </c>
      <c r="C7" s="6">
        <f t="shared" si="0"/>
        <v>2.5949999999999998</v>
      </c>
      <c r="D7" s="6">
        <f t="shared" ref="D7:D14" si="1">AVERAGE(B4:B6)</f>
        <v>2.6166666666666667</v>
      </c>
      <c r="E7" s="6">
        <f>AVERAGE(B3:B6)</f>
        <v>2.7100000000000004</v>
      </c>
      <c r="F7" s="6"/>
      <c r="G7" s="6"/>
      <c r="I7" s="6"/>
      <c r="J7" s="6"/>
      <c r="K7" s="6"/>
      <c r="L7" s="6"/>
      <c r="M7" s="6"/>
      <c r="O7">
        <v>7</v>
      </c>
    </row>
    <row r="8" spans="1:15" x14ac:dyDescent="0.25">
      <c r="A8" s="6" t="s">
        <v>7</v>
      </c>
      <c r="B8" s="6">
        <v>2.2200000000000002</v>
      </c>
      <c r="C8" s="6">
        <f t="shared" si="0"/>
        <v>2.48</v>
      </c>
      <c r="D8" s="6">
        <f t="shared" si="1"/>
        <v>2.5299999999999998</v>
      </c>
      <c r="E8" s="6">
        <f t="shared" ref="E8:E15" si="2">AVERAGE(B4:B7)</f>
        <v>2.5625</v>
      </c>
      <c r="F8" s="6">
        <f>AVERAGE(B3:B7)</f>
        <v>2.6480000000000006</v>
      </c>
      <c r="G8" s="6"/>
      <c r="I8" s="6"/>
      <c r="J8" s="6"/>
      <c r="K8" s="6"/>
      <c r="L8" s="6"/>
      <c r="M8" s="6"/>
      <c r="O8">
        <v>8</v>
      </c>
    </row>
    <row r="9" spans="1:15" x14ac:dyDescent="0.25">
      <c r="A9" s="6" t="s">
        <v>8</v>
      </c>
      <c r="B9" s="6">
        <v>1.97</v>
      </c>
      <c r="C9" s="6">
        <f t="shared" si="0"/>
        <v>2.31</v>
      </c>
      <c r="D9" s="6">
        <f t="shared" si="1"/>
        <v>2.3933333333333331</v>
      </c>
      <c r="E9" s="6">
        <f t="shared" si="2"/>
        <v>2.4525000000000001</v>
      </c>
      <c r="F9" s="6">
        <f t="shared" ref="F9:F15" si="3">AVERAGE(B4:B8)</f>
        <v>2.4940000000000002</v>
      </c>
      <c r="G9" s="6">
        <f>AVERAGE(B3:B8)</f>
        <v>2.5766666666666671</v>
      </c>
      <c r="I9" s="6">
        <f>ABS(B9-C9)</f>
        <v>0.34000000000000008</v>
      </c>
      <c r="J9" s="6">
        <f>ABS(B9-D9)</f>
        <v>0.42333333333333312</v>
      </c>
      <c r="K9" s="6">
        <f>ABS(B9-E9)</f>
        <v>0.48250000000000015</v>
      </c>
      <c r="L9" s="6">
        <f>ABS(B9-F9)</f>
        <v>0.52400000000000024</v>
      </c>
      <c r="M9" s="6">
        <f>ABS(B9-G9)</f>
        <v>0.60666666666666713</v>
      </c>
      <c r="O9">
        <v>9</v>
      </c>
    </row>
    <row r="10" spans="1:15" x14ac:dyDescent="0.25">
      <c r="A10" s="6" t="s">
        <v>9</v>
      </c>
      <c r="B10" s="6">
        <v>1.72</v>
      </c>
      <c r="C10" s="6">
        <f t="shared" si="0"/>
        <v>2.0950000000000002</v>
      </c>
      <c r="D10" s="6">
        <f t="shared" si="1"/>
        <v>2.1966666666666668</v>
      </c>
      <c r="E10" s="6">
        <f t="shared" si="2"/>
        <v>2.2875000000000001</v>
      </c>
      <c r="F10" s="6">
        <f t="shared" si="3"/>
        <v>2.3560000000000003</v>
      </c>
      <c r="G10" s="6">
        <f t="shared" ref="G10:G15" si="4">AVERAGE(B4:B9)</f>
        <v>2.4066666666666667</v>
      </c>
      <c r="I10" s="6">
        <f>ABS(B10-C10)</f>
        <v>0.37500000000000022</v>
      </c>
      <c r="J10" s="6">
        <f>ABS(B10-D10)</f>
        <v>0.47666666666666679</v>
      </c>
      <c r="K10" s="6">
        <f>ABS(B10-E10)</f>
        <v>0.56750000000000012</v>
      </c>
      <c r="L10" s="6">
        <f>ABS(B10-F10)</f>
        <v>0.63600000000000034</v>
      </c>
      <c r="M10" s="6">
        <f>ABS(B10-G10)</f>
        <v>0.68666666666666676</v>
      </c>
      <c r="O10">
        <v>10</v>
      </c>
    </row>
    <row r="11" spans="1:15" x14ac:dyDescent="0.25">
      <c r="A11" s="6" t="s">
        <v>10</v>
      </c>
      <c r="B11" s="6">
        <v>1.56</v>
      </c>
      <c r="C11" s="6">
        <f t="shared" si="0"/>
        <v>1.845</v>
      </c>
      <c r="D11" s="6">
        <f t="shared" si="1"/>
        <v>1.97</v>
      </c>
      <c r="E11" s="6">
        <f t="shared" si="2"/>
        <v>2.0775000000000001</v>
      </c>
      <c r="F11" s="6">
        <f t="shared" si="3"/>
        <v>2.1740000000000004</v>
      </c>
      <c r="G11" s="6">
        <f t="shared" si="4"/>
        <v>2.2500000000000004</v>
      </c>
      <c r="I11" s="6">
        <f>ABS(B11-C11)</f>
        <v>0.28499999999999992</v>
      </c>
      <c r="J11" s="6">
        <f>ABS(B11-D11)</f>
        <v>0.40999999999999992</v>
      </c>
      <c r="K11" s="6">
        <f>ABS(B11-E11)</f>
        <v>0.51750000000000007</v>
      </c>
      <c r="L11" s="6">
        <f>ABS(B11-F11)</f>
        <v>0.61400000000000032</v>
      </c>
      <c r="M11" s="6">
        <f>ABS(B11-G11)</f>
        <v>0.69000000000000039</v>
      </c>
      <c r="O11">
        <v>11</v>
      </c>
    </row>
    <row r="12" spans="1:15" x14ac:dyDescent="0.25">
      <c r="A12" s="6" t="s">
        <v>11</v>
      </c>
      <c r="B12" s="6">
        <v>1.42</v>
      </c>
      <c r="C12" s="6">
        <f t="shared" si="0"/>
        <v>1.6400000000000001</v>
      </c>
      <c r="D12" s="6">
        <f t="shared" si="1"/>
        <v>1.75</v>
      </c>
      <c r="E12" s="6">
        <f t="shared" si="2"/>
        <v>1.8675000000000002</v>
      </c>
      <c r="F12" s="6">
        <f t="shared" si="3"/>
        <v>1.9740000000000002</v>
      </c>
      <c r="G12" s="6">
        <f t="shared" si="4"/>
        <v>2.0716666666666668</v>
      </c>
      <c r="I12" s="6">
        <f>ABS(B12-C12)</f>
        <v>0.2200000000000002</v>
      </c>
      <c r="J12" s="6">
        <f>ABS(B12-D12)</f>
        <v>0.33000000000000007</v>
      </c>
      <c r="K12" s="6">
        <f>ABS(B12-E12)</f>
        <v>0.44750000000000023</v>
      </c>
      <c r="L12" s="6">
        <f>ABS(B12-F12)</f>
        <v>0.55400000000000027</v>
      </c>
      <c r="M12" s="6">
        <f>ABS(B12-G12)</f>
        <v>0.65166666666666684</v>
      </c>
      <c r="O12">
        <v>12</v>
      </c>
    </row>
    <row r="13" spans="1:15" x14ac:dyDescent="0.25">
      <c r="A13" s="6" t="s">
        <v>12</v>
      </c>
      <c r="B13" s="6"/>
      <c r="C13" s="6">
        <f t="shared" si="0"/>
        <v>1.49</v>
      </c>
      <c r="D13" s="6">
        <f t="shared" si="1"/>
        <v>1.5666666666666667</v>
      </c>
      <c r="E13" s="6">
        <f t="shared" si="2"/>
        <v>1.6675</v>
      </c>
      <c r="F13" s="6">
        <f t="shared" si="3"/>
        <v>1.778</v>
      </c>
      <c r="G13" s="6">
        <f t="shared" si="4"/>
        <v>1.8816666666666668</v>
      </c>
      <c r="I13" s="6">
        <f>AVERAGE(I9:I12)</f>
        <v>0.3050000000000001</v>
      </c>
      <c r="J13" s="6">
        <f t="shared" ref="J13:M13" si="5">AVERAGE(J9:J12)</f>
        <v>0.41</v>
      </c>
      <c r="K13" s="6">
        <f t="shared" si="5"/>
        <v>0.50375000000000014</v>
      </c>
      <c r="L13" s="6">
        <f t="shared" si="5"/>
        <v>0.58200000000000029</v>
      </c>
      <c r="M13" s="6">
        <f t="shared" si="5"/>
        <v>0.65875000000000028</v>
      </c>
      <c r="O13">
        <v>13</v>
      </c>
    </row>
    <row r="14" spans="1:15" x14ac:dyDescent="0.25">
      <c r="A14" s="6" t="s">
        <v>13</v>
      </c>
      <c r="B14" s="6"/>
      <c r="C14" s="6"/>
      <c r="D14" s="6">
        <f t="shared" si="1"/>
        <v>1.49</v>
      </c>
      <c r="E14" s="6">
        <f t="shared" si="2"/>
        <v>1.5666666666666667</v>
      </c>
      <c r="F14" s="6">
        <f t="shared" si="3"/>
        <v>1.6675</v>
      </c>
      <c r="G14" s="6">
        <f t="shared" si="4"/>
        <v>1.778</v>
      </c>
    </row>
    <row r="15" spans="1:15" x14ac:dyDescent="0.25">
      <c r="A15" s="6" t="s">
        <v>2</v>
      </c>
      <c r="B15" s="6"/>
      <c r="C15" s="6"/>
      <c r="D15" s="6"/>
      <c r="E15" s="6">
        <f t="shared" si="2"/>
        <v>1.49</v>
      </c>
      <c r="F15" s="6">
        <f t="shared" si="3"/>
        <v>1.5666666666666667</v>
      </c>
      <c r="G15" s="6">
        <f t="shared" si="4"/>
        <v>1.6675</v>
      </c>
    </row>
    <row r="16" spans="1:15" x14ac:dyDescent="0.25">
      <c r="I16" s="2" t="s">
        <v>25</v>
      </c>
      <c r="J16" s="3"/>
      <c r="K16" s="3"/>
      <c r="L16" s="3"/>
      <c r="M16" s="4"/>
    </row>
    <row r="17" spans="1:13" x14ac:dyDescent="0.25">
      <c r="I17" s="6" t="s">
        <v>20</v>
      </c>
      <c r="J17" s="6" t="s">
        <v>21</v>
      </c>
      <c r="K17" s="6" t="s">
        <v>22</v>
      </c>
      <c r="L17" s="6" t="s">
        <v>23</v>
      </c>
      <c r="M17" s="6" t="s">
        <v>24</v>
      </c>
    </row>
    <row r="18" spans="1:13" x14ac:dyDescent="0.25">
      <c r="A18" s="2" t="s">
        <v>26</v>
      </c>
      <c r="B18" s="3"/>
      <c r="C18" s="3"/>
      <c r="D18" s="3"/>
      <c r="E18" s="4"/>
      <c r="I18" s="6">
        <f>ABS((B9-C9)/B9)</f>
        <v>0.17258883248730969</v>
      </c>
      <c r="J18" s="6">
        <f>ABS((B9-D9)/C9)</f>
        <v>0.18326118326118315</v>
      </c>
      <c r="K18" s="6">
        <f>ABS((B9-E9)/D9)</f>
        <v>0.20160167130919229</v>
      </c>
      <c r="L18" s="6">
        <f>ABS((B9-F9)/E9)</f>
        <v>0.21365953109072383</v>
      </c>
      <c r="M18" s="6">
        <f>ABS((B9-G9)/F9)</f>
        <v>0.2432504677893613</v>
      </c>
    </row>
    <row r="19" spans="1:13" x14ac:dyDescent="0.25">
      <c r="A19" s="6" t="s">
        <v>20</v>
      </c>
      <c r="B19" s="6" t="s">
        <v>21</v>
      </c>
      <c r="C19" s="6" t="s">
        <v>22</v>
      </c>
      <c r="D19" s="6" t="s">
        <v>23</v>
      </c>
      <c r="E19" s="6" t="s">
        <v>24</v>
      </c>
      <c r="I19" s="6">
        <f t="shared" ref="I19:I21" si="6">ABS((B10-C10)/B10)</f>
        <v>0.21802325581395363</v>
      </c>
      <c r="J19" s="6">
        <f t="shared" ref="J19:J21" si="7">ABS((B10-D10)/C10)</f>
        <v>0.22752585521081944</v>
      </c>
      <c r="K19" s="6">
        <f t="shared" ref="K19:K21" si="8">ABS((B10-E10)/D10)</f>
        <v>0.25834597875569049</v>
      </c>
      <c r="L19" s="6">
        <f t="shared" ref="L19:L21" si="9">ABS((B10-F10)/E10)</f>
        <v>0.27803278688524602</v>
      </c>
      <c r="M19" s="6">
        <f t="shared" ref="M19:M21" si="10">ABS((B10-G10)/F10)</f>
        <v>0.2914544425580079</v>
      </c>
    </row>
    <row r="20" spans="1:13" x14ac:dyDescent="0.25">
      <c r="A20" s="6">
        <f>SQRT(SUMXMY2(B9:B12,C9:C12)/COUNT(B9:B12))</f>
        <v>0.31058412708958594</v>
      </c>
      <c r="B20" s="6">
        <f>SQRT(SUMXMY2(B9:B12,D9:D12)/COUNT(B9:B12))</f>
        <v>0.41334677397501912</v>
      </c>
      <c r="C20" s="6">
        <f>SQRT(SUMXMY2(B9:B12,E9:E12)/COUNT(B9:B12))</f>
        <v>0.50569877397517993</v>
      </c>
      <c r="D20" s="6">
        <f>SQRT(SUMXMY2(B9:B12,F9:F12)/COUNT(B9:B12))</f>
        <v>0.58373452870290299</v>
      </c>
      <c r="E20" s="6">
        <f>SQRT(SUMXMY2(B9:B12,G9:G12)/COUNT(B9:B12))</f>
        <v>0.65960689050373045</v>
      </c>
      <c r="I20" s="6">
        <f t="shared" si="6"/>
        <v>0.18269230769230763</v>
      </c>
      <c r="J20" s="6">
        <f t="shared" si="7"/>
        <v>0.22222222222222218</v>
      </c>
      <c r="K20" s="6">
        <f t="shared" si="8"/>
        <v>0.26269035532994928</v>
      </c>
      <c r="L20" s="6">
        <f t="shared" si="9"/>
        <v>0.29554753309265958</v>
      </c>
      <c r="M20" s="6">
        <f t="shared" si="10"/>
        <v>0.31738730450781982</v>
      </c>
    </row>
    <row r="21" spans="1:13" x14ac:dyDescent="0.25">
      <c r="I21" s="6">
        <f t="shared" si="6"/>
        <v>0.15492957746478889</v>
      </c>
      <c r="J21" s="6">
        <f t="shared" si="7"/>
        <v>0.20121951219512199</v>
      </c>
      <c r="K21" s="6">
        <f t="shared" si="8"/>
        <v>0.25571428571428584</v>
      </c>
      <c r="L21" s="6">
        <f t="shared" si="9"/>
        <v>0.29665327978581002</v>
      </c>
      <c r="M21" s="6">
        <f t="shared" si="10"/>
        <v>0.33012495778453232</v>
      </c>
    </row>
    <row r="22" spans="1:13" x14ac:dyDescent="0.25">
      <c r="I22" s="6">
        <f>AVERAGE(I18:I21)</f>
        <v>0.18205849336458996</v>
      </c>
      <c r="J22" s="6">
        <f t="shared" ref="J22:M22" si="11">AVERAGE(J18:J21)</f>
        <v>0.20855719322233671</v>
      </c>
      <c r="K22" s="6">
        <f t="shared" si="11"/>
        <v>0.24458807277727945</v>
      </c>
      <c r="L22" s="6">
        <f t="shared" si="11"/>
        <v>0.27097328271360988</v>
      </c>
      <c r="M22" s="6">
        <f t="shared" si="11"/>
        <v>0.29555429315993031</v>
      </c>
    </row>
    <row r="23" spans="1:13" ht="15" customHeight="1" x14ac:dyDescent="0.25">
      <c r="A23" s="1" t="s">
        <v>27</v>
      </c>
      <c r="B23" s="1"/>
      <c r="C23" s="1"/>
      <c r="D23" s="1"/>
      <c r="E23" s="1"/>
      <c r="F23" s="1"/>
      <c r="G23" s="1"/>
    </row>
    <row r="24" spans="1:13" x14ac:dyDescent="0.25">
      <c r="A24" s="1"/>
      <c r="B24" s="1"/>
      <c r="C24" s="1"/>
      <c r="D24" s="1"/>
      <c r="E24" s="1"/>
      <c r="F24" s="1"/>
      <c r="G24" s="1"/>
    </row>
    <row r="25" spans="1:13" x14ac:dyDescent="0.25">
      <c r="A25" s="1"/>
      <c r="B25" s="1"/>
      <c r="C25" s="1"/>
      <c r="D25" s="1"/>
      <c r="E25" s="1"/>
      <c r="F25" s="1"/>
      <c r="G25" s="1"/>
    </row>
    <row r="26" spans="1:13" x14ac:dyDescent="0.25">
      <c r="A26" s="1"/>
      <c r="B26" s="1"/>
      <c r="C26" s="1"/>
      <c r="D26" s="1"/>
      <c r="E26" s="1"/>
      <c r="F26" s="1"/>
      <c r="G26" s="1"/>
    </row>
  </sheetData>
  <mergeCells count="1">
    <mergeCell ref="A23:G2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306B3-F0CB-4436-9195-5F6E3D4947DA}">
  <dimension ref="A1:F15"/>
  <sheetViews>
    <sheetView tabSelected="1" zoomScaleNormal="100" workbookViewId="0">
      <selection activeCell="C22" sqref="C22"/>
    </sheetView>
  </sheetViews>
  <sheetFormatPr defaultRowHeight="15" x14ac:dyDescent="0.25"/>
  <cols>
    <col min="5" max="5" width="14.7109375" customWidth="1"/>
    <col min="6" max="6" width="13.5703125" customWidth="1"/>
  </cols>
  <sheetData>
    <row r="1" spans="1:6" x14ac:dyDescent="0.25">
      <c r="A1" s="2" t="s">
        <v>28</v>
      </c>
      <c r="B1" s="3"/>
      <c r="C1" s="3"/>
      <c r="D1" s="3"/>
      <c r="E1" s="3"/>
      <c r="F1" s="4"/>
    </row>
    <row r="2" spans="1:6" x14ac:dyDescent="0.25">
      <c r="A2" s="6" t="s">
        <v>0</v>
      </c>
      <c r="B2" s="6" t="s">
        <v>29</v>
      </c>
      <c r="C2" s="6"/>
      <c r="D2" s="6"/>
      <c r="E2" s="6" t="s">
        <v>30</v>
      </c>
      <c r="F2" s="6" t="s">
        <v>31</v>
      </c>
    </row>
    <row r="3" spans="1:6" x14ac:dyDescent="0.25">
      <c r="A3" s="6">
        <v>1</v>
      </c>
      <c r="B3" s="6">
        <v>2.99</v>
      </c>
      <c r="C3" s="6"/>
      <c r="D3" s="6"/>
      <c r="E3" s="6">
        <f>B3</f>
        <v>2.99</v>
      </c>
      <c r="F3" s="6"/>
    </row>
    <row r="4" spans="1:6" x14ac:dyDescent="0.25">
      <c r="A4" s="6">
        <v>2</v>
      </c>
      <c r="B4" s="6">
        <v>2.66</v>
      </c>
      <c r="C4" s="6"/>
      <c r="D4" s="6"/>
      <c r="E4" s="6">
        <f>0.1*B4+0.9*E3</f>
        <v>2.9570000000000003</v>
      </c>
      <c r="F4" s="6"/>
    </row>
    <row r="5" spans="1:6" x14ac:dyDescent="0.25">
      <c r="A5" s="6">
        <v>3</v>
      </c>
      <c r="B5" s="6">
        <v>2.63</v>
      </c>
      <c r="C5" s="6"/>
      <c r="D5" s="6"/>
      <c r="E5" s="6">
        <f>0.1*B5+0.9*E4</f>
        <v>2.9243000000000001</v>
      </c>
      <c r="F5" s="6"/>
    </row>
    <row r="6" spans="1:6" x14ac:dyDescent="0.25">
      <c r="A6" s="6">
        <v>4</v>
      </c>
      <c r="B6" s="6">
        <v>2.56</v>
      </c>
      <c r="C6" s="6"/>
      <c r="D6" s="6"/>
      <c r="E6" s="6">
        <f>0.1*B6+0.9*E5</f>
        <v>2.8878700000000004</v>
      </c>
      <c r="F6" s="6">
        <f>SQRT(SUMXMY2(B4:B6,E3:E5)/3)</f>
        <v>0.34085358049070491</v>
      </c>
    </row>
    <row r="7" spans="1:6" x14ac:dyDescent="0.25">
      <c r="A7" s="6">
        <v>5</v>
      </c>
      <c r="B7" s="6">
        <v>2.4</v>
      </c>
      <c r="C7" s="6"/>
      <c r="D7" s="6"/>
      <c r="E7" s="6">
        <f>0.1*B7+0.9*E6</f>
        <v>2.8390830000000005</v>
      </c>
      <c r="F7" s="6">
        <f>SQRT(SUMXMY2(B5:B7,E4:E6)/3)</f>
        <v>0.39902407066073958</v>
      </c>
    </row>
    <row r="8" spans="1:6" x14ac:dyDescent="0.25">
      <c r="A8" s="6">
        <v>6</v>
      </c>
      <c r="B8" s="6">
        <v>2.2200000000000002</v>
      </c>
      <c r="C8" s="6"/>
      <c r="D8" s="6"/>
      <c r="E8" s="6">
        <f>0.1*B8+0.9*E7</f>
        <v>2.7771747000000007</v>
      </c>
      <c r="F8" s="6">
        <f>SQRT(SUMXMY2(B6:B8,E5:E7)/3)</f>
        <v>0.50133002695795803</v>
      </c>
    </row>
    <row r="9" spans="1:6" x14ac:dyDescent="0.25">
      <c r="A9" s="6">
        <v>7</v>
      </c>
      <c r="B9" s="6">
        <v>1.97</v>
      </c>
      <c r="C9" s="6"/>
      <c r="D9" s="6"/>
      <c r="E9" s="6">
        <f>0.1*B9+0.9*E8</f>
        <v>2.6964572300000009</v>
      </c>
      <c r="F9" s="6">
        <f>SQRT(SUMXMY2(B7:B9,E6:E8)/3)</f>
        <v>0.6513606001054234</v>
      </c>
    </row>
    <row r="10" spans="1:6" x14ac:dyDescent="0.25">
      <c r="A10" s="6">
        <v>8</v>
      </c>
      <c r="B10" s="6">
        <v>1.72</v>
      </c>
      <c r="C10" s="6"/>
      <c r="D10" s="6"/>
      <c r="E10" s="6">
        <f>0.1*B10+0.9*E9</f>
        <v>2.5988115070000011</v>
      </c>
      <c r="F10" s="6">
        <f>SQRT(SUMXMY2(B8:B10,E7:E9)/3)</f>
        <v>0.81409734864825722</v>
      </c>
    </row>
    <row r="11" spans="1:6" x14ac:dyDescent="0.25">
      <c r="A11" s="6">
        <v>9</v>
      </c>
      <c r="B11" s="6">
        <v>1.56</v>
      </c>
      <c r="C11" s="6"/>
      <c r="D11" s="6"/>
      <c r="E11" s="6">
        <f>0.1*B11+0.9*E10</f>
        <v>2.4949303563000012</v>
      </c>
      <c r="F11" s="6">
        <f>SQRT(SUMXMY2(B9:B11,E8:E10)/3)</f>
        <v>0.94589094956641795</v>
      </c>
    </row>
    <row r="12" spans="1:6" x14ac:dyDescent="0.25">
      <c r="A12" s="6">
        <v>10</v>
      </c>
      <c r="B12" s="6">
        <v>1.42</v>
      </c>
      <c r="C12" s="6"/>
      <c r="D12" s="6"/>
      <c r="E12" s="6">
        <f>0.1*B12+0.9*E11</f>
        <v>2.387437320670001</v>
      </c>
      <c r="F12" s="6">
        <f>SQRT(SUMXMY2(B10:B12,E9:E11)/3)</f>
        <v>1.0308691058180206</v>
      </c>
    </row>
    <row r="13" spans="1:6" x14ac:dyDescent="0.25">
      <c r="A13" s="6">
        <v>11</v>
      </c>
      <c r="B13" s="6"/>
      <c r="C13" s="6"/>
      <c r="D13" s="6"/>
      <c r="E13" s="6">
        <f>0.1*B13+0.9*E12</f>
        <v>2.1486935886030012</v>
      </c>
      <c r="F13" s="6">
        <f>SQRT(SUMXMY2(B11:B13,E10:E12)/3)</f>
        <v>0.86305747548485257</v>
      </c>
    </row>
    <row r="14" spans="1:6" x14ac:dyDescent="0.25">
      <c r="A14" s="6">
        <v>12</v>
      </c>
      <c r="B14" s="6"/>
      <c r="C14" s="6"/>
      <c r="D14" s="6"/>
      <c r="E14" s="6">
        <f>0.1*B14+0.9*E13</f>
        <v>1.9338242297427011</v>
      </c>
      <c r="F14" s="6">
        <f>SQRT(SUMXMY2(B12:B14,E11:E13)/3)</f>
        <v>0.62061133056990603</v>
      </c>
    </row>
    <row r="15" spans="1:6" x14ac:dyDescent="0.25">
      <c r="A15" s="6">
        <v>13</v>
      </c>
      <c r="B15" s="6"/>
      <c r="C15" s="6"/>
      <c r="D15" s="6"/>
      <c r="E15" s="6">
        <f>0.1*B15+0.9*E14</f>
        <v>1.7404418067684311</v>
      </c>
      <c r="F15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3513-7716-4F96-A422-D50C0C770763}">
  <dimension ref="A1:G18"/>
  <sheetViews>
    <sheetView zoomScale="130" zoomScaleNormal="130" workbookViewId="0">
      <selection activeCell="F22" sqref="F22"/>
    </sheetView>
  </sheetViews>
  <sheetFormatPr defaultRowHeight="15" x14ac:dyDescent="0.25"/>
  <cols>
    <col min="2" max="2" width="26.85546875" customWidth="1"/>
    <col min="6" max="6" width="7" customWidth="1"/>
    <col min="7" max="7" width="18.85546875" customWidth="1"/>
  </cols>
  <sheetData>
    <row r="1" spans="1:7" x14ac:dyDescent="0.25">
      <c r="A1" t="s">
        <v>32</v>
      </c>
    </row>
    <row r="3" spans="1:7" x14ac:dyDescent="0.25">
      <c r="A3" s="8" t="s">
        <v>33</v>
      </c>
      <c r="B3" s="8" t="s">
        <v>35</v>
      </c>
      <c r="C3" s="11" t="s">
        <v>34</v>
      </c>
      <c r="D3" s="11" t="s">
        <v>36</v>
      </c>
      <c r="E3" s="11" t="s">
        <v>37</v>
      </c>
      <c r="F3" s="11" t="s">
        <v>38</v>
      </c>
      <c r="G3" s="11" t="s">
        <v>39</v>
      </c>
    </row>
    <row r="4" spans="1:7" x14ac:dyDescent="0.25">
      <c r="A4" s="10" t="s">
        <v>2</v>
      </c>
      <c r="B4" s="10">
        <v>2.99</v>
      </c>
      <c r="C4" s="6">
        <v>1</v>
      </c>
      <c r="D4" s="6">
        <f>B4*C4</f>
        <v>2.99</v>
      </c>
      <c r="E4" s="6">
        <f>C4*C4</f>
        <v>1</v>
      </c>
      <c r="F4" s="6">
        <f>-0.17*C4+3.15</f>
        <v>2.98</v>
      </c>
      <c r="G4" s="6">
        <f>ABS(B4-F4)/B4*100</f>
        <v>0.33444816053512477</v>
      </c>
    </row>
    <row r="5" spans="1:7" x14ac:dyDescent="0.25">
      <c r="A5" s="6" t="s">
        <v>3</v>
      </c>
      <c r="B5" s="6">
        <v>2.66</v>
      </c>
      <c r="C5" s="6">
        <v>2</v>
      </c>
      <c r="D5" s="6">
        <f t="shared" ref="D5:D13" si="0">B5*C5</f>
        <v>5.32</v>
      </c>
      <c r="E5" s="6">
        <f t="shared" ref="E5:E12" si="1">C5*C5</f>
        <v>4</v>
      </c>
      <c r="F5" s="6">
        <f t="shared" ref="F5:F13" si="2">-0.17*C5+3.15</f>
        <v>2.81</v>
      </c>
      <c r="G5" s="6">
        <f t="shared" ref="G5:G13" si="3">ABS(B5-F5)/B5*100</f>
        <v>5.6390977443608987</v>
      </c>
    </row>
    <row r="6" spans="1:7" x14ac:dyDescent="0.25">
      <c r="A6" s="6" t="s">
        <v>4</v>
      </c>
      <c r="B6" s="6">
        <v>2.63</v>
      </c>
      <c r="C6" s="6">
        <v>3</v>
      </c>
      <c r="D6" s="6">
        <f t="shared" si="0"/>
        <v>7.89</v>
      </c>
      <c r="E6" s="6">
        <f t="shared" si="1"/>
        <v>9</v>
      </c>
      <c r="F6" s="6">
        <f t="shared" si="2"/>
        <v>2.6399999999999997</v>
      </c>
      <c r="G6" s="6">
        <f t="shared" si="3"/>
        <v>0.3802281368821212</v>
      </c>
    </row>
    <row r="7" spans="1:7" x14ac:dyDescent="0.25">
      <c r="A7" s="6" t="s">
        <v>5</v>
      </c>
      <c r="B7" s="6">
        <v>2.56</v>
      </c>
      <c r="C7" s="6">
        <v>4</v>
      </c>
      <c r="D7" s="6">
        <f t="shared" si="0"/>
        <v>10.24</v>
      </c>
      <c r="E7" s="6">
        <f t="shared" si="1"/>
        <v>16</v>
      </c>
      <c r="F7" s="6">
        <f t="shared" si="2"/>
        <v>2.4699999999999998</v>
      </c>
      <c r="G7" s="6">
        <f t="shared" si="3"/>
        <v>3.515625000000012</v>
      </c>
    </row>
    <row r="8" spans="1:7" x14ac:dyDescent="0.25">
      <c r="A8" s="6" t="s">
        <v>6</v>
      </c>
      <c r="B8" s="6">
        <v>2.4</v>
      </c>
      <c r="C8" s="6">
        <v>5</v>
      </c>
      <c r="D8" s="6">
        <f t="shared" si="0"/>
        <v>12</v>
      </c>
      <c r="E8" s="6">
        <f t="shared" si="1"/>
        <v>25</v>
      </c>
      <c r="F8" s="6">
        <f t="shared" si="2"/>
        <v>2.2999999999999998</v>
      </c>
      <c r="G8" s="6">
        <f t="shared" si="3"/>
        <v>4.1666666666666705</v>
      </c>
    </row>
    <row r="9" spans="1:7" x14ac:dyDescent="0.25">
      <c r="A9" s="6" t="s">
        <v>7</v>
      </c>
      <c r="B9" s="6">
        <v>2.2200000000000002</v>
      </c>
      <c r="C9" s="6">
        <v>6</v>
      </c>
      <c r="D9" s="6">
        <f t="shared" si="0"/>
        <v>13.32</v>
      </c>
      <c r="E9" s="6">
        <f t="shared" si="1"/>
        <v>36</v>
      </c>
      <c r="F9" s="6">
        <f t="shared" si="2"/>
        <v>2.13</v>
      </c>
      <c r="G9" s="6">
        <f t="shared" si="3"/>
        <v>4.0540540540540677</v>
      </c>
    </row>
    <row r="10" spans="1:7" x14ac:dyDescent="0.25">
      <c r="A10" s="6" t="s">
        <v>8</v>
      </c>
      <c r="B10" s="6">
        <v>1.97</v>
      </c>
      <c r="C10" s="6">
        <v>7</v>
      </c>
      <c r="D10" s="6">
        <f t="shared" si="0"/>
        <v>13.79</v>
      </c>
      <c r="E10" s="6">
        <f t="shared" si="1"/>
        <v>49</v>
      </c>
      <c r="F10" s="6">
        <f t="shared" si="2"/>
        <v>1.9599999999999997</v>
      </c>
      <c r="G10" s="6">
        <f t="shared" si="3"/>
        <v>0.50761421319798128</v>
      </c>
    </row>
    <row r="11" spans="1:7" x14ac:dyDescent="0.25">
      <c r="A11" s="6" t="s">
        <v>9</v>
      </c>
      <c r="B11" s="6">
        <v>1.72</v>
      </c>
      <c r="C11" s="6">
        <v>8</v>
      </c>
      <c r="D11" s="6">
        <f t="shared" si="0"/>
        <v>13.76</v>
      </c>
      <c r="E11" s="6">
        <f t="shared" si="1"/>
        <v>64</v>
      </c>
      <c r="F11" s="6">
        <f t="shared" si="2"/>
        <v>1.7899999999999998</v>
      </c>
      <c r="G11" s="6">
        <f t="shared" si="3"/>
        <v>4.0697674418604555</v>
      </c>
    </row>
    <row r="12" spans="1:7" x14ac:dyDescent="0.25">
      <c r="A12" s="6" t="s">
        <v>10</v>
      </c>
      <c r="B12" s="6">
        <v>1.56</v>
      </c>
      <c r="C12" s="6">
        <v>9</v>
      </c>
      <c r="D12" s="6">
        <f t="shared" si="0"/>
        <v>14.040000000000001</v>
      </c>
      <c r="E12" s="6">
        <f t="shared" si="1"/>
        <v>81</v>
      </c>
      <c r="F12" s="6">
        <f t="shared" si="2"/>
        <v>1.6199999999999999</v>
      </c>
      <c r="G12" s="6">
        <f t="shared" si="3"/>
        <v>3.8461538461538352</v>
      </c>
    </row>
    <row r="13" spans="1:7" x14ac:dyDescent="0.25">
      <c r="A13" s="6" t="s">
        <v>11</v>
      </c>
      <c r="B13" s="12">
        <v>1.42</v>
      </c>
      <c r="C13" s="6">
        <v>10</v>
      </c>
      <c r="D13" s="6">
        <f t="shared" si="0"/>
        <v>14.2</v>
      </c>
      <c r="E13" s="6">
        <f>C13*C13</f>
        <v>100</v>
      </c>
      <c r="F13" s="6">
        <f t="shared" si="2"/>
        <v>1.4499999999999997</v>
      </c>
      <c r="G13" s="6">
        <f t="shared" si="3"/>
        <v>2.1126760563380147</v>
      </c>
    </row>
    <row r="14" spans="1:7" x14ac:dyDescent="0.25">
      <c r="A14" s="8" t="s">
        <v>40</v>
      </c>
      <c r="B14" s="6">
        <f>SUM(B4:B13)</f>
        <v>22.130000000000003</v>
      </c>
      <c r="C14" s="6">
        <f>SUM(C4:C13)</f>
        <v>55</v>
      </c>
      <c r="D14" s="6">
        <f>SUM(D4:D13)</f>
        <v>107.55000000000001</v>
      </c>
      <c r="E14" s="6">
        <f>SUM(E4:E13)</f>
        <v>385</v>
      </c>
      <c r="F14" s="6"/>
      <c r="G14" s="6">
        <f t="shared" ref="F14:G14" si="4">SUM(G4:G13)</f>
        <v>28.626331320049182</v>
      </c>
    </row>
    <row r="15" spans="1:7" x14ac:dyDescent="0.25">
      <c r="A15" s="6" t="s">
        <v>12</v>
      </c>
      <c r="B15" s="6">
        <f>-0.17*C15+3.15</f>
        <v>1.2799999999999998</v>
      </c>
      <c r="C15" s="6">
        <v>11</v>
      </c>
    </row>
    <row r="16" spans="1:7" x14ac:dyDescent="0.25">
      <c r="A16" s="6" t="s">
        <v>13</v>
      </c>
      <c r="B16" s="6">
        <f t="shared" ref="B16:B17" si="5">-0.17*C16+3.15</f>
        <v>1.1099999999999999</v>
      </c>
      <c r="C16" s="6">
        <v>12</v>
      </c>
      <c r="E16" s="8" t="s">
        <v>42</v>
      </c>
      <c r="F16" s="6">
        <f>(D14-(C14*B14)/10)/(E14-C14*C14/10)</f>
        <v>-0.1716969696969696</v>
      </c>
    </row>
    <row r="17" spans="1:6" x14ac:dyDescent="0.25">
      <c r="A17" s="6" t="s">
        <v>2</v>
      </c>
      <c r="B17" s="6">
        <f t="shared" si="5"/>
        <v>0.94</v>
      </c>
      <c r="C17" s="6">
        <v>13</v>
      </c>
      <c r="E17" s="8" t="s">
        <v>41</v>
      </c>
      <c r="F17" s="6">
        <f>B14/10 - F16*C14/10</f>
        <v>3.1573333333333329</v>
      </c>
    </row>
    <row r="18" spans="1:6" ht="30" x14ac:dyDescent="0.25">
      <c r="E18" s="9" t="s">
        <v>43</v>
      </c>
      <c r="F18" s="6">
        <f>G14/10</f>
        <v>2.8626331320049183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2021-04-19T19:14:28Z</dcterms:modified>
</cp:coreProperties>
</file>