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харь\Desktop\Портфолио\2 курс\Техн. комп. модел\"/>
    </mc:Choice>
  </mc:AlternateContent>
  <xr:revisionPtr revIDLastSave="0" documentId="13_ncr:1_{131E7585-F6C1-4D21-9A81-7EFF0D14E45B}" xr6:coauthVersionLast="37" xr6:coauthVersionMax="37" xr10:uidLastSave="{00000000-0000-0000-0000-000000000000}"/>
  <bookViews>
    <workbookView xWindow="0" yWindow="0" windowWidth="23040" windowHeight="9645" firstSheet="7" activeTab="11" xr2:uid="{366304AC-AFDC-48A6-8CC1-DE7AC9576608}"/>
  </bookViews>
  <sheets>
    <sheet name="Лекция1" sheetId="1" r:id="rId1"/>
    <sheet name="Лекция2" sheetId="2" r:id="rId2"/>
    <sheet name="Пшеница1" sheetId="3" r:id="rId3"/>
    <sheet name="Пшеница2" sheetId="4" r:id="rId4"/>
    <sheet name="Кукуруза1" sheetId="5" r:id="rId5"/>
    <sheet name="Кукуруза2" sheetId="6" r:id="rId6"/>
    <sheet name="Картофель1" sheetId="7" r:id="rId7"/>
    <sheet name="Картофель2" sheetId="8" r:id="rId8"/>
    <sheet name="Свекла1" sheetId="9" r:id="rId9"/>
    <sheet name="Свекла2" sheetId="10" r:id="rId10"/>
    <sheet name="Подсолнечник1" sheetId="11" r:id="rId11"/>
    <sheet name="Подсолнечник2" sheetId="12" r:id="rId12"/>
    <sheet name="Овощи1" sheetId="13" r:id="rId13"/>
    <sheet name="Овощи2" sheetId="14" r:id="rId14"/>
    <sheet name="Табак1" sheetId="15" r:id="rId15"/>
    <sheet name="Табак2" sheetId="16" r:id="rId16"/>
    <sheet name="Лист1" sheetId="17" r:id="rId1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D3" i="16" s="1"/>
  <c r="B4" i="16"/>
  <c r="D4" i="16" s="1"/>
  <c r="B5" i="16"/>
  <c r="D5" i="16" s="1"/>
  <c r="B11" i="16"/>
  <c r="D11" i="16" s="1"/>
  <c r="B12" i="16"/>
  <c r="B19" i="16"/>
  <c r="B20" i="16"/>
  <c r="C22" i="16"/>
  <c r="C21" i="16"/>
  <c r="E20" i="16"/>
  <c r="D20" i="16"/>
  <c r="E19" i="16"/>
  <c r="D19" i="16"/>
  <c r="E18" i="16"/>
  <c r="E17" i="16"/>
  <c r="E16" i="16"/>
  <c r="E15" i="16"/>
  <c r="E14" i="16"/>
  <c r="E13" i="16"/>
  <c r="E12" i="16"/>
  <c r="D12" i="16"/>
  <c r="E11" i="16"/>
  <c r="E10" i="16"/>
  <c r="E9" i="16"/>
  <c r="E8" i="16"/>
  <c r="E7" i="16"/>
  <c r="E6" i="16"/>
  <c r="E5" i="16"/>
  <c r="E4" i="16"/>
  <c r="E3" i="16"/>
  <c r="E2" i="16"/>
  <c r="E22" i="16" s="1"/>
  <c r="B24" i="15"/>
  <c r="B23" i="15"/>
  <c r="B22" i="15"/>
  <c r="C23" i="15" s="1"/>
  <c r="B21" i="15"/>
  <c r="C22" i="15" s="1"/>
  <c r="B20" i="15"/>
  <c r="B16" i="16" s="1"/>
  <c r="D16" i="16" s="1"/>
  <c r="B19" i="15"/>
  <c r="C20" i="15" s="1"/>
  <c r="B18" i="15"/>
  <c r="C19" i="15" s="1"/>
  <c r="B17" i="15"/>
  <c r="B13" i="16" s="1"/>
  <c r="D13" i="16" s="1"/>
  <c r="B16" i="15"/>
  <c r="C17" i="15" s="1"/>
  <c r="B15" i="15"/>
  <c r="B14" i="15"/>
  <c r="C15" i="15" s="1"/>
  <c r="B13" i="15"/>
  <c r="C14" i="15" s="1"/>
  <c r="B12" i="15"/>
  <c r="B8" i="16" s="1"/>
  <c r="D8" i="16" s="1"/>
  <c r="B11" i="15"/>
  <c r="C12" i="15" s="1"/>
  <c r="B10" i="15"/>
  <c r="C11" i="15" s="1"/>
  <c r="C9" i="15"/>
  <c r="B9" i="15"/>
  <c r="B8" i="15"/>
  <c r="B7" i="15"/>
  <c r="B6" i="15"/>
  <c r="C7" i="15" s="1"/>
  <c r="B3" i="14"/>
  <c r="D3" i="14" s="1"/>
  <c r="B4" i="14"/>
  <c r="B5" i="14"/>
  <c r="D5" i="14" s="1"/>
  <c r="B6" i="14"/>
  <c r="D6" i="14" s="1"/>
  <c r="B7" i="14"/>
  <c r="D7" i="14" s="1"/>
  <c r="B8" i="14"/>
  <c r="D8" i="14" s="1"/>
  <c r="B9" i="14"/>
  <c r="D9" i="14" s="1"/>
  <c r="B10" i="14"/>
  <c r="D10" i="14" s="1"/>
  <c r="B11" i="14"/>
  <c r="D11" i="14" s="1"/>
  <c r="B12" i="14"/>
  <c r="B13" i="14"/>
  <c r="D13" i="14" s="1"/>
  <c r="B14" i="14"/>
  <c r="D14" i="14" s="1"/>
  <c r="B15" i="14"/>
  <c r="D15" i="14" s="1"/>
  <c r="B16" i="14"/>
  <c r="B17" i="14"/>
  <c r="D17" i="14" s="1"/>
  <c r="B18" i="14"/>
  <c r="D18" i="14" s="1"/>
  <c r="B19" i="14"/>
  <c r="B20" i="14"/>
  <c r="B2" i="14"/>
  <c r="C22" i="14"/>
  <c r="C21" i="14"/>
  <c r="E20" i="14"/>
  <c r="D20" i="14"/>
  <c r="E19" i="14"/>
  <c r="D19" i="14"/>
  <c r="E18" i="14"/>
  <c r="E17" i="14"/>
  <c r="E16" i="14"/>
  <c r="D16" i="14"/>
  <c r="E15" i="14"/>
  <c r="E14" i="14"/>
  <c r="E13" i="14"/>
  <c r="E12" i="14"/>
  <c r="D12" i="14"/>
  <c r="E11" i="14"/>
  <c r="E10" i="14"/>
  <c r="E9" i="14"/>
  <c r="E8" i="14"/>
  <c r="E7" i="14"/>
  <c r="E6" i="14"/>
  <c r="E5" i="14"/>
  <c r="E4" i="14"/>
  <c r="D4" i="14"/>
  <c r="E3" i="14"/>
  <c r="E2" i="14"/>
  <c r="E22" i="14" s="1"/>
  <c r="B24" i="13"/>
  <c r="B23" i="13"/>
  <c r="C24" i="13" s="1"/>
  <c r="B22" i="13"/>
  <c r="C23" i="13" s="1"/>
  <c r="B21" i="13"/>
  <c r="C22" i="13" s="1"/>
  <c r="B20" i="13"/>
  <c r="C21" i="13" s="1"/>
  <c r="B19" i="13"/>
  <c r="C20" i="13" s="1"/>
  <c r="B18" i="13"/>
  <c r="B17" i="13"/>
  <c r="B16" i="13"/>
  <c r="B15" i="13"/>
  <c r="C16" i="13" s="1"/>
  <c r="B14" i="13"/>
  <c r="C15" i="13" s="1"/>
  <c r="B13" i="13"/>
  <c r="C14" i="13" s="1"/>
  <c r="B12" i="13"/>
  <c r="C13" i="13" s="1"/>
  <c r="B11" i="13"/>
  <c r="C12" i="13" s="1"/>
  <c r="B10" i="13"/>
  <c r="B9" i="13"/>
  <c r="B8" i="13"/>
  <c r="B7" i="13"/>
  <c r="C8" i="13" s="1"/>
  <c r="B6" i="13"/>
  <c r="C7" i="13" s="1"/>
  <c r="B3" i="12"/>
  <c r="B4" i="12"/>
  <c r="D4" i="12" s="1"/>
  <c r="B5" i="12"/>
  <c r="D5" i="12" s="1"/>
  <c r="B6" i="12"/>
  <c r="B7" i="12"/>
  <c r="B8" i="12"/>
  <c r="B9" i="12"/>
  <c r="D9" i="12" s="1"/>
  <c r="B10" i="12"/>
  <c r="D10" i="12" s="1"/>
  <c r="B11" i="12"/>
  <c r="B12" i="12"/>
  <c r="B13" i="12"/>
  <c r="D13" i="12" s="1"/>
  <c r="B14" i="12"/>
  <c r="B15" i="12"/>
  <c r="B16" i="12"/>
  <c r="D16" i="12" s="1"/>
  <c r="B17" i="12"/>
  <c r="D17" i="12" s="1"/>
  <c r="B18" i="12"/>
  <c r="D18" i="12" s="1"/>
  <c r="B19" i="12"/>
  <c r="B20" i="12"/>
  <c r="D20" i="12" s="1"/>
  <c r="B2" i="12"/>
  <c r="C22" i="12"/>
  <c r="C21" i="12"/>
  <c r="E20" i="12"/>
  <c r="E19" i="12"/>
  <c r="D19" i="12"/>
  <c r="E18" i="12"/>
  <c r="E17" i="12"/>
  <c r="E16" i="12"/>
  <c r="E15" i="12"/>
  <c r="D15" i="12"/>
  <c r="E14" i="12"/>
  <c r="D14" i="12"/>
  <c r="E13" i="12"/>
  <c r="E12" i="12"/>
  <c r="D12" i="12"/>
  <c r="E11" i="12"/>
  <c r="D11" i="12"/>
  <c r="E10" i="12"/>
  <c r="E9" i="12"/>
  <c r="E8" i="12"/>
  <c r="D8" i="12"/>
  <c r="E7" i="12"/>
  <c r="D7" i="12"/>
  <c r="E6" i="12"/>
  <c r="D6" i="12"/>
  <c r="E5" i="12"/>
  <c r="E4" i="12"/>
  <c r="E3" i="12"/>
  <c r="D3" i="12"/>
  <c r="E2" i="12"/>
  <c r="E22" i="12" s="1"/>
  <c r="B24" i="11"/>
  <c r="B23" i="11"/>
  <c r="C24" i="11" s="1"/>
  <c r="B22" i="11"/>
  <c r="C23" i="11" s="1"/>
  <c r="B21" i="11"/>
  <c r="C22" i="11" s="1"/>
  <c r="B20" i="11"/>
  <c r="B19" i="11"/>
  <c r="C20" i="11" s="1"/>
  <c r="B18" i="11"/>
  <c r="B17" i="11"/>
  <c r="B16" i="11"/>
  <c r="B15" i="11"/>
  <c r="C16" i="11" s="1"/>
  <c r="B14" i="11"/>
  <c r="C15" i="11" s="1"/>
  <c r="B13" i="11"/>
  <c r="C14" i="11" s="1"/>
  <c r="B12" i="11"/>
  <c r="B11" i="11"/>
  <c r="C12" i="11" s="1"/>
  <c r="B10" i="11"/>
  <c r="B9" i="11"/>
  <c r="B8" i="11"/>
  <c r="B7" i="11"/>
  <c r="C8" i="11" s="1"/>
  <c r="B6" i="11"/>
  <c r="C7" i="11" s="1"/>
  <c r="B3" i="10"/>
  <c r="D3" i="10" s="1"/>
  <c r="B4" i="10"/>
  <c r="B5" i="10"/>
  <c r="B6" i="10"/>
  <c r="D6" i="10" s="1"/>
  <c r="B7" i="10"/>
  <c r="B8" i="10"/>
  <c r="B9" i="10"/>
  <c r="D9" i="10" s="1"/>
  <c r="B10" i="10"/>
  <c r="D10" i="10" s="1"/>
  <c r="B11" i="10"/>
  <c r="D11" i="10" s="1"/>
  <c r="B12" i="10"/>
  <c r="B13" i="10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B20" i="10"/>
  <c r="B2" i="10"/>
  <c r="C22" i="10"/>
  <c r="C21" i="10"/>
  <c r="E20" i="10"/>
  <c r="D20" i="10"/>
  <c r="E19" i="10"/>
  <c r="D19" i="10"/>
  <c r="E18" i="10"/>
  <c r="E17" i="10"/>
  <c r="E16" i="10"/>
  <c r="E15" i="10"/>
  <c r="E14" i="10"/>
  <c r="E13" i="10"/>
  <c r="D13" i="10"/>
  <c r="E12" i="10"/>
  <c r="D12" i="10"/>
  <c r="E11" i="10"/>
  <c r="E10" i="10"/>
  <c r="E9" i="10"/>
  <c r="E8" i="10"/>
  <c r="E7" i="10"/>
  <c r="D7" i="10"/>
  <c r="E6" i="10"/>
  <c r="E5" i="10"/>
  <c r="D5" i="10"/>
  <c r="E4" i="10"/>
  <c r="D4" i="10"/>
  <c r="E3" i="10"/>
  <c r="E22" i="10" s="1"/>
  <c r="E2" i="10"/>
  <c r="E21" i="10" s="1"/>
  <c r="B24" i="9"/>
  <c r="B23" i="9"/>
  <c r="B22" i="9"/>
  <c r="C23" i="9" s="1"/>
  <c r="B21" i="9"/>
  <c r="C22" i="9" s="1"/>
  <c r="B20" i="9"/>
  <c r="C21" i="9" s="1"/>
  <c r="B19" i="9"/>
  <c r="C20" i="9" s="1"/>
  <c r="B18" i="9"/>
  <c r="C19" i="9" s="1"/>
  <c r="B17" i="9"/>
  <c r="C18" i="9" s="1"/>
  <c r="B16" i="9"/>
  <c r="B15" i="9"/>
  <c r="B14" i="9"/>
  <c r="C15" i="9" s="1"/>
  <c r="B13" i="9"/>
  <c r="C14" i="9" s="1"/>
  <c r="B12" i="9"/>
  <c r="C13" i="9" s="1"/>
  <c r="B11" i="9"/>
  <c r="C12" i="9" s="1"/>
  <c r="B10" i="9"/>
  <c r="C11" i="9" s="1"/>
  <c r="B9" i="9"/>
  <c r="B8" i="9"/>
  <c r="C9" i="9" s="1"/>
  <c r="B7" i="9"/>
  <c r="B6" i="9"/>
  <c r="C7" i="9" s="1"/>
  <c r="B3" i="8"/>
  <c r="B4" i="8"/>
  <c r="B5" i="8"/>
  <c r="B6" i="8"/>
  <c r="B7" i="8"/>
  <c r="B8" i="8"/>
  <c r="B9" i="8"/>
  <c r="D9" i="8" s="1"/>
  <c r="B10" i="8"/>
  <c r="D10" i="8" s="1"/>
  <c r="B11" i="8"/>
  <c r="B12" i="8"/>
  <c r="B13" i="8"/>
  <c r="B14" i="8"/>
  <c r="B15" i="8"/>
  <c r="B16" i="8"/>
  <c r="D16" i="8" s="1"/>
  <c r="B17" i="8"/>
  <c r="D17" i="8" s="1"/>
  <c r="B18" i="8"/>
  <c r="D18" i="8" s="1"/>
  <c r="B19" i="8"/>
  <c r="B20" i="8"/>
  <c r="B2" i="8"/>
  <c r="D2" i="8" s="1"/>
  <c r="C22" i="8"/>
  <c r="E21" i="8"/>
  <c r="C21" i="8"/>
  <c r="E20" i="8"/>
  <c r="D20" i="8"/>
  <c r="E19" i="8"/>
  <c r="D19" i="8"/>
  <c r="E18" i="8"/>
  <c r="E17" i="8"/>
  <c r="E16" i="8"/>
  <c r="E15" i="8"/>
  <c r="D15" i="8"/>
  <c r="E14" i="8"/>
  <c r="D14" i="8"/>
  <c r="E13" i="8"/>
  <c r="D13" i="8"/>
  <c r="E12" i="8"/>
  <c r="D12" i="8"/>
  <c r="E11" i="8"/>
  <c r="D11" i="8"/>
  <c r="E10" i="8"/>
  <c r="E9" i="8"/>
  <c r="E8" i="8"/>
  <c r="D8" i="8"/>
  <c r="E7" i="8"/>
  <c r="D7" i="8"/>
  <c r="E6" i="8"/>
  <c r="D6" i="8"/>
  <c r="E5" i="8"/>
  <c r="D5" i="8"/>
  <c r="E4" i="8"/>
  <c r="D4" i="8"/>
  <c r="E3" i="8"/>
  <c r="D3" i="8"/>
  <c r="E2" i="8"/>
  <c r="E22" i="8" s="1"/>
  <c r="B24" i="7"/>
  <c r="B23" i="7"/>
  <c r="C24" i="7" s="1"/>
  <c r="B22" i="7"/>
  <c r="C23" i="7" s="1"/>
  <c r="B21" i="7"/>
  <c r="C22" i="7" s="1"/>
  <c r="B20" i="7"/>
  <c r="C21" i="7" s="1"/>
  <c r="B19" i="7"/>
  <c r="C20" i="7" s="1"/>
  <c r="B18" i="7"/>
  <c r="B17" i="7"/>
  <c r="B16" i="7"/>
  <c r="C17" i="7" s="1"/>
  <c r="B15" i="7"/>
  <c r="C16" i="7" s="1"/>
  <c r="B14" i="7"/>
  <c r="C15" i="7" s="1"/>
  <c r="B13" i="7"/>
  <c r="C14" i="7" s="1"/>
  <c r="B12" i="7"/>
  <c r="C13" i="7" s="1"/>
  <c r="B11" i="7"/>
  <c r="C12" i="7" s="1"/>
  <c r="B10" i="7"/>
  <c r="B9" i="7"/>
  <c r="B8" i="7"/>
  <c r="C9" i="7" s="1"/>
  <c r="B7" i="7"/>
  <c r="C8" i="7" s="1"/>
  <c r="B6" i="7"/>
  <c r="C7" i="7" s="1"/>
  <c r="B3" i="6"/>
  <c r="B22" i="6" s="1"/>
  <c r="B4" i="6"/>
  <c r="B5" i="6"/>
  <c r="B6" i="6"/>
  <c r="D6" i="6" s="1"/>
  <c r="B7" i="6"/>
  <c r="D7" i="6" s="1"/>
  <c r="B8" i="6"/>
  <c r="B9" i="6"/>
  <c r="B10" i="6"/>
  <c r="B11" i="6"/>
  <c r="D11" i="6" s="1"/>
  <c r="B12" i="6"/>
  <c r="D12" i="6" s="1"/>
  <c r="B13" i="6"/>
  <c r="B14" i="6"/>
  <c r="B15" i="6"/>
  <c r="D15" i="6" s="1"/>
  <c r="B16" i="6"/>
  <c r="D16" i="6" s="1"/>
  <c r="B17" i="6"/>
  <c r="B18" i="6"/>
  <c r="D18" i="6" s="1"/>
  <c r="B19" i="6"/>
  <c r="D19" i="6" s="1"/>
  <c r="B20" i="6"/>
  <c r="D20" i="6" s="1"/>
  <c r="B2" i="6"/>
  <c r="D14" i="6"/>
  <c r="D9" i="6"/>
  <c r="D8" i="6"/>
  <c r="D5" i="6"/>
  <c r="D13" i="6"/>
  <c r="C22" i="6"/>
  <c r="C21" i="6"/>
  <c r="E20" i="6"/>
  <c r="E19" i="6"/>
  <c r="E18" i="6"/>
  <c r="E17" i="6"/>
  <c r="D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D4" i="6"/>
  <c r="E3" i="6"/>
  <c r="E22" i="6" s="1"/>
  <c r="E2" i="6"/>
  <c r="D2" i="6"/>
  <c r="H13" i="5"/>
  <c r="H14" i="5"/>
  <c r="H21" i="5"/>
  <c r="H22" i="5"/>
  <c r="G12" i="5"/>
  <c r="G13" i="5"/>
  <c r="G20" i="5"/>
  <c r="G21" i="5"/>
  <c r="F8" i="5"/>
  <c r="F12" i="5"/>
  <c r="F13" i="5"/>
  <c r="F16" i="5"/>
  <c r="F20" i="5"/>
  <c r="F21" i="5"/>
  <c r="F24" i="5"/>
  <c r="E8" i="5"/>
  <c r="H8" i="5" s="1"/>
  <c r="E9" i="5"/>
  <c r="H9" i="5" s="1"/>
  <c r="E10" i="5"/>
  <c r="H10" i="5" s="1"/>
  <c r="E11" i="5"/>
  <c r="F11" i="5" s="1"/>
  <c r="E12" i="5"/>
  <c r="H12" i="5" s="1"/>
  <c r="E13" i="5"/>
  <c r="E14" i="5"/>
  <c r="E15" i="5"/>
  <c r="H15" i="5" s="1"/>
  <c r="E16" i="5"/>
  <c r="H16" i="5" s="1"/>
  <c r="E17" i="5"/>
  <c r="H17" i="5" s="1"/>
  <c r="E18" i="5"/>
  <c r="H18" i="5" s="1"/>
  <c r="E19" i="5"/>
  <c r="H19" i="5" s="1"/>
  <c r="E20" i="5"/>
  <c r="H20" i="5" s="1"/>
  <c r="E21" i="5"/>
  <c r="E22" i="5"/>
  <c r="E23" i="5"/>
  <c r="H23" i="5" s="1"/>
  <c r="E24" i="5"/>
  <c r="H24" i="5" s="1"/>
  <c r="D8" i="5"/>
  <c r="G8" i="5" s="1"/>
  <c r="D9" i="5"/>
  <c r="G9" i="5" s="1"/>
  <c r="D10" i="5"/>
  <c r="F10" i="5" s="1"/>
  <c r="D11" i="5"/>
  <c r="G11" i="5" s="1"/>
  <c r="D12" i="5"/>
  <c r="D13" i="5"/>
  <c r="D14" i="5"/>
  <c r="G14" i="5" s="1"/>
  <c r="D15" i="5"/>
  <c r="G15" i="5" s="1"/>
  <c r="D16" i="5"/>
  <c r="G16" i="5" s="1"/>
  <c r="D17" i="5"/>
  <c r="G17" i="5" s="1"/>
  <c r="D18" i="5"/>
  <c r="F18" i="5" s="1"/>
  <c r="D19" i="5"/>
  <c r="G19" i="5" s="1"/>
  <c r="D20" i="5"/>
  <c r="D21" i="5"/>
  <c r="D22" i="5"/>
  <c r="G22" i="5" s="1"/>
  <c r="D23" i="5"/>
  <c r="G23" i="5" s="1"/>
  <c r="D24" i="5"/>
  <c r="G24" i="5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B24" i="5"/>
  <c r="B23" i="5"/>
  <c r="B22" i="5"/>
  <c r="B1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C22" i="4"/>
  <c r="D22" i="4"/>
  <c r="E22" i="4"/>
  <c r="C21" i="4"/>
  <c r="D21" i="4"/>
  <c r="E21" i="4"/>
  <c r="B22" i="4"/>
  <c r="B21" i="4"/>
  <c r="E11" i="4"/>
  <c r="E12" i="4"/>
  <c r="E13" i="4"/>
  <c r="E14" i="4"/>
  <c r="E15" i="4"/>
  <c r="E16" i="4"/>
  <c r="E17" i="4"/>
  <c r="E18" i="4"/>
  <c r="E19" i="4"/>
  <c r="E20" i="4"/>
  <c r="D11" i="4"/>
  <c r="D12" i="4"/>
  <c r="D13" i="4"/>
  <c r="D14" i="4"/>
  <c r="D15" i="4"/>
  <c r="D16" i="4"/>
  <c r="D17" i="4"/>
  <c r="D18" i="4"/>
  <c r="D19" i="4"/>
  <c r="D20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7" i="3"/>
  <c r="F7" i="3" s="1"/>
  <c r="C25" i="3"/>
  <c r="B25" i="3"/>
  <c r="J6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7" i="3"/>
  <c r="C6" i="3"/>
  <c r="F3" i="2"/>
  <c r="F4" i="2"/>
  <c r="F5" i="2"/>
  <c r="F6" i="2"/>
  <c r="F7" i="2"/>
  <c r="F8" i="2"/>
  <c r="F9" i="2"/>
  <c r="F10" i="2"/>
  <c r="F2" i="2"/>
  <c r="I2" i="2"/>
  <c r="H2" i="2"/>
  <c r="C12" i="2"/>
  <c r="D12" i="2"/>
  <c r="E12" i="2"/>
  <c r="B12" i="2"/>
  <c r="C11" i="2"/>
  <c r="D11" i="2"/>
  <c r="E11" i="2"/>
  <c r="B11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E8" i="1"/>
  <c r="H8" i="1" s="1"/>
  <c r="E9" i="1"/>
  <c r="H9" i="1" s="1"/>
  <c r="E10" i="1"/>
  <c r="E11" i="1"/>
  <c r="E12" i="1"/>
  <c r="F12" i="1" s="1"/>
  <c r="E13" i="1"/>
  <c r="E14" i="1"/>
  <c r="H14" i="1" s="1"/>
  <c r="E7" i="1"/>
  <c r="D8" i="1"/>
  <c r="G8" i="1" s="1"/>
  <c r="D9" i="1"/>
  <c r="F9" i="1" s="1"/>
  <c r="D10" i="1"/>
  <c r="D11" i="1"/>
  <c r="D12" i="1"/>
  <c r="D13" i="1"/>
  <c r="G13" i="1" s="1"/>
  <c r="D14" i="1"/>
  <c r="G14" i="1" s="1"/>
  <c r="D7" i="1"/>
  <c r="L6" i="1"/>
  <c r="K6" i="1"/>
  <c r="C15" i="1"/>
  <c r="B15" i="1"/>
  <c r="H10" i="1"/>
  <c r="H11" i="1"/>
  <c r="H12" i="1"/>
  <c r="H13" i="1"/>
  <c r="H7" i="1"/>
  <c r="G10" i="1"/>
  <c r="G11" i="1"/>
  <c r="G12" i="1"/>
  <c r="G7" i="1"/>
  <c r="F10" i="1"/>
  <c r="F11" i="1"/>
  <c r="F7" i="1"/>
  <c r="C8" i="1"/>
  <c r="C9" i="1"/>
  <c r="C10" i="1"/>
  <c r="C11" i="1"/>
  <c r="C12" i="1"/>
  <c r="C13" i="1"/>
  <c r="C14" i="1"/>
  <c r="C7" i="1"/>
  <c r="C6" i="1"/>
  <c r="B18" i="16" l="1"/>
  <c r="D18" i="16" s="1"/>
  <c r="B10" i="16"/>
  <c r="D10" i="16" s="1"/>
  <c r="B9" i="16"/>
  <c r="D9" i="16" s="1"/>
  <c r="B17" i="16"/>
  <c r="D17" i="16" s="1"/>
  <c r="B15" i="16"/>
  <c r="D15" i="16" s="1"/>
  <c r="B7" i="16"/>
  <c r="D7" i="16" s="1"/>
  <c r="B14" i="16"/>
  <c r="D14" i="16" s="1"/>
  <c r="B6" i="16"/>
  <c r="D6" i="16" s="1"/>
  <c r="B2" i="16"/>
  <c r="B21" i="16" s="1"/>
  <c r="B22" i="16"/>
  <c r="B22" i="10"/>
  <c r="F19" i="5"/>
  <c r="F17" i="5"/>
  <c r="F9" i="5"/>
  <c r="G18" i="5"/>
  <c r="G10" i="5"/>
  <c r="H11" i="5"/>
  <c r="D3" i="6"/>
  <c r="F23" i="5"/>
  <c r="F15" i="5"/>
  <c r="B21" i="6"/>
  <c r="F22" i="5"/>
  <c r="F14" i="5"/>
  <c r="D2" i="16"/>
  <c r="E21" i="16"/>
  <c r="B25" i="15"/>
  <c r="K6" i="15" s="1"/>
  <c r="D12" i="15" s="1"/>
  <c r="C10" i="15"/>
  <c r="C18" i="15"/>
  <c r="C21" i="15"/>
  <c r="C13" i="15"/>
  <c r="C8" i="15"/>
  <c r="C16" i="15"/>
  <c r="C24" i="15"/>
  <c r="B22" i="14"/>
  <c r="B21" i="14"/>
  <c r="D2" i="14"/>
  <c r="E21" i="14"/>
  <c r="C11" i="13"/>
  <c r="C19" i="13"/>
  <c r="C10" i="13"/>
  <c r="C18" i="13"/>
  <c r="B25" i="13"/>
  <c r="J6" i="13" s="1"/>
  <c r="D17" i="13" s="1"/>
  <c r="C9" i="13"/>
  <c r="C17" i="13"/>
  <c r="B22" i="12"/>
  <c r="B21" i="12"/>
  <c r="D2" i="12"/>
  <c r="E21" i="12"/>
  <c r="C13" i="11"/>
  <c r="C21" i="11"/>
  <c r="C11" i="11"/>
  <c r="C19" i="11"/>
  <c r="C10" i="11"/>
  <c r="C18" i="11"/>
  <c r="B25" i="11"/>
  <c r="J6" i="11" s="1"/>
  <c r="D18" i="11" s="1"/>
  <c r="C9" i="11"/>
  <c r="C17" i="11"/>
  <c r="D8" i="10"/>
  <c r="B21" i="10"/>
  <c r="D2" i="10"/>
  <c r="C17" i="9"/>
  <c r="C10" i="9"/>
  <c r="B25" i="9"/>
  <c r="J6" i="9" s="1"/>
  <c r="D24" i="9" s="1"/>
  <c r="C24" i="9"/>
  <c r="C8" i="9"/>
  <c r="C16" i="9"/>
  <c r="D22" i="8"/>
  <c r="H2" i="8" s="1"/>
  <c r="I2" i="8" s="1"/>
  <c r="B22" i="8"/>
  <c r="B21" i="8"/>
  <c r="D21" i="8"/>
  <c r="C11" i="7"/>
  <c r="C19" i="7"/>
  <c r="C10" i="7"/>
  <c r="C18" i="7"/>
  <c r="B25" i="7"/>
  <c r="K6" i="7" s="1"/>
  <c r="D19" i="7" s="1"/>
  <c r="D10" i="6"/>
  <c r="D22" i="6" s="1"/>
  <c r="H2" i="6" s="1"/>
  <c r="I2" i="6" s="1"/>
  <c r="D21" i="6"/>
  <c r="E21" i="6"/>
  <c r="C7" i="5"/>
  <c r="G20" i="3"/>
  <c r="K6" i="3"/>
  <c r="H15" i="1"/>
  <c r="G9" i="1"/>
  <c r="G15" i="1"/>
  <c r="F14" i="1"/>
  <c r="F8" i="1"/>
  <c r="F13" i="1"/>
  <c r="F15" i="1" s="1"/>
  <c r="D22" i="16" l="1"/>
  <c r="H2" i="16" s="1"/>
  <c r="I2" i="16" s="1"/>
  <c r="D21" i="16"/>
  <c r="D13" i="15"/>
  <c r="G13" i="15" s="1"/>
  <c r="D18" i="15"/>
  <c r="G18" i="15" s="1"/>
  <c r="D23" i="15"/>
  <c r="G23" i="15" s="1"/>
  <c r="D19" i="15"/>
  <c r="G19" i="15" s="1"/>
  <c r="D8" i="15"/>
  <c r="G8" i="15" s="1"/>
  <c r="D22" i="15"/>
  <c r="G22" i="15" s="1"/>
  <c r="D11" i="15"/>
  <c r="G11" i="15" s="1"/>
  <c r="D16" i="15"/>
  <c r="G16" i="15" s="1"/>
  <c r="D24" i="15"/>
  <c r="G24" i="15" s="1"/>
  <c r="D15" i="15"/>
  <c r="G15" i="15" s="1"/>
  <c r="D9" i="15"/>
  <c r="G9" i="15" s="1"/>
  <c r="D14" i="15"/>
  <c r="G14" i="15" s="1"/>
  <c r="D17" i="15"/>
  <c r="G17" i="15" s="1"/>
  <c r="D7" i="15"/>
  <c r="G7" i="15" s="1"/>
  <c r="D21" i="15"/>
  <c r="G21" i="15" s="1"/>
  <c r="D20" i="15"/>
  <c r="G20" i="15" s="1"/>
  <c r="D10" i="15"/>
  <c r="G10" i="15" s="1"/>
  <c r="G12" i="15"/>
  <c r="C25" i="15"/>
  <c r="L6" i="15" s="1"/>
  <c r="E21" i="15" s="1"/>
  <c r="D22" i="14"/>
  <c r="G2" i="14" s="1"/>
  <c r="H2" i="14" s="1"/>
  <c r="D21" i="14"/>
  <c r="D10" i="13"/>
  <c r="G10" i="13" s="1"/>
  <c r="G17" i="13"/>
  <c r="D22" i="13"/>
  <c r="D18" i="13"/>
  <c r="D14" i="13"/>
  <c r="D19" i="13"/>
  <c r="D16" i="13"/>
  <c r="D8" i="13"/>
  <c r="D23" i="13"/>
  <c r="D15" i="13"/>
  <c r="D7" i="13"/>
  <c r="D13" i="13"/>
  <c r="D21" i="13"/>
  <c r="D20" i="13"/>
  <c r="D12" i="13"/>
  <c r="D24" i="13"/>
  <c r="D11" i="13"/>
  <c r="C25" i="13"/>
  <c r="K6" i="13" s="1"/>
  <c r="E9" i="13" s="1"/>
  <c r="H9" i="13" s="1"/>
  <c r="D9" i="13"/>
  <c r="D22" i="12"/>
  <c r="H2" i="12" s="1"/>
  <c r="I2" i="12" s="1"/>
  <c r="D21" i="12"/>
  <c r="D9" i="11"/>
  <c r="G9" i="11" s="1"/>
  <c r="D20" i="11"/>
  <c r="G20" i="11" s="1"/>
  <c r="G18" i="11"/>
  <c r="D19" i="11"/>
  <c r="D24" i="11"/>
  <c r="D16" i="11"/>
  <c r="D17" i="11"/>
  <c r="D12" i="11"/>
  <c r="D11" i="11"/>
  <c r="D8" i="11"/>
  <c r="D23" i="11"/>
  <c r="D15" i="11"/>
  <c r="D7" i="11"/>
  <c r="D21" i="11"/>
  <c r="D13" i="11"/>
  <c r="D22" i="11"/>
  <c r="D14" i="11"/>
  <c r="C25" i="11"/>
  <c r="K6" i="11" s="1"/>
  <c r="E9" i="11" s="1"/>
  <c r="D10" i="11"/>
  <c r="D22" i="10"/>
  <c r="H2" i="10" s="1"/>
  <c r="I2" i="10" s="1"/>
  <c r="D21" i="10"/>
  <c r="G24" i="9"/>
  <c r="D23" i="9"/>
  <c r="D7" i="9"/>
  <c r="D18" i="9"/>
  <c r="D19" i="9"/>
  <c r="D11" i="9"/>
  <c r="D20" i="9"/>
  <c r="D12" i="9"/>
  <c r="D21" i="9"/>
  <c r="D13" i="9"/>
  <c r="D10" i="9"/>
  <c r="D22" i="9"/>
  <c r="D14" i="9"/>
  <c r="D17" i="9"/>
  <c r="D16" i="9"/>
  <c r="C25" i="9"/>
  <c r="K6" i="9" s="1"/>
  <c r="E17" i="9" s="1"/>
  <c r="H17" i="9" s="1"/>
  <c r="D9" i="9"/>
  <c r="D15" i="9"/>
  <c r="D8" i="9"/>
  <c r="F20" i="8"/>
  <c r="F18" i="8"/>
  <c r="F16" i="8"/>
  <c r="F14" i="8"/>
  <c r="F12" i="8"/>
  <c r="F10" i="8"/>
  <c r="F8" i="8"/>
  <c r="F6" i="8"/>
  <c r="F4" i="8"/>
  <c r="F13" i="8"/>
  <c r="F9" i="8"/>
  <c r="F5" i="8"/>
  <c r="F19" i="8"/>
  <c r="F11" i="8"/>
  <c r="F7" i="8"/>
  <c r="F3" i="8"/>
  <c r="F2" i="8"/>
  <c r="F17" i="8"/>
  <c r="F15" i="8"/>
  <c r="C25" i="7"/>
  <c r="L6" i="7" s="1"/>
  <c r="E16" i="7" s="1"/>
  <c r="H16" i="7" s="1"/>
  <c r="D18" i="7"/>
  <c r="G18" i="7" s="1"/>
  <c r="D20" i="7"/>
  <c r="G20" i="7" s="1"/>
  <c r="D11" i="7"/>
  <c r="D12" i="7"/>
  <c r="G11" i="7"/>
  <c r="G19" i="7"/>
  <c r="G12" i="7"/>
  <c r="D23" i="7"/>
  <c r="D15" i="7"/>
  <c r="D7" i="7"/>
  <c r="D21" i="7"/>
  <c r="D24" i="7"/>
  <c r="D16" i="7"/>
  <c r="D8" i="7"/>
  <c r="D22" i="7"/>
  <c r="D13" i="7"/>
  <c r="D14" i="7"/>
  <c r="D17" i="7"/>
  <c r="D10" i="7"/>
  <c r="D9" i="7"/>
  <c r="F20" i="6"/>
  <c r="F12" i="6"/>
  <c r="F4" i="6"/>
  <c r="F2" i="6"/>
  <c r="F17" i="6"/>
  <c r="F9" i="6"/>
  <c r="F14" i="6"/>
  <c r="F6" i="6"/>
  <c r="F19" i="6"/>
  <c r="F11" i="6"/>
  <c r="F3" i="6"/>
  <c r="F18" i="6"/>
  <c r="F16" i="6"/>
  <c r="F8" i="6"/>
  <c r="F13" i="6"/>
  <c r="F5" i="6"/>
  <c r="F10" i="6"/>
  <c r="F15" i="6"/>
  <c r="F7" i="6"/>
  <c r="H2" i="4"/>
  <c r="I2" i="4" s="1"/>
  <c r="G22" i="3"/>
  <c r="G15" i="3"/>
  <c r="G17" i="3"/>
  <c r="G19" i="3"/>
  <c r="G18" i="3"/>
  <c r="F18" i="3"/>
  <c r="G24" i="3"/>
  <c r="G23" i="3"/>
  <c r="G16" i="3"/>
  <c r="H9" i="3"/>
  <c r="H22" i="3"/>
  <c r="H15" i="3"/>
  <c r="H23" i="3"/>
  <c r="H16" i="3"/>
  <c r="H24" i="3"/>
  <c r="H18" i="3"/>
  <c r="H17" i="3"/>
  <c r="H21" i="3"/>
  <c r="H19" i="3"/>
  <c r="G21" i="3"/>
  <c r="H8" i="3"/>
  <c r="H13" i="3"/>
  <c r="H7" i="3"/>
  <c r="H11" i="3"/>
  <c r="H14" i="3"/>
  <c r="H12" i="3"/>
  <c r="H10" i="3"/>
  <c r="G9" i="3"/>
  <c r="G13" i="3"/>
  <c r="G10" i="3"/>
  <c r="G14" i="3"/>
  <c r="G12" i="3"/>
  <c r="G8" i="3"/>
  <c r="G7" i="3"/>
  <c r="G11" i="3"/>
  <c r="J6" i="1"/>
  <c r="F20" i="16" l="1"/>
  <c r="F18" i="16"/>
  <c r="F16" i="16"/>
  <c r="F14" i="16"/>
  <c r="F12" i="16"/>
  <c r="F10" i="16"/>
  <c r="F8" i="16"/>
  <c r="F6" i="16"/>
  <c r="F4" i="16"/>
  <c r="F2" i="16"/>
  <c r="F19" i="16"/>
  <c r="F17" i="16"/>
  <c r="F15" i="16"/>
  <c r="F13" i="16"/>
  <c r="F11" i="16"/>
  <c r="F9" i="16"/>
  <c r="F7" i="16"/>
  <c r="F5" i="16"/>
  <c r="F3" i="16"/>
  <c r="E24" i="15"/>
  <c r="E8" i="15"/>
  <c r="H8" i="15" s="1"/>
  <c r="E13" i="15"/>
  <c r="H13" i="15" s="1"/>
  <c r="E16" i="15"/>
  <c r="H16" i="15" s="1"/>
  <c r="H21" i="15"/>
  <c r="F21" i="15"/>
  <c r="G25" i="15"/>
  <c r="E10" i="15"/>
  <c r="E9" i="15"/>
  <c r="E14" i="15"/>
  <c r="E17" i="15"/>
  <c r="E22" i="15"/>
  <c r="E12" i="15"/>
  <c r="E15" i="15"/>
  <c r="E7" i="15"/>
  <c r="E19" i="15"/>
  <c r="E23" i="15"/>
  <c r="E11" i="15"/>
  <c r="E20" i="15"/>
  <c r="E18" i="15"/>
  <c r="F20" i="14"/>
  <c r="F18" i="14"/>
  <c r="F16" i="14"/>
  <c r="F14" i="14"/>
  <c r="F12" i="14"/>
  <c r="F10" i="14"/>
  <c r="F8" i="14"/>
  <c r="F6" i="14"/>
  <c r="F4" i="14"/>
  <c r="F2" i="14"/>
  <c r="F19" i="14"/>
  <c r="F17" i="14"/>
  <c r="F15" i="14"/>
  <c r="F13" i="14"/>
  <c r="F11" i="14"/>
  <c r="F9" i="14"/>
  <c r="F7" i="14"/>
  <c r="F5" i="14"/>
  <c r="F3" i="14"/>
  <c r="E17" i="13"/>
  <c r="H17" i="13" s="1"/>
  <c r="F9" i="13"/>
  <c r="G9" i="13"/>
  <c r="G13" i="13"/>
  <c r="G16" i="13"/>
  <c r="E10" i="13"/>
  <c r="G7" i="13"/>
  <c r="G19" i="13"/>
  <c r="G11" i="13"/>
  <c r="G15" i="13"/>
  <c r="G14" i="13"/>
  <c r="G8" i="13"/>
  <c r="G18" i="13"/>
  <c r="G12" i="13"/>
  <c r="G21" i="13"/>
  <c r="E12" i="13"/>
  <c r="H12" i="13" s="1"/>
  <c r="E7" i="13"/>
  <c r="H7" i="13" s="1"/>
  <c r="E20" i="13"/>
  <c r="H20" i="13" s="1"/>
  <c r="E15" i="13"/>
  <c r="H15" i="13" s="1"/>
  <c r="E21" i="13"/>
  <c r="H21" i="13" s="1"/>
  <c r="E13" i="13"/>
  <c r="H13" i="13" s="1"/>
  <c r="E23" i="13"/>
  <c r="H23" i="13" s="1"/>
  <c r="E8" i="13"/>
  <c r="H8" i="13" s="1"/>
  <c r="E24" i="13"/>
  <c r="H24" i="13" s="1"/>
  <c r="E22" i="13"/>
  <c r="H22" i="13" s="1"/>
  <c r="E16" i="13"/>
  <c r="H16" i="13" s="1"/>
  <c r="E14" i="13"/>
  <c r="H14" i="13" s="1"/>
  <c r="E18" i="13"/>
  <c r="H18" i="13" s="1"/>
  <c r="G23" i="13"/>
  <c r="G24" i="13"/>
  <c r="E11" i="13"/>
  <c r="H11" i="13" s="1"/>
  <c r="G22" i="13"/>
  <c r="G20" i="13"/>
  <c r="E19" i="13"/>
  <c r="H19" i="13" s="1"/>
  <c r="F20" i="12"/>
  <c r="F18" i="12"/>
  <c r="F16" i="12"/>
  <c r="F14" i="12"/>
  <c r="F12" i="12"/>
  <c r="F10" i="12"/>
  <c r="F8" i="12"/>
  <c r="F6" i="12"/>
  <c r="F4" i="12"/>
  <c r="F2" i="12"/>
  <c r="F19" i="12"/>
  <c r="F17" i="12"/>
  <c r="F15" i="12"/>
  <c r="F13" i="12"/>
  <c r="F11" i="12"/>
  <c r="F9" i="12"/>
  <c r="F7" i="12"/>
  <c r="F5" i="12"/>
  <c r="F3" i="12"/>
  <c r="E10" i="11"/>
  <c r="H10" i="11" s="1"/>
  <c r="E13" i="11"/>
  <c r="H13" i="11" s="1"/>
  <c r="H9" i="11"/>
  <c r="F9" i="11"/>
  <c r="G12" i="11"/>
  <c r="G19" i="11"/>
  <c r="G15" i="11"/>
  <c r="G10" i="11"/>
  <c r="G23" i="11"/>
  <c r="G7" i="11"/>
  <c r="G21" i="11"/>
  <c r="E22" i="11"/>
  <c r="H22" i="11" s="1"/>
  <c r="E24" i="11"/>
  <c r="H24" i="11" s="1"/>
  <c r="E7" i="11"/>
  <c r="H7" i="11" s="1"/>
  <c r="E12" i="11"/>
  <c r="H12" i="11" s="1"/>
  <c r="E15" i="11"/>
  <c r="H15" i="11" s="1"/>
  <c r="E20" i="11"/>
  <c r="E23" i="11"/>
  <c r="H23" i="11" s="1"/>
  <c r="E8" i="11"/>
  <c r="H8" i="11" s="1"/>
  <c r="E14" i="11"/>
  <c r="H14" i="11" s="1"/>
  <c r="E16" i="11"/>
  <c r="H16" i="11" s="1"/>
  <c r="E21" i="11"/>
  <c r="H21" i="11" s="1"/>
  <c r="E11" i="11"/>
  <c r="H11" i="11" s="1"/>
  <c r="E17" i="11"/>
  <c r="H17" i="11" s="1"/>
  <c r="G14" i="11"/>
  <c r="G17" i="11"/>
  <c r="E19" i="11"/>
  <c r="H19" i="11" s="1"/>
  <c r="G11" i="11"/>
  <c r="G16" i="11"/>
  <c r="G24" i="11"/>
  <c r="G22" i="11"/>
  <c r="G13" i="11"/>
  <c r="G8" i="11"/>
  <c r="E18" i="11"/>
  <c r="F20" i="10"/>
  <c r="F16" i="10"/>
  <c r="F14" i="10"/>
  <c r="F12" i="10"/>
  <c r="F10" i="10"/>
  <c r="F8" i="10"/>
  <c r="F6" i="10"/>
  <c r="F4" i="10"/>
  <c r="F2" i="10"/>
  <c r="F19" i="10"/>
  <c r="F17" i="10"/>
  <c r="F15" i="10"/>
  <c r="F13" i="10"/>
  <c r="F11" i="10"/>
  <c r="F9" i="10"/>
  <c r="F7" i="10"/>
  <c r="F5" i="10"/>
  <c r="F3" i="10"/>
  <c r="F18" i="10"/>
  <c r="E24" i="9"/>
  <c r="H24" i="9" s="1"/>
  <c r="E10" i="9"/>
  <c r="H10" i="9" s="1"/>
  <c r="E16" i="9"/>
  <c r="H16" i="9" s="1"/>
  <c r="G14" i="9"/>
  <c r="G20" i="9"/>
  <c r="G22" i="9"/>
  <c r="G15" i="9"/>
  <c r="G19" i="9"/>
  <c r="G10" i="9"/>
  <c r="G7" i="9"/>
  <c r="G21" i="9"/>
  <c r="G12" i="9"/>
  <c r="F17" i="9"/>
  <c r="G17" i="9"/>
  <c r="F9" i="9"/>
  <c r="G9" i="9"/>
  <c r="G11" i="9"/>
  <c r="E18" i="9"/>
  <c r="H18" i="9" s="1"/>
  <c r="E11" i="9"/>
  <c r="H11" i="9" s="1"/>
  <c r="E9" i="9"/>
  <c r="H9" i="9" s="1"/>
  <c r="E13" i="9"/>
  <c r="H13" i="9" s="1"/>
  <c r="E21" i="9"/>
  <c r="H21" i="9" s="1"/>
  <c r="E19" i="9"/>
  <c r="H19" i="9" s="1"/>
  <c r="E7" i="9"/>
  <c r="H7" i="9" s="1"/>
  <c r="E20" i="9"/>
  <c r="H20" i="9" s="1"/>
  <c r="E12" i="9"/>
  <c r="H12" i="9" s="1"/>
  <c r="E15" i="9"/>
  <c r="H15" i="9" s="1"/>
  <c r="E23" i="9"/>
  <c r="H23" i="9" s="1"/>
  <c r="E14" i="9"/>
  <c r="H14" i="9" s="1"/>
  <c r="E22" i="9"/>
  <c r="H22" i="9" s="1"/>
  <c r="G18" i="9"/>
  <c r="G16" i="9"/>
  <c r="E8" i="9"/>
  <c r="H8" i="9" s="1"/>
  <c r="G13" i="9"/>
  <c r="G23" i="9"/>
  <c r="G8" i="9"/>
  <c r="E15" i="7"/>
  <c r="H15" i="7" s="1"/>
  <c r="E18" i="7"/>
  <c r="H18" i="7" s="1"/>
  <c r="E22" i="7"/>
  <c r="H22" i="7" s="1"/>
  <c r="E21" i="7"/>
  <c r="H21" i="7" s="1"/>
  <c r="E14" i="7"/>
  <c r="H14" i="7" s="1"/>
  <c r="E17" i="7"/>
  <c r="H17" i="7" s="1"/>
  <c r="E24" i="7"/>
  <c r="H24" i="7" s="1"/>
  <c r="E10" i="7"/>
  <c r="H10" i="7" s="1"/>
  <c r="E13" i="7"/>
  <c r="H13" i="7" s="1"/>
  <c r="E12" i="7"/>
  <c r="E23" i="7"/>
  <c r="H23" i="7" s="1"/>
  <c r="E9" i="7"/>
  <c r="H9" i="7" s="1"/>
  <c r="E20" i="7"/>
  <c r="H20" i="7" s="1"/>
  <c r="E8" i="7"/>
  <c r="H8" i="7" s="1"/>
  <c r="E19" i="7"/>
  <c r="H19" i="7" s="1"/>
  <c r="E11" i="7"/>
  <c r="H11" i="7" s="1"/>
  <c r="E7" i="7"/>
  <c r="H7" i="7" s="1"/>
  <c r="G15" i="7"/>
  <c r="G13" i="7"/>
  <c r="G21" i="7"/>
  <c r="F21" i="7"/>
  <c r="G17" i="7"/>
  <c r="G22" i="7"/>
  <c r="G8" i="7"/>
  <c r="G24" i="7"/>
  <c r="G10" i="7"/>
  <c r="G7" i="7"/>
  <c r="G14" i="7"/>
  <c r="F14" i="7"/>
  <c r="G23" i="7"/>
  <c r="G9" i="7"/>
  <c r="F16" i="7"/>
  <c r="G16" i="7"/>
  <c r="F3" i="4"/>
  <c r="F11" i="4"/>
  <c r="F19" i="4"/>
  <c r="F20" i="4"/>
  <c r="F18" i="4"/>
  <c r="F12" i="4"/>
  <c r="F13" i="4"/>
  <c r="F14" i="4"/>
  <c r="F16" i="4"/>
  <c r="F15" i="4"/>
  <c r="F17" i="4"/>
  <c r="F10" i="4"/>
  <c r="F4" i="4"/>
  <c r="F9" i="4"/>
  <c r="F5" i="4"/>
  <c r="F8" i="4"/>
  <c r="F2" i="4"/>
  <c r="F6" i="4"/>
  <c r="F7" i="4"/>
  <c r="G25" i="3"/>
  <c r="F16" i="3"/>
  <c r="F15" i="3"/>
  <c r="F23" i="3"/>
  <c r="F19" i="3"/>
  <c r="F22" i="3"/>
  <c r="F9" i="3"/>
  <c r="F17" i="3"/>
  <c r="F21" i="3"/>
  <c r="H20" i="3"/>
  <c r="H25" i="3" s="1"/>
  <c r="F20" i="3"/>
  <c r="F24" i="3"/>
  <c r="F13" i="3"/>
  <c r="F8" i="3"/>
  <c r="F11" i="3"/>
  <c r="F14" i="3"/>
  <c r="F12" i="3"/>
  <c r="F10" i="3"/>
  <c r="F16" i="15" l="1"/>
  <c r="F8" i="15"/>
  <c r="F13" i="15"/>
  <c r="H24" i="15"/>
  <c r="F24" i="15"/>
  <c r="H20" i="15"/>
  <c r="F20" i="15"/>
  <c r="H17" i="15"/>
  <c r="F17" i="15"/>
  <c r="H11" i="15"/>
  <c r="F11" i="15"/>
  <c r="H14" i="15"/>
  <c r="F14" i="15"/>
  <c r="H23" i="15"/>
  <c r="F23" i="15"/>
  <c r="H9" i="15"/>
  <c r="F9" i="15"/>
  <c r="H10" i="15"/>
  <c r="F10" i="15"/>
  <c r="H15" i="15"/>
  <c r="F15" i="15"/>
  <c r="H12" i="15"/>
  <c r="F12" i="15"/>
  <c r="H19" i="15"/>
  <c r="F19" i="15"/>
  <c r="H7" i="15"/>
  <c r="F7" i="15"/>
  <c r="H18" i="15"/>
  <c r="F18" i="15"/>
  <c r="H22" i="15"/>
  <c r="F22" i="15"/>
  <c r="F20" i="13"/>
  <c r="F17" i="13"/>
  <c r="F8" i="13"/>
  <c r="F22" i="13"/>
  <c r="F24" i="13"/>
  <c r="F15" i="13"/>
  <c r="F7" i="13"/>
  <c r="F12" i="13"/>
  <c r="F11" i="13"/>
  <c r="H10" i="13"/>
  <c r="H25" i="13" s="1"/>
  <c r="F10" i="13"/>
  <c r="F16" i="13"/>
  <c r="F23" i="13"/>
  <c r="F13" i="13"/>
  <c r="F18" i="13"/>
  <c r="F19" i="13"/>
  <c r="F21" i="13"/>
  <c r="F14" i="13"/>
  <c r="G25" i="13"/>
  <c r="F10" i="11"/>
  <c r="F16" i="11"/>
  <c r="F7" i="11"/>
  <c r="F11" i="11"/>
  <c r="F13" i="11"/>
  <c r="F22" i="11"/>
  <c r="F17" i="11"/>
  <c r="F21" i="11"/>
  <c r="F24" i="11"/>
  <c r="F14" i="11"/>
  <c r="H18" i="11"/>
  <c r="F18" i="11"/>
  <c r="F15" i="11"/>
  <c r="F8" i="11"/>
  <c r="H20" i="11"/>
  <c r="F20" i="11"/>
  <c r="G25" i="11"/>
  <c r="F19" i="11"/>
  <c r="F12" i="11"/>
  <c r="F23" i="11"/>
  <c r="F23" i="9"/>
  <c r="F16" i="9"/>
  <c r="F10" i="9"/>
  <c r="F24" i="9"/>
  <c r="F15" i="9"/>
  <c r="F11" i="9"/>
  <c r="F8" i="9"/>
  <c r="F18" i="9"/>
  <c r="F22" i="9"/>
  <c r="F21" i="9"/>
  <c r="G25" i="9"/>
  <c r="H25" i="9"/>
  <c r="F20" i="9"/>
  <c r="F7" i="9"/>
  <c r="F13" i="9"/>
  <c r="F12" i="9"/>
  <c r="F19" i="9"/>
  <c r="F14" i="9"/>
  <c r="F17" i="7"/>
  <c r="F8" i="7"/>
  <c r="F22" i="7"/>
  <c r="F19" i="7"/>
  <c r="F9" i="7"/>
  <c r="F7" i="7"/>
  <c r="F10" i="7"/>
  <c r="F13" i="7"/>
  <c r="F18" i="7"/>
  <c r="F11" i="7"/>
  <c r="F20" i="7"/>
  <c r="F23" i="7"/>
  <c r="F24" i="7"/>
  <c r="F15" i="7"/>
  <c r="H12" i="7"/>
  <c r="H25" i="7" s="1"/>
  <c r="F12" i="7"/>
  <c r="G25" i="7"/>
  <c r="F25" i="3"/>
  <c r="I6" i="3" s="1"/>
  <c r="C25" i="5"/>
  <c r="K6" i="5" s="1"/>
  <c r="B25" i="5"/>
  <c r="J6" i="5" s="1"/>
  <c r="H25" i="15" l="1"/>
  <c r="F25" i="15"/>
  <c r="F25" i="13"/>
  <c r="I6" i="13" s="1"/>
  <c r="F25" i="11"/>
  <c r="H25" i="11"/>
  <c r="F25" i="9"/>
  <c r="I6" i="9" s="1"/>
  <c r="F25" i="7"/>
  <c r="J6" i="7" s="1"/>
  <c r="E7" i="5"/>
  <c r="H7" i="5" s="1"/>
  <c r="D7" i="5"/>
  <c r="J6" i="15" l="1"/>
  <c r="I6" i="11"/>
  <c r="F7" i="5"/>
  <c r="G7" i="5"/>
  <c r="H25" i="5"/>
  <c r="F25" i="5" l="1"/>
  <c r="G25" i="5"/>
  <c r="I6" i="5" l="1"/>
</calcChain>
</file>

<file path=xl/sharedStrings.xml><?xml version="1.0" encoding="utf-8"?>
<sst xmlns="http://schemas.openxmlformats.org/spreadsheetml/2006/main" count="192" uniqueCount="31">
  <si>
    <t>Год</t>
  </si>
  <si>
    <t>Валовой сбор,
тыс. т</t>
  </si>
  <si>
    <t>t</t>
  </si>
  <si>
    <t>Сумма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</si>
  <si>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</si>
  <si>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t-1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</si>
  <si>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-y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</si>
  <si>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charset val="204"/>
        <scheme val="minor"/>
      </rPr>
      <t>-y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-</t>
    </r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</si>
  <si>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>)*( y</t>
    </r>
    <r>
      <rPr>
        <vertAlign val="subscript"/>
        <sz val="11"/>
        <color theme="1"/>
        <rFont val="Calibri"/>
        <family val="2"/>
        <charset val="204"/>
        <scheme val="minor"/>
      </rPr>
      <t>t -1</t>
    </r>
    <r>
      <rPr>
        <sz val="11"/>
        <color theme="1"/>
        <rFont val="Calibri"/>
        <family val="2"/>
        <charset val="204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)</t>
    </r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</si>
  <si>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t </t>
    </r>
    <r>
      <rPr>
        <sz val="11"/>
        <color theme="1"/>
        <rFont val="Calibri"/>
        <family val="2"/>
        <charset val="204"/>
        <scheme val="minor"/>
      </rPr>
      <t>- 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</si>
  <si>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t-1 </t>
    </r>
    <r>
      <rPr>
        <sz val="11"/>
        <color theme="1"/>
        <rFont val="Calibri"/>
        <family val="2"/>
        <charset val="204"/>
        <scheme val="minor"/>
      </rPr>
      <t>- 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</si>
  <si>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-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</si>
  <si>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</si>
  <si>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-</t>
    </r>
  </si>
  <si>
    <t>№</t>
  </si>
  <si>
    <t>y</t>
  </si>
  <si>
    <t>y*t</t>
  </si>
  <si>
    <r>
      <t>t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</si>
  <si>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b</t>
  </si>
  <si>
    <t>a</t>
  </si>
  <si>
    <t>Среднее</t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</si>
  <si>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t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</si>
  <si>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t-1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</si>
  <si>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>-y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vertAlign val="superscript"/>
        <sz val="12"/>
        <color theme="1"/>
        <rFont val="Calibri"/>
        <family val="2"/>
        <charset val="204"/>
        <scheme val="minor"/>
      </rPr>
      <t>-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</si>
  <si>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t-1</t>
    </r>
    <r>
      <rPr>
        <sz val="12"/>
        <color theme="1"/>
        <rFont val="Calibri"/>
        <family val="2"/>
        <charset val="204"/>
        <scheme val="minor"/>
      </rPr>
      <t>-y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vertAlign val="superscript"/>
        <sz val="12"/>
        <color theme="1"/>
        <rFont val="Calibri"/>
        <family val="2"/>
        <charset val="204"/>
        <scheme val="minor"/>
      </rPr>
      <t>-</t>
    </r>
  </si>
  <si>
    <r>
      <t>(y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y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vertAlign val="superscript"/>
        <sz val="12"/>
        <color theme="1"/>
        <rFont val="Calibri"/>
        <family val="2"/>
        <charset val="204"/>
        <scheme val="minor"/>
      </rPr>
      <t>-</t>
    </r>
    <r>
      <rPr>
        <sz val="12"/>
        <color theme="1"/>
        <rFont val="Calibri"/>
        <family val="2"/>
        <charset val="204"/>
        <scheme val="minor"/>
      </rPr>
      <t>)*( y</t>
    </r>
    <r>
      <rPr>
        <vertAlign val="subscript"/>
        <sz val="12"/>
        <color theme="1"/>
        <rFont val="Calibri"/>
        <family val="2"/>
        <charset val="204"/>
        <scheme val="minor"/>
      </rPr>
      <t>t -1</t>
    </r>
    <r>
      <rPr>
        <sz val="12"/>
        <color theme="1"/>
        <rFont val="Calibri"/>
        <family val="2"/>
        <charset val="204"/>
        <scheme val="minor"/>
      </rPr>
      <t xml:space="preserve"> - y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 )</t>
    </r>
  </si>
  <si>
    <r>
      <t>(y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t </t>
    </r>
    <r>
      <rPr>
        <sz val="12"/>
        <color theme="1"/>
        <rFont val="Calibri"/>
        <family val="2"/>
        <charset val="204"/>
        <scheme val="minor"/>
      </rPr>
      <t>- y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vertAlign val="superscript"/>
        <sz val="12"/>
        <color theme="1"/>
        <rFont val="Calibri"/>
        <family val="2"/>
        <charset val="204"/>
        <scheme val="minor"/>
      </rPr>
      <t>-</t>
    </r>
    <r>
      <rPr>
        <sz val="12"/>
        <color theme="1"/>
        <rFont val="Calibri"/>
        <family val="2"/>
        <charset val="204"/>
        <scheme val="minor"/>
      </rPr>
      <t>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</si>
  <si>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(y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t-1 </t>
    </r>
    <r>
      <rPr>
        <sz val="12"/>
        <color theme="1"/>
        <rFont val="Calibri"/>
        <family val="2"/>
        <charset val="204"/>
        <scheme val="minor"/>
      </rPr>
      <t>- y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vertAlign val="superscript"/>
        <sz val="12"/>
        <color theme="1"/>
        <rFont val="Calibri"/>
        <family val="2"/>
        <charset val="204"/>
        <scheme val="minor"/>
      </rPr>
      <t>-</t>
    </r>
    <r>
      <rPr>
        <sz val="12"/>
        <color theme="1"/>
        <rFont val="Calibri"/>
        <family val="2"/>
        <charset val="204"/>
        <scheme val="minor"/>
      </rPr>
      <t>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</si>
  <si>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r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</si>
  <si>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1</t>
    </r>
    <r>
      <rPr>
        <vertAlign val="superscript"/>
        <sz val="12"/>
        <color theme="1"/>
        <rFont val="Calibri"/>
        <family val="2"/>
        <charset val="204"/>
        <scheme val="minor"/>
      </rPr>
      <t>-</t>
    </r>
  </si>
  <si>
    <r>
      <t>y</t>
    </r>
    <r>
      <rPr>
        <vertAlign val="subscript"/>
        <sz val="12"/>
        <color theme="1"/>
        <rFont val="Calibri"/>
        <family val="2"/>
        <charset val="204"/>
        <scheme val="minor"/>
      </rPr>
      <t>2</t>
    </r>
    <r>
      <rPr>
        <vertAlign val="superscript"/>
        <sz val="12"/>
        <color theme="1"/>
        <rFont val="Calibri"/>
        <family val="2"/>
        <charset val="204"/>
        <scheme val="minor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</si>
</sst>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NumberFormat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временного ряда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Лекция1!$B$1:$J$1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Лекция1!$B$2:$J$2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8-491E-8E69-4FEC8349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34752"/>
        <c:axId val="1572052144"/>
      </c:scatterChart>
      <c:valAx>
        <c:axId val="16196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052144"/>
        <c:crosses val="autoZero"/>
        <c:crossBetween val="midCat"/>
      </c:valAx>
      <c:valAx>
        <c:axId val="15720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6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Пшеница1!$A$2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Пшеница1!$B$1:$T$1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Пшеница1!$B$2:$T$2</c:f>
              <c:numCache>
                <c:formatCode>General</c:formatCode>
                <c:ptCount val="19"/>
                <c:pt idx="0">
                  <c:v>31.1</c:v>
                </c:pt>
                <c:pt idx="1">
                  <c:v>32.4</c:v>
                </c:pt>
                <c:pt idx="2">
                  <c:v>33.1</c:v>
                </c:pt>
                <c:pt idx="3">
                  <c:v>31.6</c:v>
                </c:pt>
                <c:pt idx="4">
                  <c:v>37.6</c:v>
                </c:pt>
                <c:pt idx="5">
                  <c:v>28.8</c:v>
                </c:pt>
                <c:pt idx="6">
                  <c:v>33.200000000000003</c:v>
                </c:pt>
                <c:pt idx="7">
                  <c:v>39.5</c:v>
                </c:pt>
                <c:pt idx="8">
                  <c:v>37.5</c:v>
                </c:pt>
                <c:pt idx="9">
                  <c:v>43.2</c:v>
                </c:pt>
                <c:pt idx="10">
                  <c:v>36.4</c:v>
                </c:pt>
                <c:pt idx="11">
                  <c:v>44.1</c:v>
                </c:pt>
                <c:pt idx="12">
                  <c:v>39.799999999999997</c:v>
                </c:pt>
                <c:pt idx="13">
                  <c:v>42</c:v>
                </c:pt>
                <c:pt idx="14">
                  <c:v>36.200000000000003</c:v>
                </c:pt>
                <c:pt idx="15">
                  <c:v>32.9</c:v>
                </c:pt>
                <c:pt idx="16">
                  <c:v>38.9</c:v>
                </c:pt>
                <c:pt idx="17">
                  <c:v>44.5</c:v>
                </c:pt>
                <c:pt idx="18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6-4807-8D25-D2279276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Пшеница1!$A$2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Кукуруза1!$B$1:$T$1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Кукуруза1!$B$2:$T$2</c:f>
              <c:numCache>
                <c:formatCode>General</c:formatCode>
                <c:ptCount val="19"/>
                <c:pt idx="0">
                  <c:v>26.4</c:v>
                </c:pt>
                <c:pt idx="1">
                  <c:v>24.9</c:v>
                </c:pt>
                <c:pt idx="2">
                  <c:v>32.200000000000003</c:v>
                </c:pt>
                <c:pt idx="3">
                  <c:v>33.5</c:v>
                </c:pt>
                <c:pt idx="4">
                  <c:v>38</c:v>
                </c:pt>
                <c:pt idx="5">
                  <c:v>34.799999999999997</c:v>
                </c:pt>
                <c:pt idx="6">
                  <c:v>27.8</c:v>
                </c:pt>
                <c:pt idx="7">
                  <c:v>30.2</c:v>
                </c:pt>
                <c:pt idx="8">
                  <c:v>39.4</c:v>
                </c:pt>
                <c:pt idx="9">
                  <c:v>30.9</c:v>
                </c:pt>
                <c:pt idx="10">
                  <c:v>35.299999999999997</c:v>
                </c:pt>
                <c:pt idx="11">
                  <c:v>36.299999999999997</c:v>
                </c:pt>
                <c:pt idx="12">
                  <c:v>33.299999999999997</c:v>
                </c:pt>
                <c:pt idx="13">
                  <c:v>35.4</c:v>
                </c:pt>
                <c:pt idx="14">
                  <c:v>36.4</c:v>
                </c:pt>
                <c:pt idx="15">
                  <c:v>31.3</c:v>
                </c:pt>
                <c:pt idx="16">
                  <c:v>44.6</c:v>
                </c:pt>
                <c:pt idx="17">
                  <c:v>35.1</c:v>
                </c:pt>
                <c:pt idx="18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D-4CD3-BD4C-94345480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Пшеница1!$A$2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Картофель1!$B$1:$T$1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Картофель1!$B$2:$T$2</c:f>
              <c:numCache>
                <c:formatCode>General</c:formatCode>
                <c:ptCount val="19"/>
                <c:pt idx="0">
                  <c:v>70</c:v>
                </c:pt>
                <c:pt idx="1">
                  <c:v>79</c:v>
                </c:pt>
                <c:pt idx="2">
                  <c:v>83</c:v>
                </c:pt>
                <c:pt idx="3">
                  <c:v>85</c:v>
                </c:pt>
                <c:pt idx="4">
                  <c:v>68</c:v>
                </c:pt>
                <c:pt idx="5">
                  <c:v>71</c:v>
                </c:pt>
                <c:pt idx="6">
                  <c:v>81</c:v>
                </c:pt>
                <c:pt idx="7">
                  <c:v>77</c:v>
                </c:pt>
                <c:pt idx="8">
                  <c:v>83</c:v>
                </c:pt>
                <c:pt idx="9">
                  <c:v>76</c:v>
                </c:pt>
                <c:pt idx="10">
                  <c:v>81</c:v>
                </c:pt>
                <c:pt idx="11">
                  <c:v>86</c:v>
                </c:pt>
                <c:pt idx="12">
                  <c:v>70</c:v>
                </c:pt>
                <c:pt idx="13">
                  <c:v>92</c:v>
                </c:pt>
                <c:pt idx="14">
                  <c:v>70</c:v>
                </c:pt>
                <c:pt idx="15">
                  <c:v>83</c:v>
                </c:pt>
                <c:pt idx="16">
                  <c:v>92</c:v>
                </c:pt>
                <c:pt idx="17">
                  <c:v>95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8-4FAB-A87A-26D64911A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Пшеница1!$A$2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Свекла1!$B$1:$T$1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Свекла1!$B$2:$T$2</c:f>
              <c:numCache>
                <c:formatCode>General</c:formatCode>
                <c:ptCount val="19"/>
                <c:pt idx="0">
                  <c:v>237</c:v>
                </c:pt>
                <c:pt idx="1">
                  <c:v>175</c:v>
                </c:pt>
                <c:pt idx="2">
                  <c:v>324</c:v>
                </c:pt>
                <c:pt idx="3">
                  <c:v>264</c:v>
                </c:pt>
                <c:pt idx="4">
                  <c:v>316</c:v>
                </c:pt>
                <c:pt idx="5">
                  <c:v>271</c:v>
                </c:pt>
                <c:pt idx="6">
                  <c:v>225</c:v>
                </c:pt>
                <c:pt idx="7">
                  <c:v>289</c:v>
                </c:pt>
                <c:pt idx="8">
                  <c:v>307</c:v>
                </c:pt>
                <c:pt idx="9">
                  <c:v>380</c:v>
                </c:pt>
                <c:pt idx="10">
                  <c:v>336</c:v>
                </c:pt>
                <c:pt idx="11">
                  <c:v>298</c:v>
                </c:pt>
                <c:pt idx="12">
                  <c:v>250</c:v>
                </c:pt>
                <c:pt idx="13">
                  <c:v>278</c:v>
                </c:pt>
                <c:pt idx="14">
                  <c:v>187</c:v>
                </c:pt>
                <c:pt idx="15">
                  <c:v>259</c:v>
                </c:pt>
                <c:pt idx="16">
                  <c:v>309</c:v>
                </c:pt>
                <c:pt idx="17">
                  <c:v>336</c:v>
                </c:pt>
                <c:pt idx="18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0-491E-A1A6-303E1E18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Подсолнечник1!$A$2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Подсолнечник1!$B$1:$T$1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Подсолнечник1!$B$2:$T$2</c:f>
              <c:numCache>
                <c:formatCode>General</c:formatCode>
                <c:ptCount val="19"/>
                <c:pt idx="0">
                  <c:v>18.899999999999999</c:v>
                </c:pt>
                <c:pt idx="1">
                  <c:v>18.600000000000001</c:v>
                </c:pt>
                <c:pt idx="2">
                  <c:v>20.399999999999999</c:v>
                </c:pt>
                <c:pt idx="3">
                  <c:v>19.899999999999999</c:v>
                </c:pt>
                <c:pt idx="4">
                  <c:v>13.4</c:v>
                </c:pt>
                <c:pt idx="5">
                  <c:v>22.1</c:v>
                </c:pt>
                <c:pt idx="6">
                  <c:v>22.3</c:v>
                </c:pt>
                <c:pt idx="7">
                  <c:v>20.100000000000001</c:v>
                </c:pt>
                <c:pt idx="8">
                  <c:v>15.6</c:v>
                </c:pt>
                <c:pt idx="9">
                  <c:v>18.2</c:v>
                </c:pt>
                <c:pt idx="10">
                  <c:v>23.5</c:v>
                </c:pt>
                <c:pt idx="11">
                  <c:v>20.399999999999999</c:v>
                </c:pt>
                <c:pt idx="12">
                  <c:v>17.8</c:v>
                </c:pt>
                <c:pt idx="13">
                  <c:v>16.899999999999999</c:v>
                </c:pt>
                <c:pt idx="14">
                  <c:v>16</c:v>
                </c:pt>
                <c:pt idx="15">
                  <c:v>17.5</c:v>
                </c:pt>
                <c:pt idx="16">
                  <c:v>12.8</c:v>
                </c:pt>
                <c:pt idx="17">
                  <c:v>8.4</c:v>
                </c:pt>
                <c:pt idx="18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E-4CC9-9CAD-F6547A730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Подсолнечник1!$A$2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Овощи1!$B$1:$T$1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Овощи1!$B$2:$T$2</c:f>
              <c:numCache>
                <c:formatCode>General</c:formatCode>
                <c:ptCount val="19"/>
                <c:pt idx="0">
                  <c:v>109</c:v>
                </c:pt>
                <c:pt idx="1">
                  <c:v>102</c:v>
                </c:pt>
                <c:pt idx="2">
                  <c:v>115</c:v>
                </c:pt>
                <c:pt idx="3">
                  <c:v>117</c:v>
                </c:pt>
                <c:pt idx="4">
                  <c:v>112</c:v>
                </c:pt>
                <c:pt idx="5">
                  <c:v>111</c:v>
                </c:pt>
                <c:pt idx="6">
                  <c:v>105</c:v>
                </c:pt>
                <c:pt idx="7">
                  <c:v>129</c:v>
                </c:pt>
                <c:pt idx="8">
                  <c:v>99</c:v>
                </c:pt>
                <c:pt idx="9">
                  <c:v>113</c:v>
                </c:pt>
                <c:pt idx="10">
                  <c:v>125</c:v>
                </c:pt>
                <c:pt idx="11">
                  <c:v>109</c:v>
                </c:pt>
                <c:pt idx="12">
                  <c:v>90</c:v>
                </c:pt>
                <c:pt idx="13">
                  <c:v>123</c:v>
                </c:pt>
                <c:pt idx="14">
                  <c:v>89</c:v>
                </c:pt>
                <c:pt idx="15">
                  <c:v>82</c:v>
                </c:pt>
                <c:pt idx="16">
                  <c:v>54</c:v>
                </c:pt>
                <c:pt idx="17">
                  <c:v>58</c:v>
                </c:pt>
                <c:pt idx="1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0-456C-8850-2D7AEA16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временного ряда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Подсолнечник1!$A$2</c:f>
              <c:strCache>
                <c:ptCount val="1"/>
                <c:pt idx="0">
                  <c:v>Валовой сбор,
тыс. 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Табак1!$B$1:$T$1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Табак1!$B$2:$T$2</c:f>
              <c:numCache>
                <c:formatCode>General</c:formatCode>
                <c:ptCount val="19"/>
                <c:pt idx="0">
                  <c:v>6.3</c:v>
                </c:pt>
                <c:pt idx="1">
                  <c:v>6.9</c:v>
                </c:pt>
                <c:pt idx="2">
                  <c:v>6.1</c:v>
                </c:pt>
                <c:pt idx="3">
                  <c:v>10.4</c:v>
                </c:pt>
                <c:pt idx="4">
                  <c:v>10</c:v>
                </c:pt>
                <c:pt idx="5">
                  <c:v>9.6999999999999993</c:v>
                </c:pt>
                <c:pt idx="6">
                  <c:v>10.6</c:v>
                </c:pt>
                <c:pt idx="7">
                  <c:v>8.1999999999999993</c:v>
                </c:pt>
                <c:pt idx="8">
                  <c:v>7.3</c:v>
                </c:pt>
                <c:pt idx="9">
                  <c:v>10</c:v>
                </c:pt>
                <c:pt idx="10">
                  <c:v>12.4</c:v>
                </c:pt>
                <c:pt idx="11">
                  <c:v>9</c:v>
                </c:pt>
                <c:pt idx="12">
                  <c:v>6.6</c:v>
                </c:pt>
                <c:pt idx="13">
                  <c:v>9.6</c:v>
                </c:pt>
                <c:pt idx="14">
                  <c:v>8.4</c:v>
                </c:pt>
                <c:pt idx="15">
                  <c:v>5.9</c:v>
                </c:pt>
                <c:pt idx="16">
                  <c:v>7.2</c:v>
                </c:pt>
                <c:pt idx="17">
                  <c:v>10.8</c:v>
                </c:pt>
                <c:pt idx="18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7-46A2-9BF7-BAAB5BBE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17760"/>
        <c:axId val="1113476752"/>
      </c:scatterChart>
      <c:valAx>
        <c:axId val="1013817760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76752"/>
        <c:crosses val="autoZero"/>
        <c:crossBetween val="midCat"/>
      </c:valAx>
      <c:valAx>
        <c:axId val="1113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83820</xdr:rowOff>
    </xdr:from>
    <xdr:to>
      <xdr:col>6</xdr:col>
      <xdr:colOff>342900</xdr:colOff>
      <xdr:row>31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4E4B1D-077D-47C0-8722-1D4D9DCDF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184785</xdr:rowOff>
    </xdr:from>
    <xdr:to>
      <xdr:col>6</xdr:col>
      <xdr:colOff>476250</xdr:colOff>
      <xdr:row>41</xdr:row>
      <xdr:rowOff>184785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AA35B0-7294-4FC3-837C-92BAB860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89535</xdr:rowOff>
    </xdr:from>
    <xdr:to>
      <xdr:col>6</xdr:col>
      <xdr:colOff>438150</xdr:colOff>
      <xdr:row>42</xdr:row>
      <xdr:rowOff>89535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955743-582F-419C-89B0-EC9BA9C61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80010</xdr:rowOff>
    </xdr:from>
    <xdr:to>
      <xdr:col>7</xdr:col>
      <xdr:colOff>304800</xdr:colOff>
      <xdr:row>41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D44619-3EDC-4C2D-AB53-1946D3A1F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80010</xdr:rowOff>
    </xdr:from>
    <xdr:to>
      <xdr:col>7</xdr:col>
      <xdr:colOff>304800</xdr:colOff>
      <xdr:row>41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A6D231-6A32-4D78-81F0-A00BA356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99060</xdr:rowOff>
    </xdr:from>
    <xdr:to>
      <xdr:col>7</xdr:col>
      <xdr:colOff>312420</xdr:colOff>
      <xdr:row>42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80E5CC-8FCE-4859-B44F-E302106DD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89535</xdr:rowOff>
    </xdr:from>
    <xdr:to>
      <xdr:col>7</xdr:col>
      <xdr:colOff>304800</xdr:colOff>
      <xdr:row>41</xdr:row>
      <xdr:rowOff>89535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963276-EAC1-432A-8E9A-8890B8EA6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70485</xdr:rowOff>
    </xdr:from>
    <xdr:to>
      <xdr:col>6</xdr:col>
      <xdr:colOff>514350</xdr:colOff>
      <xdr:row>42</xdr:row>
      <xdr:rowOff>70485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B70898-5BEF-4343-911F-E6E6EF1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41CF-3D90-408E-8E1B-966F6BAC6605}">
  <dimension ref="A1:L15"/>
  <sheetViews>
    <sheetView workbookViewId="0">
      <selection activeCell="L33" sqref="L33"/>
    </sheetView>
  </sheetViews>
  <sheetFormatPr defaultRowHeight="15" x14ac:dyDescent="0.25"/>
  <cols>
    <col min="1" max="1" width="18" customWidth="1"/>
    <col min="6" max="6" width="17.7109375" customWidth="1"/>
  </cols>
  <sheetData>
    <row r="1" spans="1:12" x14ac:dyDescent="0.25">
      <c r="A1" s="5" t="s">
        <v>0</v>
      </c>
      <c r="B1" s="5">
        <v>1992</v>
      </c>
      <c r="C1" s="5">
        <v>1993</v>
      </c>
      <c r="D1" s="5">
        <v>1994</v>
      </c>
      <c r="E1" s="5">
        <v>1995</v>
      </c>
      <c r="F1" s="5">
        <v>1996</v>
      </c>
      <c r="G1" s="5">
        <v>1997</v>
      </c>
      <c r="H1" s="5">
        <v>1998</v>
      </c>
      <c r="I1" s="5">
        <v>1999</v>
      </c>
      <c r="J1" s="5">
        <v>2000</v>
      </c>
    </row>
    <row r="2" spans="1:12" ht="27" customHeight="1" x14ac:dyDescent="0.25">
      <c r="A2" s="6" t="s">
        <v>1</v>
      </c>
      <c r="B2" s="5">
        <v>246</v>
      </c>
      <c r="C2" s="5">
        <v>229</v>
      </c>
      <c r="D2" s="5">
        <v>152</v>
      </c>
      <c r="E2" s="5">
        <v>155</v>
      </c>
      <c r="F2" s="5">
        <v>190</v>
      </c>
      <c r="G2" s="5">
        <v>160</v>
      </c>
      <c r="H2" s="5">
        <v>107</v>
      </c>
      <c r="I2" s="5">
        <v>155</v>
      </c>
      <c r="J2" s="5">
        <v>160</v>
      </c>
    </row>
    <row r="5" spans="1:12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J5" s="5" t="s">
        <v>12</v>
      </c>
      <c r="K5" s="5" t="s">
        <v>11</v>
      </c>
      <c r="L5" s="5" t="s">
        <v>13</v>
      </c>
    </row>
    <row r="6" spans="1:12" x14ac:dyDescent="0.25">
      <c r="A6" s="5">
        <v>1</v>
      </c>
      <c r="B6" s="5">
        <v>246</v>
      </c>
      <c r="C6" s="5">
        <f>-C7246</f>
        <v>0</v>
      </c>
      <c r="D6" s="5"/>
      <c r="E6" s="5"/>
      <c r="F6" s="5"/>
      <c r="G6" s="5"/>
      <c r="H6" s="5"/>
      <c r="J6" s="5">
        <f>(F15)/(SQRT(G15*H15))</f>
        <v>0.46551472657902798</v>
      </c>
      <c r="K6" s="5">
        <f>(B15-246)/8</f>
        <v>163.5</v>
      </c>
      <c r="L6" s="5">
        <f>C15/8</f>
        <v>174.25</v>
      </c>
    </row>
    <row r="7" spans="1:12" x14ac:dyDescent="0.25">
      <c r="A7" s="5">
        <v>2</v>
      </c>
      <c r="B7" s="5">
        <v>229</v>
      </c>
      <c r="C7" s="5">
        <f>B6</f>
        <v>246</v>
      </c>
      <c r="D7" s="5">
        <f>B7-$K$6</f>
        <v>65.5</v>
      </c>
      <c r="E7" s="5">
        <f>C7-$L$6</f>
        <v>71.75</v>
      </c>
      <c r="F7" s="5">
        <f>D7*E7</f>
        <v>4699.625</v>
      </c>
      <c r="G7" s="5">
        <f>D7*D7</f>
        <v>4290.25</v>
      </c>
      <c r="H7" s="5">
        <f>E7*E7</f>
        <v>5148.0625</v>
      </c>
    </row>
    <row r="8" spans="1:12" x14ac:dyDescent="0.25">
      <c r="A8" s="5">
        <v>3</v>
      </c>
      <c r="B8" s="5">
        <v>152</v>
      </c>
      <c r="C8" s="5">
        <f t="shared" ref="C8:C14" si="0">B7</f>
        <v>229</v>
      </c>
      <c r="D8" s="5">
        <f t="shared" ref="D8:D14" si="1">B8-$K$6</f>
        <v>-11.5</v>
      </c>
      <c r="E8" s="5">
        <f t="shared" ref="E8:E14" si="2">C8-$L$6</f>
        <v>54.75</v>
      </c>
      <c r="F8" s="5">
        <f t="shared" ref="F8:F14" si="3">D8*E8</f>
        <v>-629.625</v>
      </c>
      <c r="G8" s="5">
        <f t="shared" ref="G8:G14" si="4">D8*D8</f>
        <v>132.25</v>
      </c>
      <c r="H8" s="5">
        <f t="shared" ref="H8:H14" si="5">E8*E8</f>
        <v>2997.5625</v>
      </c>
    </row>
    <row r="9" spans="1:12" x14ac:dyDescent="0.25">
      <c r="A9" s="5">
        <v>4</v>
      </c>
      <c r="B9" s="5">
        <v>155</v>
      </c>
      <c r="C9" s="5">
        <f t="shared" si="0"/>
        <v>152</v>
      </c>
      <c r="D9" s="5">
        <f t="shared" si="1"/>
        <v>-8.5</v>
      </c>
      <c r="E9" s="5">
        <f t="shared" si="2"/>
        <v>-22.25</v>
      </c>
      <c r="F9" s="5">
        <f t="shared" si="3"/>
        <v>189.125</v>
      </c>
      <c r="G9" s="5">
        <f t="shared" si="4"/>
        <v>72.25</v>
      </c>
      <c r="H9" s="5">
        <f t="shared" si="5"/>
        <v>495.0625</v>
      </c>
    </row>
    <row r="10" spans="1:12" x14ac:dyDescent="0.25">
      <c r="A10" s="5">
        <v>5</v>
      </c>
      <c r="B10" s="5">
        <v>190</v>
      </c>
      <c r="C10" s="5">
        <f t="shared" si="0"/>
        <v>155</v>
      </c>
      <c r="D10" s="5">
        <f t="shared" si="1"/>
        <v>26.5</v>
      </c>
      <c r="E10" s="5">
        <f t="shared" si="2"/>
        <v>-19.25</v>
      </c>
      <c r="F10" s="5">
        <f t="shared" si="3"/>
        <v>-510.125</v>
      </c>
      <c r="G10" s="5">
        <f t="shared" si="4"/>
        <v>702.25</v>
      </c>
      <c r="H10" s="5">
        <f t="shared" si="5"/>
        <v>370.5625</v>
      </c>
    </row>
    <row r="11" spans="1:12" x14ac:dyDescent="0.25">
      <c r="A11" s="5">
        <v>6</v>
      </c>
      <c r="B11" s="5">
        <v>160</v>
      </c>
      <c r="C11" s="5">
        <f t="shared" si="0"/>
        <v>190</v>
      </c>
      <c r="D11" s="5">
        <f t="shared" si="1"/>
        <v>-3.5</v>
      </c>
      <c r="E11" s="5">
        <f t="shared" si="2"/>
        <v>15.75</v>
      </c>
      <c r="F11" s="5">
        <f t="shared" si="3"/>
        <v>-55.125</v>
      </c>
      <c r="G11" s="5">
        <f t="shared" si="4"/>
        <v>12.25</v>
      </c>
      <c r="H11" s="5">
        <f t="shared" si="5"/>
        <v>248.0625</v>
      </c>
    </row>
    <row r="12" spans="1:12" x14ac:dyDescent="0.25">
      <c r="A12" s="5">
        <v>7</v>
      </c>
      <c r="B12" s="5">
        <v>107</v>
      </c>
      <c r="C12" s="5">
        <f t="shared" si="0"/>
        <v>160</v>
      </c>
      <c r="D12" s="5">
        <f t="shared" si="1"/>
        <v>-56.5</v>
      </c>
      <c r="E12" s="5">
        <f t="shared" si="2"/>
        <v>-14.25</v>
      </c>
      <c r="F12" s="5">
        <f t="shared" si="3"/>
        <v>805.125</v>
      </c>
      <c r="G12" s="5">
        <f t="shared" si="4"/>
        <v>3192.25</v>
      </c>
      <c r="H12" s="5">
        <f t="shared" si="5"/>
        <v>203.0625</v>
      </c>
    </row>
    <row r="13" spans="1:12" x14ac:dyDescent="0.25">
      <c r="A13" s="5">
        <v>8</v>
      </c>
      <c r="B13" s="5">
        <v>155</v>
      </c>
      <c r="C13" s="5">
        <f t="shared" si="0"/>
        <v>107</v>
      </c>
      <c r="D13" s="5">
        <f t="shared" si="1"/>
        <v>-8.5</v>
      </c>
      <c r="E13" s="5">
        <f t="shared" si="2"/>
        <v>-67.25</v>
      </c>
      <c r="F13" s="5">
        <f t="shared" si="3"/>
        <v>571.625</v>
      </c>
      <c r="G13" s="5">
        <f t="shared" si="4"/>
        <v>72.25</v>
      </c>
      <c r="H13" s="5">
        <f t="shared" si="5"/>
        <v>4522.5625</v>
      </c>
    </row>
    <row r="14" spans="1:12" x14ac:dyDescent="0.25">
      <c r="A14" s="5">
        <v>9</v>
      </c>
      <c r="B14" s="5">
        <v>160</v>
      </c>
      <c r="C14" s="5">
        <f t="shared" si="0"/>
        <v>155</v>
      </c>
      <c r="D14" s="5">
        <f t="shared" si="1"/>
        <v>-3.5</v>
      </c>
      <c r="E14" s="5">
        <f t="shared" si="2"/>
        <v>-19.25</v>
      </c>
      <c r="F14" s="5">
        <f t="shared" si="3"/>
        <v>67.375</v>
      </c>
      <c r="G14" s="5">
        <f t="shared" si="4"/>
        <v>12.25</v>
      </c>
      <c r="H14" s="5">
        <f t="shared" si="5"/>
        <v>370.5625</v>
      </c>
    </row>
    <row r="15" spans="1:12" x14ac:dyDescent="0.25">
      <c r="A15" s="5" t="s">
        <v>3</v>
      </c>
      <c r="B15" s="5">
        <f>SUM(B6:B14)</f>
        <v>1554</v>
      </c>
      <c r="C15" s="5">
        <f t="shared" ref="C15:H15" si="6">SUM(C6:C14)</f>
        <v>1394</v>
      </c>
      <c r="D15" s="5"/>
      <c r="E15" s="5"/>
      <c r="F15" s="5">
        <f t="shared" si="6"/>
        <v>5138</v>
      </c>
      <c r="G15" s="5">
        <f t="shared" si="6"/>
        <v>8486</v>
      </c>
      <c r="H15" s="5">
        <f t="shared" si="6"/>
        <v>14355.5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BE71-7B3C-4609-ACAC-927F56B9D94D}">
  <dimension ref="A1:I22"/>
  <sheetViews>
    <sheetView workbookViewId="0">
      <selection activeCell="H1" sqref="H1:I2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f>Свекла1!B6</f>
        <v>237</v>
      </c>
      <c r="C2" s="5">
        <v>1</v>
      </c>
      <c r="D2" s="5">
        <f>B2*C2</f>
        <v>237</v>
      </c>
      <c r="E2" s="5">
        <f>C2*C2</f>
        <v>1</v>
      </c>
      <c r="F2" s="5">
        <f>$I$2+$H$2*C2</f>
        <v>249.05789473684206</v>
      </c>
      <c r="H2" s="5">
        <f>(D22-B22*C22)/(E22-C22*C22)</f>
        <v>4.3912280701754449</v>
      </c>
      <c r="I2" s="5">
        <f>B22-H2*C22</f>
        <v>244.6666666666666</v>
      </c>
    </row>
    <row r="3" spans="1:9" x14ac:dyDescent="0.25">
      <c r="A3" s="5">
        <v>2</v>
      </c>
      <c r="B3" s="5">
        <f>Свекла1!B7</f>
        <v>175</v>
      </c>
      <c r="C3" s="5">
        <v>2</v>
      </c>
      <c r="D3" s="5">
        <f t="shared" ref="D3:D20" si="0">B3*C3</f>
        <v>350</v>
      </c>
      <c r="E3" s="5">
        <f t="shared" ref="E3:E20" si="1">C3*C3</f>
        <v>4</v>
      </c>
      <c r="F3" s="5">
        <f t="shared" ref="F3:F20" si="2">$I$2+$H$2*C3</f>
        <v>253.44912280701749</v>
      </c>
    </row>
    <row r="4" spans="1:9" x14ac:dyDescent="0.25">
      <c r="A4" s="5">
        <v>3</v>
      </c>
      <c r="B4" s="5">
        <f>Свекла1!B8</f>
        <v>324</v>
      </c>
      <c r="C4" s="5">
        <v>3</v>
      </c>
      <c r="D4" s="5">
        <f t="shared" si="0"/>
        <v>972</v>
      </c>
      <c r="E4" s="5">
        <f t="shared" si="1"/>
        <v>9</v>
      </c>
      <c r="F4" s="5">
        <f t="shared" si="2"/>
        <v>257.84035087719292</v>
      </c>
    </row>
    <row r="5" spans="1:9" x14ac:dyDescent="0.25">
      <c r="A5" s="5">
        <v>4</v>
      </c>
      <c r="B5" s="5">
        <f>Свекла1!B9</f>
        <v>264</v>
      </c>
      <c r="C5" s="5">
        <v>4</v>
      </c>
      <c r="D5" s="5">
        <f t="shared" si="0"/>
        <v>1056</v>
      </c>
      <c r="E5" s="5">
        <f t="shared" si="1"/>
        <v>16</v>
      </c>
      <c r="F5" s="5">
        <f t="shared" si="2"/>
        <v>262.2315789473684</v>
      </c>
    </row>
    <row r="6" spans="1:9" x14ac:dyDescent="0.25">
      <c r="A6" s="5">
        <v>5</v>
      </c>
      <c r="B6" s="5">
        <f>Свекла1!B10</f>
        <v>316</v>
      </c>
      <c r="C6" s="5">
        <v>5</v>
      </c>
      <c r="D6" s="5">
        <f t="shared" si="0"/>
        <v>1580</v>
      </c>
      <c r="E6" s="5">
        <f t="shared" si="1"/>
        <v>25</v>
      </c>
      <c r="F6" s="5">
        <f t="shared" si="2"/>
        <v>266.62280701754383</v>
      </c>
    </row>
    <row r="7" spans="1:9" x14ac:dyDescent="0.25">
      <c r="A7" s="5">
        <v>6</v>
      </c>
      <c r="B7" s="5">
        <f>Свекла1!B11</f>
        <v>271</v>
      </c>
      <c r="C7" s="5">
        <v>6</v>
      </c>
      <c r="D7" s="5">
        <f t="shared" si="0"/>
        <v>1626</v>
      </c>
      <c r="E7" s="5">
        <f t="shared" si="1"/>
        <v>36</v>
      </c>
      <c r="F7" s="5">
        <f t="shared" si="2"/>
        <v>271.01403508771926</v>
      </c>
    </row>
    <row r="8" spans="1:9" x14ac:dyDescent="0.25">
      <c r="A8" s="5">
        <v>7</v>
      </c>
      <c r="B8" s="5">
        <f>Свекла1!B12</f>
        <v>225</v>
      </c>
      <c r="C8" s="5">
        <v>7</v>
      </c>
      <c r="D8" s="5">
        <f t="shared" si="0"/>
        <v>1575</v>
      </c>
      <c r="E8" s="5">
        <f t="shared" si="1"/>
        <v>49</v>
      </c>
      <c r="F8" s="5">
        <f t="shared" si="2"/>
        <v>275.40526315789469</v>
      </c>
    </row>
    <row r="9" spans="1:9" x14ac:dyDescent="0.25">
      <c r="A9" s="5">
        <v>8</v>
      </c>
      <c r="B9" s="5">
        <f>Свекла1!B13</f>
        <v>289</v>
      </c>
      <c r="C9" s="5">
        <v>8</v>
      </c>
      <c r="D9" s="5">
        <f t="shared" si="0"/>
        <v>2312</v>
      </c>
      <c r="E9" s="5">
        <f t="shared" si="1"/>
        <v>64</v>
      </c>
      <c r="F9" s="5">
        <f t="shared" si="2"/>
        <v>279.79649122807018</v>
      </c>
    </row>
    <row r="10" spans="1:9" x14ac:dyDescent="0.25">
      <c r="A10" s="5">
        <v>9</v>
      </c>
      <c r="B10" s="5">
        <f>Свекла1!B14</f>
        <v>307</v>
      </c>
      <c r="C10" s="5">
        <v>9</v>
      </c>
      <c r="D10" s="5">
        <f t="shared" si="0"/>
        <v>2763</v>
      </c>
      <c r="E10" s="5">
        <f t="shared" si="1"/>
        <v>81</v>
      </c>
      <c r="F10" s="5">
        <f t="shared" si="2"/>
        <v>284.18771929824561</v>
      </c>
    </row>
    <row r="11" spans="1:9" x14ac:dyDescent="0.25">
      <c r="A11" s="5">
        <v>10</v>
      </c>
      <c r="B11" s="5">
        <f>Свекла1!B15</f>
        <v>380</v>
      </c>
      <c r="C11" s="5">
        <v>10</v>
      </c>
      <c r="D11" s="5">
        <f t="shared" si="0"/>
        <v>3800</v>
      </c>
      <c r="E11" s="5">
        <f t="shared" si="1"/>
        <v>100</v>
      </c>
      <c r="F11" s="5">
        <f t="shared" si="2"/>
        <v>288.57894736842104</v>
      </c>
    </row>
    <row r="12" spans="1:9" x14ac:dyDescent="0.25">
      <c r="A12" s="5">
        <v>11</v>
      </c>
      <c r="B12" s="5">
        <f>Свекла1!B16</f>
        <v>336</v>
      </c>
      <c r="C12" s="5">
        <v>11</v>
      </c>
      <c r="D12" s="5">
        <f t="shared" si="0"/>
        <v>3696</v>
      </c>
      <c r="E12" s="5">
        <f t="shared" si="1"/>
        <v>121</v>
      </c>
      <c r="F12" s="5">
        <f t="shared" si="2"/>
        <v>292.97017543859647</v>
      </c>
    </row>
    <row r="13" spans="1:9" x14ac:dyDescent="0.25">
      <c r="A13" s="5">
        <v>12</v>
      </c>
      <c r="B13" s="5">
        <f>Свекла1!B17</f>
        <v>298</v>
      </c>
      <c r="C13" s="5">
        <v>12</v>
      </c>
      <c r="D13" s="5">
        <f t="shared" si="0"/>
        <v>3576</v>
      </c>
      <c r="E13" s="5">
        <f t="shared" si="1"/>
        <v>144</v>
      </c>
      <c r="F13" s="5">
        <f t="shared" si="2"/>
        <v>297.36140350877196</v>
      </c>
    </row>
    <row r="14" spans="1:9" x14ac:dyDescent="0.25">
      <c r="A14" s="5">
        <v>13</v>
      </c>
      <c r="B14" s="5">
        <f>Свекла1!B18</f>
        <v>250</v>
      </c>
      <c r="C14" s="5">
        <v>13</v>
      </c>
      <c r="D14" s="5">
        <f t="shared" si="0"/>
        <v>3250</v>
      </c>
      <c r="E14" s="5">
        <f t="shared" si="1"/>
        <v>169</v>
      </c>
      <c r="F14" s="5">
        <f t="shared" si="2"/>
        <v>301.75263157894739</v>
      </c>
    </row>
    <row r="15" spans="1:9" x14ac:dyDescent="0.25">
      <c r="A15" s="5">
        <v>14</v>
      </c>
      <c r="B15" s="5">
        <f>Свекла1!B19</f>
        <v>278</v>
      </c>
      <c r="C15" s="5">
        <v>14</v>
      </c>
      <c r="D15" s="5">
        <f t="shared" si="0"/>
        <v>3892</v>
      </c>
      <c r="E15" s="5">
        <f t="shared" si="1"/>
        <v>196</v>
      </c>
      <c r="F15" s="5">
        <f t="shared" si="2"/>
        <v>306.14385964912282</v>
      </c>
    </row>
    <row r="16" spans="1:9" x14ac:dyDescent="0.25">
      <c r="A16" s="5">
        <v>15</v>
      </c>
      <c r="B16" s="5">
        <f>Свекла1!B20</f>
        <v>187</v>
      </c>
      <c r="C16" s="5">
        <v>15</v>
      </c>
      <c r="D16" s="5">
        <f t="shared" si="0"/>
        <v>2805</v>
      </c>
      <c r="E16" s="5">
        <f t="shared" si="1"/>
        <v>225</v>
      </c>
      <c r="F16" s="5">
        <f t="shared" si="2"/>
        <v>310.5350877192983</v>
      </c>
    </row>
    <row r="17" spans="1:6" x14ac:dyDescent="0.25">
      <c r="A17" s="5">
        <v>16</v>
      </c>
      <c r="B17" s="5">
        <f>Свекла1!B21</f>
        <v>259</v>
      </c>
      <c r="C17" s="5">
        <v>16</v>
      </c>
      <c r="D17" s="5">
        <f t="shared" si="0"/>
        <v>4144</v>
      </c>
      <c r="E17" s="5">
        <f t="shared" si="1"/>
        <v>256</v>
      </c>
      <c r="F17" s="5">
        <f t="shared" si="2"/>
        <v>314.92631578947373</v>
      </c>
    </row>
    <row r="18" spans="1:6" x14ac:dyDescent="0.25">
      <c r="A18" s="5">
        <v>17</v>
      </c>
      <c r="B18" s="5">
        <f>Свекла1!B22</f>
        <v>309</v>
      </c>
      <c r="C18" s="5">
        <v>17</v>
      </c>
      <c r="D18" s="5">
        <f t="shared" si="0"/>
        <v>5253</v>
      </c>
      <c r="E18" s="5">
        <f t="shared" si="1"/>
        <v>289</v>
      </c>
      <c r="F18" s="5">
        <f t="shared" si="2"/>
        <v>319.31754385964916</v>
      </c>
    </row>
    <row r="19" spans="1:6" x14ac:dyDescent="0.25">
      <c r="A19" s="5">
        <v>18</v>
      </c>
      <c r="B19" s="5">
        <f>Свекла1!B23</f>
        <v>336</v>
      </c>
      <c r="C19" s="5">
        <v>18</v>
      </c>
      <c r="D19" s="5">
        <f t="shared" si="0"/>
        <v>6048</v>
      </c>
      <c r="E19" s="5">
        <f t="shared" si="1"/>
        <v>324</v>
      </c>
      <c r="F19" s="5">
        <f t="shared" si="2"/>
        <v>323.70877192982459</v>
      </c>
    </row>
    <row r="20" spans="1:6" x14ac:dyDescent="0.25">
      <c r="A20" s="5">
        <v>19</v>
      </c>
      <c r="B20" s="5">
        <f>Свекла1!B24</f>
        <v>442</v>
      </c>
      <c r="C20" s="5">
        <v>19</v>
      </c>
      <c r="D20" s="5">
        <f t="shared" si="0"/>
        <v>8398</v>
      </c>
      <c r="E20" s="5">
        <f t="shared" si="1"/>
        <v>361</v>
      </c>
      <c r="F20" s="5">
        <f t="shared" si="2"/>
        <v>328.1</v>
      </c>
    </row>
    <row r="21" spans="1:6" x14ac:dyDescent="0.25">
      <c r="A21" s="5" t="s">
        <v>3</v>
      </c>
      <c r="B21" s="5">
        <f>SUM(B2:B20)</f>
        <v>5483</v>
      </c>
      <c r="C21" s="5">
        <f t="shared" ref="C21:E21" si="3">SUM(C2:C20)</f>
        <v>190</v>
      </c>
      <c r="D21" s="5">
        <f t="shared" si="3"/>
        <v>57333</v>
      </c>
      <c r="E21" s="5">
        <f t="shared" si="3"/>
        <v>2470</v>
      </c>
      <c r="F21" s="5"/>
    </row>
    <row r="22" spans="1:6" x14ac:dyDescent="0.25">
      <c r="A22" s="5" t="s">
        <v>20</v>
      </c>
      <c r="B22" s="5">
        <f>AVERAGE(B2:B20)</f>
        <v>288.57894736842104</v>
      </c>
      <c r="C22" s="5">
        <f t="shared" ref="C22:E22" si="4">AVERAGE(C2:C20)</f>
        <v>10</v>
      </c>
      <c r="D22" s="5">
        <f t="shared" si="4"/>
        <v>3017.5263157894738</v>
      </c>
      <c r="E22" s="5">
        <f t="shared" si="4"/>
        <v>130</v>
      </c>
      <c r="F2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714C-E895-4A6B-8B98-3BAECF44A643}">
  <dimension ref="A1:T25"/>
  <sheetViews>
    <sheetView topLeftCell="A4" workbookViewId="0">
      <selection activeCell="M13" sqref="M13"/>
    </sheetView>
  </sheetViews>
  <sheetFormatPr defaultRowHeight="15" x14ac:dyDescent="0.25"/>
  <sheetData>
    <row r="1" spans="1:20" x14ac:dyDescent="0.25">
      <c r="A1" s="5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</row>
    <row r="2" spans="1:20" ht="45" x14ac:dyDescent="0.25">
      <c r="A2" s="6" t="s">
        <v>1</v>
      </c>
      <c r="B2" s="5">
        <v>18.899999999999999</v>
      </c>
      <c r="C2" s="5">
        <v>18.600000000000001</v>
      </c>
      <c r="D2" s="5">
        <v>20.399999999999999</v>
      </c>
      <c r="E2" s="5">
        <v>19.899999999999999</v>
      </c>
      <c r="F2" s="5">
        <v>13.4</v>
      </c>
      <c r="G2" s="5">
        <v>22.1</v>
      </c>
      <c r="H2" s="5">
        <v>22.3</v>
      </c>
      <c r="I2" s="5">
        <v>20.100000000000001</v>
      </c>
      <c r="J2" s="5">
        <v>15.6</v>
      </c>
      <c r="K2" s="5">
        <v>18.2</v>
      </c>
      <c r="L2" s="5">
        <v>23.5</v>
      </c>
      <c r="M2" s="5">
        <v>20.399999999999999</v>
      </c>
      <c r="N2" s="5">
        <v>17.8</v>
      </c>
      <c r="O2" s="5">
        <v>16.899999999999999</v>
      </c>
      <c r="P2" s="5">
        <v>16</v>
      </c>
      <c r="Q2" s="5">
        <v>17.5</v>
      </c>
      <c r="R2" s="5">
        <v>12.8</v>
      </c>
      <c r="S2" s="5">
        <v>8.4</v>
      </c>
      <c r="T2" s="5">
        <v>12.4</v>
      </c>
    </row>
    <row r="5" spans="1:20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12</v>
      </c>
      <c r="J5" s="5" t="s">
        <v>11</v>
      </c>
      <c r="K5" s="5" t="s">
        <v>13</v>
      </c>
    </row>
    <row r="6" spans="1:20" x14ac:dyDescent="0.25">
      <c r="A6" s="5">
        <v>1</v>
      </c>
      <c r="B6" s="5">
        <f>B2</f>
        <v>18.899999999999999</v>
      </c>
      <c r="C6" s="5"/>
      <c r="D6" s="5"/>
      <c r="E6" s="5"/>
      <c r="F6" s="5"/>
      <c r="G6" s="5"/>
      <c r="H6" s="5"/>
      <c r="I6" s="5">
        <f>(F25)/(SQRT(G25*H25))</f>
        <v>-0.8070681727569029</v>
      </c>
      <c r="J6" s="5">
        <f>(B25-246)/8</f>
        <v>11.149999999999999</v>
      </c>
      <c r="K6" s="5">
        <f>C25/8</f>
        <v>40.35</v>
      </c>
    </row>
    <row r="7" spans="1:20" x14ac:dyDescent="0.25">
      <c r="A7" s="5">
        <v>2</v>
      </c>
      <c r="B7" s="5">
        <f>C2</f>
        <v>18.600000000000001</v>
      </c>
      <c r="C7" s="5">
        <f>B6</f>
        <v>18.899999999999999</v>
      </c>
      <c r="D7" s="5">
        <f>B7-$J$6</f>
        <v>7.4500000000000028</v>
      </c>
      <c r="E7" s="5">
        <f>C7-$K$6</f>
        <v>-21.450000000000003</v>
      </c>
      <c r="F7" s="5">
        <f>D7*E7</f>
        <v>-159.80250000000009</v>
      </c>
      <c r="G7" s="5">
        <f>D7*D7</f>
        <v>55.50250000000004</v>
      </c>
      <c r="H7" s="5">
        <f>E7*E7</f>
        <v>460.10250000000013</v>
      </c>
    </row>
    <row r="8" spans="1:20" x14ac:dyDescent="0.25">
      <c r="A8" s="5">
        <v>3</v>
      </c>
      <c r="B8" s="5">
        <f>D2</f>
        <v>20.399999999999999</v>
      </c>
      <c r="C8" s="5">
        <f t="shared" ref="C8:C24" si="0">B7</f>
        <v>18.600000000000001</v>
      </c>
      <c r="D8" s="5">
        <f>B8-$J$6</f>
        <v>9.25</v>
      </c>
      <c r="E8" s="5">
        <f>C8-$K$6</f>
        <v>-21.75</v>
      </c>
      <c r="F8" s="5">
        <f t="shared" ref="F8:F24" si="1">D8*E8</f>
        <v>-201.1875</v>
      </c>
      <c r="G8" s="5">
        <f t="shared" ref="G8:H24" si="2">D8*D8</f>
        <v>85.5625</v>
      </c>
      <c r="H8" s="5">
        <f t="shared" si="2"/>
        <v>473.0625</v>
      </c>
    </row>
    <row r="9" spans="1:20" x14ac:dyDescent="0.25">
      <c r="A9" s="5">
        <v>4</v>
      </c>
      <c r="B9" s="5">
        <f>E2</f>
        <v>19.899999999999999</v>
      </c>
      <c r="C9" s="5">
        <f t="shared" si="0"/>
        <v>20.399999999999999</v>
      </c>
      <c r="D9" s="5">
        <f>B9-$J$6</f>
        <v>8.75</v>
      </c>
      <c r="E9" s="5">
        <f>C9-$K$6</f>
        <v>-19.950000000000003</v>
      </c>
      <c r="F9" s="5">
        <f t="shared" si="1"/>
        <v>-174.56250000000003</v>
      </c>
      <c r="G9" s="5">
        <f t="shared" si="2"/>
        <v>76.5625</v>
      </c>
      <c r="H9" s="5">
        <f t="shared" si="2"/>
        <v>398.00250000000011</v>
      </c>
    </row>
    <row r="10" spans="1:20" x14ac:dyDescent="0.25">
      <c r="A10" s="5">
        <v>5</v>
      </c>
      <c r="B10" s="5">
        <f>F2</f>
        <v>13.4</v>
      </c>
      <c r="C10" s="5">
        <f t="shared" si="0"/>
        <v>19.899999999999999</v>
      </c>
      <c r="D10" s="5">
        <f>B10-$J$6</f>
        <v>2.2500000000000018</v>
      </c>
      <c r="E10" s="5">
        <f>C10-$K$6</f>
        <v>-20.450000000000003</v>
      </c>
      <c r="F10" s="5">
        <f t="shared" si="1"/>
        <v>-46.012500000000045</v>
      </c>
      <c r="G10" s="5">
        <f t="shared" si="2"/>
        <v>5.062500000000008</v>
      </c>
      <c r="H10" s="5">
        <f t="shared" si="2"/>
        <v>418.2025000000001</v>
      </c>
    </row>
    <row r="11" spans="1:20" x14ac:dyDescent="0.25">
      <c r="A11" s="5">
        <v>6</v>
      </c>
      <c r="B11" s="5">
        <f>G2</f>
        <v>22.1</v>
      </c>
      <c r="C11" s="5">
        <f t="shared" si="0"/>
        <v>13.4</v>
      </c>
      <c r="D11" s="5">
        <f>B11-$J$6</f>
        <v>10.950000000000003</v>
      </c>
      <c r="E11" s="5">
        <f>C11-$K$6</f>
        <v>-26.950000000000003</v>
      </c>
      <c r="F11" s="5">
        <f t="shared" si="1"/>
        <v>-295.10250000000013</v>
      </c>
      <c r="G11" s="5">
        <f t="shared" si="2"/>
        <v>119.90250000000006</v>
      </c>
      <c r="H11" s="5">
        <f t="shared" si="2"/>
        <v>726.30250000000012</v>
      </c>
    </row>
    <row r="12" spans="1:20" x14ac:dyDescent="0.25">
      <c r="A12" s="5">
        <v>7</v>
      </c>
      <c r="B12" s="5">
        <f>H2</f>
        <v>22.3</v>
      </c>
      <c r="C12" s="5">
        <f t="shared" si="0"/>
        <v>22.1</v>
      </c>
      <c r="D12" s="5">
        <f>B12-$J$6</f>
        <v>11.150000000000002</v>
      </c>
      <c r="E12" s="5">
        <f>C12-$K$6</f>
        <v>-18.25</v>
      </c>
      <c r="F12" s="5">
        <f t="shared" si="1"/>
        <v>-203.48750000000004</v>
      </c>
      <c r="G12" s="5">
        <f t="shared" si="2"/>
        <v>124.32250000000005</v>
      </c>
      <c r="H12" s="5">
        <f t="shared" si="2"/>
        <v>333.0625</v>
      </c>
    </row>
    <row r="13" spans="1:20" x14ac:dyDescent="0.25">
      <c r="A13" s="5">
        <v>8</v>
      </c>
      <c r="B13" s="5">
        <f>I2</f>
        <v>20.100000000000001</v>
      </c>
      <c r="C13" s="5">
        <f t="shared" si="0"/>
        <v>22.3</v>
      </c>
      <c r="D13" s="5">
        <f>B13-$J$6</f>
        <v>8.9500000000000028</v>
      </c>
      <c r="E13" s="5">
        <f>C13-$K$6</f>
        <v>-18.05</v>
      </c>
      <c r="F13" s="5">
        <f t="shared" si="1"/>
        <v>-161.54750000000007</v>
      </c>
      <c r="G13" s="5">
        <f t="shared" si="2"/>
        <v>80.102500000000049</v>
      </c>
      <c r="H13" s="5">
        <f t="shared" si="2"/>
        <v>325.80250000000001</v>
      </c>
    </row>
    <row r="14" spans="1:20" x14ac:dyDescent="0.25">
      <c r="A14" s="5">
        <v>9</v>
      </c>
      <c r="B14" s="5">
        <f>J2</f>
        <v>15.6</v>
      </c>
      <c r="C14" s="5">
        <f t="shared" si="0"/>
        <v>20.100000000000001</v>
      </c>
      <c r="D14" s="5">
        <f>B14-$J$6</f>
        <v>4.4500000000000011</v>
      </c>
      <c r="E14" s="5">
        <f>C14-$K$6</f>
        <v>-20.25</v>
      </c>
      <c r="F14" s="5">
        <f t="shared" si="1"/>
        <v>-90.112500000000026</v>
      </c>
      <c r="G14" s="5">
        <f t="shared" si="2"/>
        <v>19.802500000000009</v>
      </c>
      <c r="H14" s="5">
        <f t="shared" si="2"/>
        <v>410.0625</v>
      </c>
    </row>
    <row r="15" spans="1:20" x14ac:dyDescent="0.25">
      <c r="A15" s="5">
        <v>10</v>
      </c>
      <c r="B15" s="5">
        <f>K2</f>
        <v>18.2</v>
      </c>
      <c r="C15" s="5">
        <f t="shared" si="0"/>
        <v>15.6</v>
      </c>
      <c r="D15" s="5">
        <f>B15-$J$6</f>
        <v>7.0500000000000007</v>
      </c>
      <c r="E15" s="5">
        <f>C15-$K$6</f>
        <v>-24.75</v>
      </c>
      <c r="F15" s="5">
        <f t="shared" si="1"/>
        <v>-174.48750000000001</v>
      </c>
      <c r="G15" s="5">
        <f t="shared" si="2"/>
        <v>49.702500000000008</v>
      </c>
      <c r="H15" s="5">
        <f t="shared" si="2"/>
        <v>612.5625</v>
      </c>
    </row>
    <row r="16" spans="1:20" x14ac:dyDescent="0.25">
      <c r="A16" s="5">
        <v>11</v>
      </c>
      <c r="B16" s="5">
        <f>L2</f>
        <v>23.5</v>
      </c>
      <c r="C16" s="5">
        <f t="shared" si="0"/>
        <v>18.2</v>
      </c>
      <c r="D16" s="5">
        <f>B16-$J$6</f>
        <v>12.350000000000001</v>
      </c>
      <c r="E16" s="5">
        <f>C16-$K$6</f>
        <v>-22.150000000000002</v>
      </c>
      <c r="F16" s="5">
        <f t="shared" si="1"/>
        <v>-273.55250000000007</v>
      </c>
      <c r="G16" s="5">
        <f t="shared" si="2"/>
        <v>152.52250000000004</v>
      </c>
      <c r="H16" s="5">
        <f t="shared" si="2"/>
        <v>490.62250000000012</v>
      </c>
    </row>
    <row r="17" spans="1:8" x14ac:dyDescent="0.25">
      <c r="A17" s="5">
        <v>12</v>
      </c>
      <c r="B17" s="5">
        <f>M2</f>
        <v>20.399999999999999</v>
      </c>
      <c r="C17" s="5">
        <f t="shared" si="0"/>
        <v>23.5</v>
      </c>
      <c r="D17" s="5">
        <f>B17-$J$6</f>
        <v>9.25</v>
      </c>
      <c r="E17" s="5">
        <f>C17-$K$6</f>
        <v>-16.850000000000001</v>
      </c>
      <c r="F17" s="5">
        <f t="shared" si="1"/>
        <v>-155.86250000000001</v>
      </c>
      <c r="G17" s="5">
        <f t="shared" si="2"/>
        <v>85.5625</v>
      </c>
      <c r="H17" s="5">
        <f t="shared" si="2"/>
        <v>283.92250000000007</v>
      </c>
    </row>
    <row r="18" spans="1:8" x14ac:dyDescent="0.25">
      <c r="A18" s="5">
        <v>13</v>
      </c>
      <c r="B18" s="5">
        <f>N2</f>
        <v>17.8</v>
      </c>
      <c r="C18" s="5">
        <f t="shared" si="0"/>
        <v>20.399999999999999</v>
      </c>
      <c r="D18" s="5">
        <f>B18-$J$6</f>
        <v>6.6500000000000021</v>
      </c>
      <c r="E18" s="5">
        <f>C18-$K$6</f>
        <v>-19.950000000000003</v>
      </c>
      <c r="F18" s="5">
        <f t="shared" si="1"/>
        <v>-132.66750000000008</v>
      </c>
      <c r="G18" s="5">
        <f t="shared" si="2"/>
        <v>44.222500000000025</v>
      </c>
      <c r="H18" s="5">
        <f t="shared" si="2"/>
        <v>398.00250000000011</v>
      </c>
    </row>
    <row r="19" spans="1:8" x14ac:dyDescent="0.25">
      <c r="A19" s="5">
        <v>14</v>
      </c>
      <c r="B19" s="5">
        <f>O2</f>
        <v>16.899999999999999</v>
      </c>
      <c r="C19" s="5">
        <f t="shared" si="0"/>
        <v>17.8</v>
      </c>
      <c r="D19" s="5">
        <f>B19-$J$6</f>
        <v>5.75</v>
      </c>
      <c r="E19" s="5">
        <f>C19-$K$6</f>
        <v>-22.55</v>
      </c>
      <c r="F19" s="5">
        <f t="shared" si="1"/>
        <v>-129.66249999999999</v>
      </c>
      <c r="G19" s="5">
        <f t="shared" si="2"/>
        <v>33.0625</v>
      </c>
      <c r="H19" s="5">
        <f t="shared" si="2"/>
        <v>508.50250000000005</v>
      </c>
    </row>
    <row r="20" spans="1:8" x14ac:dyDescent="0.25">
      <c r="A20" s="5">
        <v>15</v>
      </c>
      <c r="B20" s="5">
        <f>P2</f>
        <v>16</v>
      </c>
      <c r="C20" s="5">
        <f t="shared" si="0"/>
        <v>16.899999999999999</v>
      </c>
      <c r="D20" s="5">
        <f>B20-$J$6</f>
        <v>4.8500000000000014</v>
      </c>
      <c r="E20" s="5">
        <f>C20-$K$6</f>
        <v>-23.450000000000003</v>
      </c>
      <c r="F20" s="5">
        <f t="shared" si="1"/>
        <v>-113.73250000000004</v>
      </c>
      <c r="G20" s="5">
        <f t="shared" si="2"/>
        <v>23.522500000000015</v>
      </c>
      <c r="H20" s="5">
        <f t="shared" si="2"/>
        <v>549.90250000000015</v>
      </c>
    </row>
    <row r="21" spans="1:8" x14ac:dyDescent="0.25">
      <c r="A21" s="5">
        <v>16</v>
      </c>
      <c r="B21" s="5">
        <f>Q2</f>
        <v>17.5</v>
      </c>
      <c r="C21" s="5">
        <f t="shared" si="0"/>
        <v>16</v>
      </c>
      <c r="D21" s="5">
        <f>B21-$J$6</f>
        <v>6.3500000000000014</v>
      </c>
      <c r="E21" s="5">
        <f>C21-$K$6</f>
        <v>-24.35</v>
      </c>
      <c r="F21" s="5">
        <f t="shared" si="1"/>
        <v>-154.62250000000003</v>
      </c>
      <c r="G21" s="5">
        <f t="shared" si="2"/>
        <v>40.322500000000019</v>
      </c>
      <c r="H21" s="5">
        <f t="shared" si="2"/>
        <v>592.92250000000001</v>
      </c>
    </row>
    <row r="22" spans="1:8" x14ac:dyDescent="0.25">
      <c r="A22" s="5">
        <v>17</v>
      </c>
      <c r="B22" s="5">
        <f>R2</f>
        <v>12.8</v>
      </c>
      <c r="C22" s="5">
        <f t="shared" si="0"/>
        <v>17.5</v>
      </c>
      <c r="D22" s="5">
        <f>B22-$J$6</f>
        <v>1.6500000000000021</v>
      </c>
      <c r="E22" s="5">
        <f>C22-$K$6</f>
        <v>-22.85</v>
      </c>
      <c r="F22" s="5">
        <f t="shared" si="1"/>
        <v>-37.70250000000005</v>
      </c>
      <c r="G22" s="5">
        <f t="shared" si="2"/>
        <v>2.7225000000000072</v>
      </c>
      <c r="H22" s="5">
        <f t="shared" si="2"/>
        <v>522.12250000000006</v>
      </c>
    </row>
    <row r="23" spans="1:8" x14ac:dyDescent="0.25">
      <c r="A23" s="5">
        <v>18</v>
      </c>
      <c r="B23" s="5">
        <f>S2</f>
        <v>8.4</v>
      </c>
      <c r="C23" s="5">
        <f t="shared" si="0"/>
        <v>12.8</v>
      </c>
      <c r="D23" s="5">
        <f>B23-$J$6</f>
        <v>-2.7499999999999982</v>
      </c>
      <c r="E23" s="5">
        <f>C23-$K$6</f>
        <v>-27.55</v>
      </c>
      <c r="F23" s="5">
        <f t="shared" si="1"/>
        <v>75.762499999999946</v>
      </c>
      <c r="G23" s="5">
        <f t="shared" si="2"/>
        <v>7.5624999999999902</v>
      </c>
      <c r="H23" s="5">
        <f t="shared" si="2"/>
        <v>759.00250000000005</v>
      </c>
    </row>
    <row r="24" spans="1:8" x14ac:dyDescent="0.25">
      <c r="A24" s="5">
        <v>19</v>
      </c>
      <c r="B24" s="5">
        <f>T2</f>
        <v>12.4</v>
      </c>
      <c r="C24" s="5">
        <f t="shared" si="0"/>
        <v>8.4</v>
      </c>
      <c r="D24" s="5">
        <f>B24-$J$6</f>
        <v>1.2500000000000018</v>
      </c>
      <c r="E24" s="5">
        <f>C24-$K$6</f>
        <v>-31.950000000000003</v>
      </c>
      <c r="F24" s="5">
        <f t="shared" si="1"/>
        <v>-39.937500000000057</v>
      </c>
      <c r="G24" s="5">
        <f t="shared" si="2"/>
        <v>1.5625000000000044</v>
      </c>
      <c r="H24" s="5">
        <f t="shared" si="2"/>
        <v>1020.8025000000002</v>
      </c>
    </row>
    <row r="25" spans="1:8" x14ac:dyDescent="0.25">
      <c r="A25" s="5" t="s">
        <v>3</v>
      </c>
      <c r="B25" s="5">
        <f>SUM(B6:B24)</f>
        <v>335.2</v>
      </c>
      <c r="C25" s="5">
        <f>SUM(C6:C24)</f>
        <v>322.8</v>
      </c>
      <c r="D25" s="5"/>
      <c r="E25" s="5"/>
      <c r="F25" s="5">
        <f>SUM(F6:F24)</f>
        <v>-2468.2800000000002</v>
      </c>
      <c r="G25" s="5">
        <f>SUM(G6:G24)</f>
        <v>1007.5850000000002</v>
      </c>
      <c r="H25" s="5">
        <f>SUM(H6:H24)</f>
        <v>9282.965000000002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A252-CCAB-4F86-B6F6-AA7403E3D06A}">
  <dimension ref="A1:I22"/>
  <sheetViews>
    <sheetView tabSelected="1" workbookViewId="0">
      <selection activeCell="L26" sqref="L26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f>Подсолнечник1!B6</f>
        <v>18.899999999999999</v>
      </c>
      <c r="C2" s="5">
        <v>1</v>
      </c>
      <c r="D2" s="5">
        <f>B2*C2</f>
        <v>18.899999999999999</v>
      </c>
      <c r="E2" s="5">
        <f>C2*C2</f>
        <v>1</v>
      </c>
      <c r="F2" s="5">
        <f>$I$2+$H$2*C2</f>
        <v>21.123684210526314</v>
      </c>
      <c r="H2" s="5">
        <f>(D22-B22*C22)/(E22-C22*C22)</f>
        <v>-0.38684210526315799</v>
      </c>
      <c r="I2" s="5">
        <f>B22-H2*C22</f>
        <v>21.510526315789473</v>
      </c>
    </row>
    <row r="3" spans="1:9" x14ac:dyDescent="0.25">
      <c r="A3" s="5">
        <v>2</v>
      </c>
      <c r="B3" s="5">
        <f>Подсолнечник1!B7</f>
        <v>18.600000000000001</v>
      </c>
      <c r="C3" s="5">
        <v>2</v>
      </c>
      <c r="D3" s="5">
        <f t="shared" ref="D3:D20" si="0">B3*C3</f>
        <v>37.200000000000003</v>
      </c>
      <c r="E3" s="5">
        <f t="shared" ref="E3:E20" si="1">C3*C3</f>
        <v>4</v>
      </c>
      <c r="F3" s="5">
        <f t="shared" ref="F3:F20" si="2">$I$2+$H$2*C3</f>
        <v>20.736842105263158</v>
      </c>
    </row>
    <row r="4" spans="1:9" x14ac:dyDescent="0.25">
      <c r="A4" s="5">
        <v>3</v>
      </c>
      <c r="B4" s="5">
        <f>Подсолнечник1!B8</f>
        <v>20.399999999999999</v>
      </c>
      <c r="C4" s="5">
        <v>3</v>
      </c>
      <c r="D4" s="5">
        <f t="shared" si="0"/>
        <v>61.199999999999996</v>
      </c>
      <c r="E4" s="5">
        <f t="shared" si="1"/>
        <v>9</v>
      </c>
      <c r="F4" s="5">
        <f t="shared" si="2"/>
        <v>20.349999999999998</v>
      </c>
    </row>
    <row r="5" spans="1:9" x14ac:dyDescent="0.25">
      <c r="A5" s="5">
        <v>4</v>
      </c>
      <c r="B5" s="5">
        <f>Подсолнечник1!B9</f>
        <v>19.899999999999999</v>
      </c>
      <c r="C5" s="5">
        <v>4</v>
      </c>
      <c r="D5" s="5">
        <f t="shared" si="0"/>
        <v>79.599999999999994</v>
      </c>
      <c r="E5" s="5">
        <f t="shared" si="1"/>
        <v>16</v>
      </c>
      <c r="F5" s="5">
        <f t="shared" si="2"/>
        <v>19.963157894736842</v>
      </c>
    </row>
    <row r="6" spans="1:9" x14ac:dyDescent="0.25">
      <c r="A6" s="5">
        <v>5</v>
      </c>
      <c r="B6" s="5">
        <f>Подсолнечник1!B10</f>
        <v>13.4</v>
      </c>
      <c r="C6" s="5">
        <v>5</v>
      </c>
      <c r="D6" s="5">
        <f t="shared" si="0"/>
        <v>67</v>
      </c>
      <c r="E6" s="5">
        <f t="shared" si="1"/>
        <v>25</v>
      </c>
      <c r="F6" s="5">
        <f t="shared" si="2"/>
        <v>19.576315789473682</v>
      </c>
    </row>
    <row r="7" spans="1:9" x14ac:dyDescent="0.25">
      <c r="A7" s="5">
        <v>6</v>
      </c>
      <c r="B7" s="5">
        <f>Подсолнечник1!B11</f>
        <v>22.1</v>
      </c>
      <c r="C7" s="5">
        <v>6</v>
      </c>
      <c r="D7" s="5">
        <f t="shared" si="0"/>
        <v>132.60000000000002</v>
      </c>
      <c r="E7" s="5">
        <f t="shared" si="1"/>
        <v>36</v>
      </c>
      <c r="F7" s="5">
        <f t="shared" si="2"/>
        <v>19.189473684210526</v>
      </c>
    </row>
    <row r="8" spans="1:9" x14ac:dyDescent="0.25">
      <c r="A8" s="5">
        <v>7</v>
      </c>
      <c r="B8" s="5">
        <f>Подсолнечник1!B12</f>
        <v>22.3</v>
      </c>
      <c r="C8" s="5">
        <v>7</v>
      </c>
      <c r="D8" s="5">
        <f t="shared" si="0"/>
        <v>156.1</v>
      </c>
      <c r="E8" s="5">
        <f t="shared" si="1"/>
        <v>49</v>
      </c>
      <c r="F8" s="5">
        <f t="shared" si="2"/>
        <v>18.802631578947366</v>
      </c>
    </row>
    <row r="9" spans="1:9" x14ac:dyDescent="0.25">
      <c r="A9" s="5">
        <v>8</v>
      </c>
      <c r="B9" s="5">
        <f>Подсолнечник1!B13</f>
        <v>20.100000000000001</v>
      </c>
      <c r="C9" s="5">
        <v>8</v>
      </c>
      <c r="D9" s="5">
        <f t="shared" si="0"/>
        <v>160.80000000000001</v>
      </c>
      <c r="E9" s="5">
        <f t="shared" si="1"/>
        <v>64</v>
      </c>
      <c r="F9" s="5">
        <f t="shared" si="2"/>
        <v>18.41578947368421</v>
      </c>
    </row>
    <row r="10" spans="1:9" x14ac:dyDescent="0.25">
      <c r="A10" s="5">
        <v>9</v>
      </c>
      <c r="B10" s="5">
        <f>Подсолнечник1!B14</f>
        <v>15.6</v>
      </c>
      <c r="C10" s="5">
        <v>9</v>
      </c>
      <c r="D10" s="5">
        <f t="shared" si="0"/>
        <v>140.4</v>
      </c>
      <c r="E10" s="5">
        <f t="shared" si="1"/>
        <v>81</v>
      </c>
      <c r="F10" s="5">
        <f t="shared" si="2"/>
        <v>18.028947368421051</v>
      </c>
    </row>
    <row r="11" spans="1:9" x14ac:dyDescent="0.25">
      <c r="A11" s="5">
        <v>10</v>
      </c>
      <c r="B11" s="5">
        <f>Подсолнечник1!B15</f>
        <v>18.2</v>
      </c>
      <c r="C11" s="5">
        <v>10</v>
      </c>
      <c r="D11" s="5">
        <f t="shared" si="0"/>
        <v>182</v>
      </c>
      <c r="E11" s="5">
        <f t="shared" si="1"/>
        <v>100</v>
      </c>
      <c r="F11" s="5">
        <f t="shared" si="2"/>
        <v>17.642105263157895</v>
      </c>
    </row>
    <row r="12" spans="1:9" x14ac:dyDescent="0.25">
      <c r="A12" s="5">
        <v>11</v>
      </c>
      <c r="B12" s="5">
        <f>Подсолнечник1!B16</f>
        <v>23.5</v>
      </c>
      <c r="C12" s="5">
        <v>11</v>
      </c>
      <c r="D12" s="5">
        <f t="shared" si="0"/>
        <v>258.5</v>
      </c>
      <c r="E12" s="5">
        <f t="shared" si="1"/>
        <v>121</v>
      </c>
      <c r="F12" s="5">
        <f t="shared" si="2"/>
        <v>17.255263157894735</v>
      </c>
    </row>
    <row r="13" spans="1:9" x14ac:dyDescent="0.25">
      <c r="A13" s="5">
        <v>12</v>
      </c>
      <c r="B13" s="5">
        <f>Подсолнечник1!B17</f>
        <v>20.399999999999999</v>
      </c>
      <c r="C13" s="5">
        <v>12</v>
      </c>
      <c r="D13" s="5">
        <f t="shared" si="0"/>
        <v>244.79999999999998</v>
      </c>
      <c r="E13" s="5">
        <f t="shared" si="1"/>
        <v>144</v>
      </c>
      <c r="F13" s="5">
        <f t="shared" si="2"/>
        <v>16.868421052631575</v>
      </c>
    </row>
    <row r="14" spans="1:9" x14ac:dyDescent="0.25">
      <c r="A14" s="5">
        <v>13</v>
      </c>
      <c r="B14" s="5">
        <f>Подсолнечник1!B18</f>
        <v>17.8</v>
      </c>
      <c r="C14" s="5">
        <v>13</v>
      </c>
      <c r="D14" s="5">
        <f t="shared" si="0"/>
        <v>231.4</v>
      </c>
      <c r="E14" s="5">
        <f t="shared" si="1"/>
        <v>169</v>
      </c>
      <c r="F14" s="5">
        <f t="shared" si="2"/>
        <v>16.481578947368419</v>
      </c>
    </row>
    <row r="15" spans="1:9" x14ac:dyDescent="0.25">
      <c r="A15" s="5">
        <v>14</v>
      </c>
      <c r="B15" s="5">
        <f>Подсолнечник1!B19</f>
        <v>16.899999999999999</v>
      </c>
      <c r="C15" s="5">
        <v>14</v>
      </c>
      <c r="D15" s="5">
        <f t="shared" si="0"/>
        <v>236.59999999999997</v>
      </c>
      <c r="E15" s="5">
        <f t="shared" si="1"/>
        <v>196</v>
      </c>
      <c r="F15" s="5">
        <f t="shared" si="2"/>
        <v>16.094736842105263</v>
      </c>
    </row>
    <row r="16" spans="1:9" x14ac:dyDescent="0.25">
      <c r="A16" s="5">
        <v>15</v>
      </c>
      <c r="B16" s="5">
        <f>Подсолнечник1!B20</f>
        <v>16</v>
      </c>
      <c r="C16" s="5">
        <v>15</v>
      </c>
      <c r="D16" s="5">
        <f t="shared" si="0"/>
        <v>240</v>
      </c>
      <c r="E16" s="5">
        <f t="shared" si="1"/>
        <v>225</v>
      </c>
      <c r="F16" s="5">
        <f t="shared" si="2"/>
        <v>15.707894736842103</v>
      </c>
    </row>
    <row r="17" spans="1:6" x14ac:dyDescent="0.25">
      <c r="A17" s="5">
        <v>16</v>
      </c>
      <c r="B17" s="5">
        <f>Подсолнечник1!B21</f>
        <v>17.5</v>
      </c>
      <c r="C17" s="5">
        <v>16</v>
      </c>
      <c r="D17" s="5">
        <f t="shared" si="0"/>
        <v>280</v>
      </c>
      <c r="E17" s="5">
        <f t="shared" si="1"/>
        <v>256</v>
      </c>
      <c r="F17" s="5">
        <f t="shared" si="2"/>
        <v>15.321052631578945</v>
      </c>
    </row>
    <row r="18" spans="1:6" x14ac:dyDescent="0.25">
      <c r="A18" s="5">
        <v>17</v>
      </c>
      <c r="B18" s="5">
        <f>Подсолнечник1!B22</f>
        <v>12.8</v>
      </c>
      <c r="C18" s="5">
        <v>17</v>
      </c>
      <c r="D18" s="5">
        <f t="shared" si="0"/>
        <v>217.60000000000002</v>
      </c>
      <c r="E18" s="5">
        <f t="shared" si="1"/>
        <v>289</v>
      </c>
      <c r="F18" s="5">
        <f t="shared" si="2"/>
        <v>14.934210526315788</v>
      </c>
    </row>
    <row r="19" spans="1:6" x14ac:dyDescent="0.25">
      <c r="A19" s="5">
        <v>18</v>
      </c>
      <c r="B19" s="5">
        <f>Подсолнечник1!B23</f>
        <v>8.4</v>
      </c>
      <c r="C19" s="5">
        <v>18</v>
      </c>
      <c r="D19" s="5">
        <f t="shared" si="0"/>
        <v>151.20000000000002</v>
      </c>
      <c r="E19" s="5">
        <f t="shared" si="1"/>
        <v>324</v>
      </c>
      <c r="F19" s="5">
        <f t="shared" si="2"/>
        <v>14.54736842105263</v>
      </c>
    </row>
    <row r="20" spans="1:6" x14ac:dyDescent="0.25">
      <c r="A20" s="5">
        <v>19</v>
      </c>
      <c r="B20" s="5">
        <f>Подсолнечник1!B24</f>
        <v>12.4</v>
      </c>
      <c r="C20" s="5">
        <v>19</v>
      </c>
      <c r="D20" s="5">
        <f t="shared" si="0"/>
        <v>235.6</v>
      </c>
      <c r="E20" s="5">
        <f t="shared" si="1"/>
        <v>361</v>
      </c>
      <c r="F20" s="5">
        <f t="shared" si="2"/>
        <v>14.160526315789472</v>
      </c>
    </row>
    <row r="21" spans="1:6" x14ac:dyDescent="0.25">
      <c r="A21" s="5" t="s">
        <v>3</v>
      </c>
      <c r="B21" s="5">
        <f>SUM(B2:B20)</f>
        <v>335.2</v>
      </c>
      <c r="C21" s="5">
        <f t="shared" ref="C21:E21" si="3">SUM(C2:C20)</f>
        <v>190</v>
      </c>
      <c r="D21" s="5">
        <f t="shared" si="3"/>
        <v>3131.5</v>
      </c>
      <c r="E21" s="5">
        <f t="shared" si="3"/>
        <v>2470</v>
      </c>
      <c r="F21" s="5"/>
    </row>
    <row r="22" spans="1:6" x14ac:dyDescent="0.25">
      <c r="A22" s="5" t="s">
        <v>20</v>
      </c>
      <c r="B22" s="5">
        <f>AVERAGE(B2:B20)</f>
        <v>17.642105263157895</v>
      </c>
      <c r="C22" s="5">
        <f t="shared" ref="C22:E22" si="4">AVERAGE(C2:C20)</f>
        <v>10</v>
      </c>
      <c r="D22" s="5">
        <f t="shared" si="4"/>
        <v>164.81578947368422</v>
      </c>
      <c r="E22" s="5">
        <f t="shared" si="4"/>
        <v>130</v>
      </c>
      <c r="F22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1142-F8A9-4B6C-B8BA-B62F35778FDD}">
  <dimension ref="A1:T25"/>
  <sheetViews>
    <sheetView workbookViewId="0">
      <selection activeCell="M10" sqref="M10"/>
    </sheetView>
  </sheetViews>
  <sheetFormatPr defaultRowHeight="15" x14ac:dyDescent="0.25"/>
  <sheetData>
    <row r="1" spans="1:20" x14ac:dyDescent="0.25">
      <c r="A1" s="5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</row>
    <row r="2" spans="1:20" ht="45" x14ac:dyDescent="0.25">
      <c r="A2" s="6" t="s">
        <v>1</v>
      </c>
      <c r="B2" s="5">
        <v>109</v>
      </c>
      <c r="C2" s="5">
        <v>102</v>
      </c>
      <c r="D2" s="5">
        <v>115</v>
      </c>
      <c r="E2" s="5">
        <v>117</v>
      </c>
      <c r="F2" s="5">
        <v>112</v>
      </c>
      <c r="G2" s="5">
        <v>111</v>
      </c>
      <c r="H2" s="5">
        <v>105</v>
      </c>
      <c r="I2" s="5">
        <v>129</v>
      </c>
      <c r="J2" s="5">
        <v>99</v>
      </c>
      <c r="K2" s="5">
        <v>113</v>
      </c>
      <c r="L2" s="5">
        <v>125</v>
      </c>
      <c r="M2" s="5">
        <v>109</v>
      </c>
      <c r="N2" s="5">
        <v>90</v>
      </c>
      <c r="O2" s="5">
        <v>123</v>
      </c>
      <c r="P2" s="5">
        <v>89</v>
      </c>
      <c r="Q2" s="5">
        <v>82</v>
      </c>
      <c r="R2" s="5">
        <v>54</v>
      </c>
      <c r="S2" s="5">
        <v>58</v>
      </c>
      <c r="T2" s="5">
        <v>65</v>
      </c>
    </row>
    <row r="5" spans="1:20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12</v>
      </c>
      <c r="J5" s="5" t="s">
        <v>11</v>
      </c>
      <c r="K5" s="5" t="s">
        <v>13</v>
      </c>
    </row>
    <row r="6" spans="1:20" x14ac:dyDescent="0.25">
      <c r="A6" s="5">
        <v>1</v>
      </c>
      <c r="B6" s="5">
        <f>B2</f>
        <v>109</v>
      </c>
      <c r="C6" s="5"/>
      <c r="D6" s="5"/>
      <c r="E6" s="5"/>
      <c r="F6" s="5"/>
      <c r="G6" s="5"/>
      <c r="H6" s="5"/>
      <c r="I6" s="5">
        <f>(F25)/(SQRT(G25*H25))</f>
        <v>0.98792815336328299</v>
      </c>
      <c r="J6" s="5">
        <f>(B25-246)/8</f>
        <v>207.625</v>
      </c>
      <c r="K6" s="5">
        <f>C25/8</f>
        <v>230.25</v>
      </c>
    </row>
    <row r="7" spans="1:20" x14ac:dyDescent="0.25">
      <c r="A7" s="5">
        <v>2</v>
      </c>
      <c r="B7" s="5">
        <f>C2</f>
        <v>102</v>
      </c>
      <c r="C7" s="5">
        <f>B6</f>
        <v>109</v>
      </c>
      <c r="D7" s="5">
        <f>B7-$J$6</f>
        <v>-105.625</v>
      </c>
      <c r="E7" s="5">
        <f>C7-$K$6</f>
        <v>-121.25</v>
      </c>
      <c r="F7" s="5">
        <f>D7*E7</f>
        <v>12807.03125</v>
      </c>
      <c r="G7" s="5">
        <f>D7*D7</f>
        <v>11156.640625</v>
      </c>
      <c r="H7" s="5">
        <f>E7*E7</f>
        <v>14701.5625</v>
      </c>
    </row>
    <row r="8" spans="1:20" x14ac:dyDescent="0.25">
      <c r="A8" s="5">
        <v>3</v>
      </c>
      <c r="B8" s="5">
        <f>D2</f>
        <v>115</v>
      </c>
      <c r="C8" s="5">
        <f t="shared" ref="C8:C24" si="0">B7</f>
        <v>102</v>
      </c>
      <c r="D8" s="5">
        <f>B8-$J$6</f>
        <v>-92.625</v>
      </c>
      <c r="E8" s="5">
        <f>C8-$K$6</f>
        <v>-128.25</v>
      </c>
      <c r="F8" s="5">
        <f t="shared" ref="F8:F24" si="1">D8*E8</f>
        <v>11879.15625</v>
      </c>
      <c r="G8" s="5">
        <f t="shared" ref="G8:H24" si="2">D8*D8</f>
        <v>8579.390625</v>
      </c>
      <c r="H8" s="5">
        <f t="shared" si="2"/>
        <v>16448.0625</v>
      </c>
    </row>
    <row r="9" spans="1:20" x14ac:dyDescent="0.25">
      <c r="A9" s="5">
        <v>4</v>
      </c>
      <c r="B9" s="5">
        <f>E2</f>
        <v>117</v>
      </c>
      <c r="C9" s="5">
        <f t="shared" si="0"/>
        <v>115</v>
      </c>
      <c r="D9" s="5">
        <f>B9-$J$6</f>
        <v>-90.625</v>
      </c>
      <c r="E9" s="5">
        <f>C9-$K$6</f>
        <v>-115.25</v>
      </c>
      <c r="F9" s="5">
        <f t="shared" si="1"/>
        <v>10444.53125</v>
      </c>
      <c r="G9" s="5">
        <f t="shared" si="2"/>
        <v>8212.890625</v>
      </c>
      <c r="H9" s="5">
        <f t="shared" si="2"/>
        <v>13282.5625</v>
      </c>
    </row>
    <row r="10" spans="1:20" x14ac:dyDescent="0.25">
      <c r="A10" s="5">
        <v>5</v>
      </c>
      <c r="B10" s="5">
        <f>F2</f>
        <v>112</v>
      </c>
      <c r="C10" s="5">
        <f t="shared" si="0"/>
        <v>117</v>
      </c>
      <c r="D10" s="5">
        <f>B10-$J$6</f>
        <v>-95.625</v>
      </c>
      <c r="E10" s="5">
        <f>C10-$K$6</f>
        <v>-113.25</v>
      </c>
      <c r="F10" s="5">
        <f t="shared" si="1"/>
        <v>10829.53125</v>
      </c>
      <c r="G10" s="5">
        <f t="shared" si="2"/>
        <v>9144.140625</v>
      </c>
      <c r="H10" s="5">
        <f t="shared" si="2"/>
        <v>12825.5625</v>
      </c>
    </row>
    <row r="11" spans="1:20" x14ac:dyDescent="0.25">
      <c r="A11" s="5">
        <v>6</v>
      </c>
      <c r="B11" s="5">
        <f>G2</f>
        <v>111</v>
      </c>
      <c r="C11" s="5">
        <f t="shared" si="0"/>
        <v>112</v>
      </c>
      <c r="D11" s="5">
        <f>B11-$J$6</f>
        <v>-96.625</v>
      </c>
      <c r="E11" s="5">
        <f>C11-$K$6</f>
        <v>-118.25</v>
      </c>
      <c r="F11" s="5">
        <f t="shared" si="1"/>
        <v>11425.90625</v>
      </c>
      <c r="G11" s="5">
        <f t="shared" si="2"/>
        <v>9336.390625</v>
      </c>
      <c r="H11" s="5">
        <f t="shared" si="2"/>
        <v>13983.0625</v>
      </c>
    </row>
    <row r="12" spans="1:20" x14ac:dyDescent="0.25">
      <c r="A12" s="5">
        <v>7</v>
      </c>
      <c r="B12" s="5">
        <f>H2</f>
        <v>105</v>
      </c>
      <c r="C12" s="5">
        <f t="shared" si="0"/>
        <v>111</v>
      </c>
      <c r="D12" s="5">
        <f>B12-$J$6</f>
        <v>-102.625</v>
      </c>
      <c r="E12" s="5">
        <f>C12-$K$6</f>
        <v>-119.25</v>
      </c>
      <c r="F12" s="5">
        <f t="shared" si="1"/>
        <v>12238.03125</v>
      </c>
      <c r="G12" s="5">
        <f t="shared" si="2"/>
        <v>10531.890625</v>
      </c>
      <c r="H12" s="5">
        <f t="shared" si="2"/>
        <v>14220.5625</v>
      </c>
    </row>
    <row r="13" spans="1:20" x14ac:dyDescent="0.25">
      <c r="A13" s="5">
        <v>8</v>
      </c>
      <c r="B13" s="5">
        <f>I2</f>
        <v>129</v>
      </c>
      <c r="C13" s="5">
        <f t="shared" si="0"/>
        <v>105</v>
      </c>
      <c r="D13" s="5">
        <f>B13-$J$6</f>
        <v>-78.625</v>
      </c>
      <c r="E13" s="5">
        <f>C13-$K$6</f>
        <v>-125.25</v>
      </c>
      <c r="F13" s="5">
        <f t="shared" si="1"/>
        <v>9847.78125</v>
      </c>
      <c r="G13" s="5">
        <f t="shared" si="2"/>
        <v>6181.890625</v>
      </c>
      <c r="H13" s="5">
        <f t="shared" si="2"/>
        <v>15687.5625</v>
      </c>
    </row>
    <row r="14" spans="1:20" x14ac:dyDescent="0.25">
      <c r="A14" s="5">
        <v>9</v>
      </c>
      <c r="B14" s="5">
        <f>J2</f>
        <v>99</v>
      </c>
      <c r="C14" s="5">
        <f t="shared" si="0"/>
        <v>129</v>
      </c>
      <c r="D14" s="5">
        <f>B14-$J$6</f>
        <v>-108.625</v>
      </c>
      <c r="E14" s="5">
        <f>C14-$K$6</f>
        <v>-101.25</v>
      </c>
      <c r="F14" s="5">
        <f t="shared" si="1"/>
        <v>10998.28125</v>
      </c>
      <c r="G14" s="5">
        <f t="shared" si="2"/>
        <v>11799.390625</v>
      </c>
      <c r="H14" s="5">
        <f t="shared" si="2"/>
        <v>10251.5625</v>
      </c>
    </row>
    <row r="15" spans="1:20" x14ac:dyDescent="0.25">
      <c r="A15" s="5">
        <v>10</v>
      </c>
      <c r="B15" s="5">
        <f>K2</f>
        <v>113</v>
      </c>
      <c r="C15" s="5">
        <f t="shared" si="0"/>
        <v>99</v>
      </c>
      <c r="D15" s="5">
        <f>B15-$J$6</f>
        <v>-94.625</v>
      </c>
      <c r="E15" s="5">
        <f>C15-$K$6</f>
        <v>-131.25</v>
      </c>
      <c r="F15" s="5">
        <f t="shared" si="1"/>
        <v>12419.53125</v>
      </c>
      <c r="G15" s="5">
        <f t="shared" si="2"/>
        <v>8953.890625</v>
      </c>
      <c r="H15" s="5">
        <f t="shared" si="2"/>
        <v>17226.5625</v>
      </c>
    </row>
    <row r="16" spans="1:20" x14ac:dyDescent="0.25">
      <c r="A16" s="5">
        <v>11</v>
      </c>
      <c r="B16" s="5">
        <f>L2</f>
        <v>125</v>
      </c>
      <c r="C16" s="5">
        <f t="shared" si="0"/>
        <v>113</v>
      </c>
      <c r="D16" s="5">
        <f>B16-$J$6</f>
        <v>-82.625</v>
      </c>
      <c r="E16" s="5">
        <f>C16-$K$6</f>
        <v>-117.25</v>
      </c>
      <c r="F16" s="5">
        <f t="shared" si="1"/>
        <v>9687.78125</v>
      </c>
      <c r="G16" s="5">
        <f t="shared" si="2"/>
        <v>6826.890625</v>
      </c>
      <c r="H16" s="5">
        <f t="shared" si="2"/>
        <v>13747.5625</v>
      </c>
    </row>
    <row r="17" spans="1:8" x14ac:dyDescent="0.25">
      <c r="A17" s="5">
        <v>12</v>
      </c>
      <c r="B17" s="5">
        <f>M2</f>
        <v>109</v>
      </c>
      <c r="C17" s="5">
        <f t="shared" si="0"/>
        <v>125</v>
      </c>
      <c r="D17" s="5">
        <f>B17-$J$6</f>
        <v>-98.625</v>
      </c>
      <c r="E17" s="5">
        <f>C17-$K$6</f>
        <v>-105.25</v>
      </c>
      <c r="F17" s="5">
        <f t="shared" si="1"/>
        <v>10380.28125</v>
      </c>
      <c r="G17" s="5">
        <f t="shared" si="2"/>
        <v>9726.890625</v>
      </c>
      <c r="H17" s="5">
        <f t="shared" si="2"/>
        <v>11077.5625</v>
      </c>
    </row>
    <row r="18" spans="1:8" x14ac:dyDescent="0.25">
      <c r="A18" s="5">
        <v>13</v>
      </c>
      <c r="B18" s="5">
        <f>N2</f>
        <v>90</v>
      </c>
      <c r="C18" s="5">
        <f t="shared" si="0"/>
        <v>109</v>
      </c>
      <c r="D18" s="5">
        <f>B18-$J$6</f>
        <v>-117.625</v>
      </c>
      <c r="E18" s="5">
        <f>C18-$K$6</f>
        <v>-121.25</v>
      </c>
      <c r="F18" s="5">
        <f t="shared" si="1"/>
        <v>14262.03125</v>
      </c>
      <c r="G18" s="5">
        <f t="shared" si="2"/>
        <v>13835.640625</v>
      </c>
      <c r="H18" s="5">
        <f t="shared" si="2"/>
        <v>14701.5625</v>
      </c>
    </row>
    <row r="19" spans="1:8" x14ac:dyDescent="0.25">
      <c r="A19" s="5">
        <v>14</v>
      </c>
      <c r="B19" s="5">
        <f>O2</f>
        <v>123</v>
      </c>
      <c r="C19" s="5">
        <f t="shared" si="0"/>
        <v>90</v>
      </c>
      <c r="D19" s="5">
        <f>B19-$J$6</f>
        <v>-84.625</v>
      </c>
      <c r="E19" s="5">
        <f>C19-$K$6</f>
        <v>-140.25</v>
      </c>
      <c r="F19" s="5">
        <f t="shared" si="1"/>
        <v>11868.65625</v>
      </c>
      <c r="G19" s="5">
        <f t="shared" si="2"/>
        <v>7161.390625</v>
      </c>
      <c r="H19" s="5">
        <f t="shared" si="2"/>
        <v>19670.0625</v>
      </c>
    </row>
    <row r="20" spans="1:8" x14ac:dyDescent="0.25">
      <c r="A20" s="5">
        <v>15</v>
      </c>
      <c r="B20" s="5">
        <f>P2</f>
        <v>89</v>
      </c>
      <c r="C20" s="5">
        <f t="shared" si="0"/>
        <v>123</v>
      </c>
      <c r="D20" s="5">
        <f>B20-$J$6</f>
        <v>-118.625</v>
      </c>
      <c r="E20" s="5">
        <f>C20-$K$6</f>
        <v>-107.25</v>
      </c>
      <c r="F20" s="5">
        <f t="shared" si="1"/>
        <v>12722.53125</v>
      </c>
      <c r="G20" s="5">
        <f t="shared" si="2"/>
        <v>14071.890625</v>
      </c>
      <c r="H20" s="5">
        <f t="shared" si="2"/>
        <v>11502.5625</v>
      </c>
    </row>
    <row r="21" spans="1:8" x14ac:dyDescent="0.25">
      <c r="A21" s="5">
        <v>16</v>
      </c>
      <c r="B21" s="5">
        <f>Q2</f>
        <v>82</v>
      </c>
      <c r="C21" s="5">
        <f t="shared" si="0"/>
        <v>89</v>
      </c>
      <c r="D21" s="5">
        <f>B21-$J$6</f>
        <v>-125.625</v>
      </c>
      <c r="E21" s="5">
        <f>C21-$K$6</f>
        <v>-141.25</v>
      </c>
      <c r="F21" s="5">
        <f t="shared" si="1"/>
        <v>17744.53125</v>
      </c>
      <c r="G21" s="5">
        <f t="shared" si="2"/>
        <v>15781.640625</v>
      </c>
      <c r="H21" s="5">
        <f t="shared" si="2"/>
        <v>19951.5625</v>
      </c>
    </row>
    <row r="22" spans="1:8" x14ac:dyDescent="0.25">
      <c r="A22" s="5">
        <v>17</v>
      </c>
      <c r="B22" s="5">
        <f>R2</f>
        <v>54</v>
      </c>
      <c r="C22" s="5">
        <f t="shared" si="0"/>
        <v>82</v>
      </c>
      <c r="D22" s="5">
        <f>B22-$J$6</f>
        <v>-153.625</v>
      </c>
      <c r="E22" s="5">
        <f>C22-$K$6</f>
        <v>-148.25</v>
      </c>
      <c r="F22" s="5">
        <f t="shared" si="1"/>
        <v>22774.90625</v>
      </c>
      <c r="G22" s="5">
        <f t="shared" si="2"/>
        <v>23600.640625</v>
      </c>
      <c r="H22" s="5">
        <f t="shared" si="2"/>
        <v>21978.0625</v>
      </c>
    </row>
    <row r="23" spans="1:8" x14ac:dyDescent="0.25">
      <c r="A23" s="5">
        <v>18</v>
      </c>
      <c r="B23" s="5">
        <f>S2</f>
        <v>58</v>
      </c>
      <c r="C23" s="5">
        <f t="shared" si="0"/>
        <v>54</v>
      </c>
      <c r="D23" s="5">
        <f>B23-$J$6</f>
        <v>-149.625</v>
      </c>
      <c r="E23" s="5">
        <f>C23-$K$6</f>
        <v>-176.25</v>
      </c>
      <c r="F23" s="5">
        <f t="shared" si="1"/>
        <v>26371.40625</v>
      </c>
      <c r="G23" s="5">
        <f t="shared" si="2"/>
        <v>22387.640625</v>
      </c>
      <c r="H23" s="5">
        <f t="shared" si="2"/>
        <v>31064.0625</v>
      </c>
    </row>
    <row r="24" spans="1:8" x14ac:dyDescent="0.25">
      <c r="A24" s="5">
        <v>19</v>
      </c>
      <c r="B24" s="5">
        <f>T2</f>
        <v>65</v>
      </c>
      <c r="C24" s="5">
        <f t="shared" si="0"/>
        <v>58</v>
      </c>
      <c r="D24" s="5">
        <f>B24-$J$6</f>
        <v>-142.625</v>
      </c>
      <c r="E24" s="5">
        <f>C24-$K$6</f>
        <v>-172.25</v>
      </c>
      <c r="F24" s="5">
        <f t="shared" si="1"/>
        <v>24567.15625</v>
      </c>
      <c r="G24" s="5">
        <f t="shared" si="2"/>
        <v>20341.890625</v>
      </c>
      <c r="H24" s="5">
        <f t="shared" si="2"/>
        <v>29670.0625</v>
      </c>
    </row>
    <row r="25" spans="1:8" x14ac:dyDescent="0.25">
      <c r="A25" s="5" t="s">
        <v>3</v>
      </c>
      <c r="B25" s="5">
        <f>SUM(B6:B24)</f>
        <v>1907</v>
      </c>
      <c r="C25" s="5">
        <f>SUM(C6:C24)</f>
        <v>1842</v>
      </c>
      <c r="D25" s="5"/>
      <c r="E25" s="5"/>
      <c r="F25" s="5">
        <f>SUM(F6:F24)</f>
        <v>253269.0625</v>
      </c>
      <c r="G25" s="5">
        <f>SUM(G6:G24)</f>
        <v>217631.03125</v>
      </c>
      <c r="H25" s="5">
        <f>SUM(H6:H24)</f>
        <v>301990.125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AEAD-FEE0-4A30-B9DA-F2AD88014C43}">
  <dimension ref="A1:H22"/>
  <sheetViews>
    <sheetView workbookViewId="0">
      <selection activeCell="P16" sqref="P16"/>
    </sheetView>
  </sheetViews>
  <sheetFormatPr defaultRowHeight="15" x14ac:dyDescent="0.25"/>
  <sheetData>
    <row r="1" spans="1:8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G1" s="5" t="s">
        <v>18</v>
      </c>
      <c r="H1" s="5" t="s">
        <v>19</v>
      </c>
    </row>
    <row r="2" spans="1:8" x14ac:dyDescent="0.25">
      <c r="A2" s="5">
        <v>1</v>
      </c>
      <c r="B2" s="5">
        <f>Овощи1!B6</f>
        <v>109</v>
      </c>
      <c r="C2" s="5">
        <v>1</v>
      </c>
      <c r="D2" s="5">
        <f>B2*C2</f>
        <v>109</v>
      </c>
      <c r="E2" s="5">
        <f>C2*C2</f>
        <v>1</v>
      </c>
      <c r="F2" s="5">
        <f>$H$2+$G$2*C2</f>
        <v>124.22631578947367</v>
      </c>
      <c r="G2" s="5">
        <f>(D22-B22*C22)/(E22-C22*C22)</f>
        <v>-2.6508771929824548</v>
      </c>
      <c r="H2" s="5">
        <f>B22-G2*C22</f>
        <v>126.87719298245612</v>
      </c>
    </row>
    <row r="3" spans="1:8" x14ac:dyDescent="0.25">
      <c r="A3" s="5">
        <v>2</v>
      </c>
      <c r="B3" s="5">
        <f>Овощи1!B7</f>
        <v>102</v>
      </c>
      <c r="C3" s="5">
        <v>2</v>
      </c>
      <c r="D3" s="5">
        <f t="shared" ref="D3:D20" si="0">B3*C3</f>
        <v>204</v>
      </c>
      <c r="E3" s="5">
        <f t="shared" ref="E3:E20" si="1">C3*C3</f>
        <v>4</v>
      </c>
      <c r="F3" s="5">
        <f>$H$2+$G$2*C3</f>
        <v>121.57543859649121</v>
      </c>
    </row>
    <row r="4" spans="1:8" x14ac:dyDescent="0.25">
      <c r="A4" s="5">
        <v>3</v>
      </c>
      <c r="B4" s="5">
        <f>Овощи1!B8</f>
        <v>115</v>
      </c>
      <c r="C4" s="5">
        <v>3</v>
      </c>
      <c r="D4" s="5">
        <f t="shared" si="0"/>
        <v>345</v>
      </c>
      <c r="E4" s="5">
        <f t="shared" si="1"/>
        <v>9</v>
      </c>
      <c r="F4" s="5">
        <f>$H$2+$G$2*C4</f>
        <v>118.92456140350876</v>
      </c>
    </row>
    <row r="5" spans="1:8" x14ac:dyDescent="0.25">
      <c r="A5" s="5">
        <v>4</v>
      </c>
      <c r="B5" s="5">
        <f>Овощи1!B9</f>
        <v>117</v>
      </c>
      <c r="C5" s="5">
        <v>4</v>
      </c>
      <c r="D5" s="5">
        <f t="shared" si="0"/>
        <v>468</v>
      </c>
      <c r="E5" s="5">
        <f t="shared" si="1"/>
        <v>16</v>
      </c>
      <c r="F5" s="5">
        <f>$H$2+$G$2*C5</f>
        <v>116.2736842105263</v>
      </c>
    </row>
    <row r="6" spans="1:8" x14ac:dyDescent="0.25">
      <c r="A6" s="5">
        <v>5</v>
      </c>
      <c r="B6" s="5">
        <f>Овощи1!B10</f>
        <v>112</v>
      </c>
      <c r="C6" s="5">
        <v>5</v>
      </c>
      <c r="D6" s="5">
        <f t="shared" si="0"/>
        <v>560</v>
      </c>
      <c r="E6" s="5">
        <f t="shared" si="1"/>
        <v>25</v>
      </c>
      <c r="F6" s="5">
        <f>$H$2+$G$2*C6</f>
        <v>113.62280701754385</v>
      </c>
    </row>
    <row r="7" spans="1:8" x14ac:dyDescent="0.25">
      <c r="A7" s="5">
        <v>6</v>
      </c>
      <c r="B7" s="5">
        <f>Овощи1!B11</f>
        <v>111</v>
      </c>
      <c r="C7" s="5">
        <v>6</v>
      </c>
      <c r="D7" s="5">
        <f t="shared" si="0"/>
        <v>666</v>
      </c>
      <c r="E7" s="5">
        <f t="shared" si="1"/>
        <v>36</v>
      </c>
      <c r="F7" s="5">
        <f>$H$2+$G$2*C7</f>
        <v>110.97192982456139</v>
      </c>
    </row>
    <row r="8" spans="1:8" x14ac:dyDescent="0.25">
      <c r="A8" s="5">
        <v>7</v>
      </c>
      <c r="B8" s="5">
        <f>Овощи1!B12</f>
        <v>105</v>
      </c>
      <c r="C8" s="5">
        <v>7</v>
      </c>
      <c r="D8" s="5">
        <f t="shared" si="0"/>
        <v>735</v>
      </c>
      <c r="E8" s="5">
        <f t="shared" si="1"/>
        <v>49</v>
      </c>
      <c r="F8" s="5">
        <f>$H$2+$G$2*C8</f>
        <v>108.32105263157894</v>
      </c>
    </row>
    <row r="9" spans="1:8" x14ac:dyDescent="0.25">
      <c r="A9" s="5">
        <v>8</v>
      </c>
      <c r="B9" s="5">
        <f>Овощи1!B13</f>
        <v>129</v>
      </c>
      <c r="C9" s="5">
        <v>8</v>
      </c>
      <c r="D9" s="5">
        <f t="shared" si="0"/>
        <v>1032</v>
      </c>
      <c r="E9" s="5">
        <f t="shared" si="1"/>
        <v>64</v>
      </c>
      <c r="F9" s="5">
        <f>$H$2+$G$2*C9</f>
        <v>105.67017543859649</v>
      </c>
    </row>
    <row r="10" spans="1:8" x14ac:dyDescent="0.25">
      <c r="A10" s="5">
        <v>9</v>
      </c>
      <c r="B10" s="5">
        <f>Овощи1!B14</f>
        <v>99</v>
      </c>
      <c r="C10" s="5">
        <v>9</v>
      </c>
      <c r="D10" s="5">
        <f t="shared" si="0"/>
        <v>891</v>
      </c>
      <c r="E10" s="5">
        <f t="shared" si="1"/>
        <v>81</v>
      </c>
      <c r="F10" s="5">
        <f>$H$2+$G$2*C10</f>
        <v>103.01929824561402</v>
      </c>
    </row>
    <row r="11" spans="1:8" x14ac:dyDescent="0.25">
      <c r="A11" s="5">
        <v>10</v>
      </c>
      <c r="B11" s="5">
        <f>Овощи1!B15</f>
        <v>113</v>
      </c>
      <c r="C11" s="5">
        <v>10</v>
      </c>
      <c r="D11" s="5">
        <f t="shared" si="0"/>
        <v>1130</v>
      </c>
      <c r="E11" s="5">
        <f t="shared" si="1"/>
        <v>100</v>
      </c>
      <c r="F11" s="5">
        <f>$H$2+$G$2*C11</f>
        <v>100.36842105263158</v>
      </c>
    </row>
    <row r="12" spans="1:8" x14ac:dyDescent="0.25">
      <c r="A12" s="5">
        <v>11</v>
      </c>
      <c r="B12" s="5">
        <f>Овощи1!B16</f>
        <v>125</v>
      </c>
      <c r="C12" s="5">
        <v>11</v>
      </c>
      <c r="D12" s="5">
        <f t="shared" si="0"/>
        <v>1375</v>
      </c>
      <c r="E12" s="5">
        <f t="shared" si="1"/>
        <v>121</v>
      </c>
      <c r="F12" s="5">
        <f>$H$2+$G$2*C12</f>
        <v>97.717543859649112</v>
      </c>
    </row>
    <row r="13" spans="1:8" x14ac:dyDescent="0.25">
      <c r="A13" s="5">
        <v>12</v>
      </c>
      <c r="B13" s="5">
        <f>Овощи1!B17</f>
        <v>109</v>
      </c>
      <c r="C13" s="5">
        <v>12</v>
      </c>
      <c r="D13" s="5">
        <f t="shared" si="0"/>
        <v>1308</v>
      </c>
      <c r="E13" s="5">
        <f t="shared" si="1"/>
        <v>144</v>
      </c>
      <c r="F13" s="5">
        <f>$H$2+$G$2*C13</f>
        <v>95.066666666666663</v>
      </c>
    </row>
    <row r="14" spans="1:8" x14ac:dyDescent="0.25">
      <c r="A14" s="5">
        <v>13</v>
      </c>
      <c r="B14" s="5">
        <f>Овощи1!B18</f>
        <v>90</v>
      </c>
      <c r="C14" s="5">
        <v>13</v>
      </c>
      <c r="D14" s="5">
        <f t="shared" si="0"/>
        <v>1170</v>
      </c>
      <c r="E14" s="5">
        <f t="shared" si="1"/>
        <v>169</v>
      </c>
      <c r="F14" s="5">
        <f>$H$2+$G$2*C14</f>
        <v>92.415789473684214</v>
      </c>
    </row>
    <row r="15" spans="1:8" x14ac:dyDescent="0.25">
      <c r="A15" s="5">
        <v>14</v>
      </c>
      <c r="B15" s="5">
        <f>Овощи1!B19</f>
        <v>123</v>
      </c>
      <c r="C15" s="5">
        <v>14</v>
      </c>
      <c r="D15" s="5">
        <f t="shared" si="0"/>
        <v>1722</v>
      </c>
      <c r="E15" s="5">
        <f t="shared" si="1"/>
        <v>196</v>
      </c>
      <c r="F15" s="5">
        <f>$H$2+$G$2*C15</f>
        <v>89.764912280701765</v>
      </c>
    </row>
    <row r="16" spans="1:8" x14ac:dyDescent="0.25">
      <c r="A16" s="5">
        <v>15</v>
      </c>
      <c r="B16" s="5">
        <f>Овощи1!B20</f>
        <v>89</v>
      </c>
      <c r="C16" s="5">
        <v>15</v>
      </c>
      <c r="D16" s="5">
        <f t="shared" si="0"/>
        <v>1335</v>
      </c>
      <c r="E16" s="5">
        <f t="shared" si="1"/>
        <v>225</v>
      </c>
      <c r="F16" s="5">
        <f>$H$2+$G$2*C16</f>
        <v>87.114035087719301</v>
      </c>
    </row>
    <row r="17" spans="1:6" x14ac:dyDescent="0.25">
      <c r="A17" s="5">
        <v>16</v>
      </c>
      <c r="B17" s="5">
        <f>Овощи1!B21</f>
        <v>82</v>
      </c>
      <c r="C17" s="5">
        <v>16</v>
      </c>
      <c r="D17" s="5">
        <f t="shared" si="0"/>
        <v>1312</v>
      </c>
      <c r="E17" s="5">
        <f t="shared" si="1"/>
        <v>256</v>
      </c>
      <c r="F17" s="5">
        <f>$H$2+$G$2*C17</f>
        <v>84.463157894736838</v>
      </c>
    </row>
    <row r="18" spans="1:6" x14ac:dyDescent="0.25">
      <c r="A18" s="5">
        <v>17</v>
      </c>
      <c r="B18" s="5">
        <f>Овощи1!B22</f>
        <v>54</v>
      </c>
      <c r="C18" s="5">
        <v>17</v>
      </c>
      <c r="D18" s="5">
        <f t="shared" si="0"/>
        <v>918</v>
      </c>
      <c r="E18" s="5">
        <f t="shared" si="1"/>
        <v>289</v>
      </c>
      <c r="F18" s="5">
        <f>$H$2+$G$2*C18</f>
        <v>81.812280701754389</v>
      </c>
    </row>
    <row r="19" spans="1:6" x14ac:dyDescent="0.25">
      <c r="A19" s="5">
        <v>18</v>
      </c>
      <c r="B19" s="5">
        <f>Овощи1!B23</f>
        <v>58</v>
      </c>
      <c r="C19" s="5">
        <v>18</v>
      </c>
      <c r="D19" s="5">
        <f t="shared" si="0"/>
        <v>1044</v>
      </c>
      <c r="E19" s="5">
        <f t="shared" si="1"/>
        <v>324</v>
      </c>
      <c r="F19" s="5">
        <f>$H$2+$G$2*C19</f>
        <v>79.16140350877194</v>
      </c>
    </row>
    <row r="20" spans="1:6" x14ac:dyDescent="0.25">
      <c r="A20" s="5">
        <v>19</v>
      </c>
      <c r="B20" s="5">
        <f>Овощи1!B24</f>
        <v>65</v>
      </c>
      <c r="C20" s="5">
        <v>19</v>
      </c>
      <c r="D20" s="5">
        <f t="shared" si="0"/>
        <v>1235</v>
      </c>
      <c r="E20" s="5">
        <f t="shared" si="1"/>
        <v>361</v>
      </c>
      <c r="F20" s="5">
        <f>$H$2+$G$2*C20</f>
        <v>76.510526315789491</v>
      </c>
    </row>
    <row r="21" spans="1:6" x14ac:dyDescent="0.25">
      <c r="A21" s="5" t="s">
        <v>3</v>
      </c>
      <c r="B21" s="5">
        <f>SUM(B2:B20)</f>
        <v>1907</v>
      </c>
      <c r="C21" s="5">
        <f t="shared" ref="C21:E21" si="2">SUM(C2:C20)</f>
        <v>190</v>
      </c>
      <c r="D21" s="5">
        <f t="shared" si="2"/>
        <v>17559</v>
      </c>
      <c r="E21" s="5">
        <f t="shared" si="2"/>
        <v>2470</v>
      </c>
      <c r="F21" s="5"/>
    </row>
    <row r="22" spans="1:6" x14ac:dyDescent="0.25">
      <c r="A22" s="5" t="s">
        <v>20</v>
      </c>
      <c r="B22" s="5">
        <f>AVERAGE(B2:B20)</f>
        <v>100.36842105263158</v>
      </c>
      <c r="C22" s="5">
        <f t="shared" ref="C22:E22" si="3">AVERAGE(C2:C20)</f>
        <v>10</v>
      </c>
      <c r="D22" s="5">
        <f t="shared" si="3"/>
        <v>924.15789473684208</v>
      </c>
      <c r="E22" s="5">
        <f t="shared" si="3"/>
        <v>130</v>
      </c>
      <c r="F22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BD89-5286-4DE9-904A-CFCF8CF3666B}">
  <dimension ref="A1:T26"/>
  <sheetViews>
    <sheetView workbookViewId="0">
      <selection activeCell="J5" sqref="J5:L6"/>
    </sheetView>
  </sheetViews>
  <sheetFormatPr defaultRowHeight="15" x14ac:dyDescent="0.25"/>
  <cols>
    <col min="1" max="1" width="15.140625" customWidth="1"/>
  </cols>
  <sheetData>
    <row r="1" spans="1:20" ht="15.75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</row>
    <row r="2" spans="1:20" ht="30" customHeight="1" x14ac:dyDescent="0.25">
      <c r="A2" s="3" t="s">
        <v>1</v>
      </c>
      <c r="B2" s="2">
        <v>6.3</v>
      </c>
      <c r="C2" s="2">
        <v>6.9</v>
      </c>
      <c r="D2" s="2">
        <v>6.1</v>
      </c>
      <c r="E2" s="4">
        <v>10.4</v>
      </c>
      <c r="F2" s="2">
        <v>10</v>
      </c>
      <c r="G2" s="2">
        <v>9.6999999999999993</v>
      </c>
      <c r="H2" s="2">
        <v>10.6</v>
      </c>
      <c r="I2" s="2">
        <v>8.1999999999999993</v>
      </c>
      <c r="J2" s="2">
        <v>7.3</v>
      </c>
      <c r="K2" s="2">
        <v>10</v>
      </c>
      <c r="L2" s="2">
        <v>12.4</v>
      </c>
      <c r="M2" s="2">
        <v>9</v>
      </c>
      <c r="N2" s="2">
        <v>6.6</v>
      </c>
      <c r="O2" s="2">
        <v>9.6</v>
      </c>
      <c r="P2" s="2">
        <v>8.4</v>
      </c>
      <c r="Q2" s="2">
        <v>5.9</v>
      </c>
      <c r="R2" s="2">
        <v>7.2</v>
      </c>
      <c r="S2" s="2">
        <v>10.8</v>
      </c>
      <c r="T2" s="2">
        <v>12.8</v>
      </c>
    </row>
    <row r="3" spans="1:20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5" x14ac:dyDescent="0.35">
      <c r="A5" s="2" t="s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1"/>
      <c r="J5" s="2" t="s">
        <v>28</v>
      </c>
      <c r="K5" s="2" t="s">
        <v>29</v>
      </c>
      <c r="L5" s="2" t="s">
        <v>30</v>
      </c>
      <c r="M5" s="1"/>
      <c r="N5" s="1"/>
      <c r="O5" s="1"/>
      <c r="P5" s="1"/>
      <c r="Q5" s="1"/>
      <c r="R5" s="1"/>
      <c r="S5" s="1"/>
      <c r="T5" s="1"/>
    </row>
    <row r="6" spans="1:20" ht="15.75" x14ac:dyDescent="0.25">
      <c r="A6" s="2">
        <v>1</v>
      </c>
      <c r="B6" s="2">
        <f>B2</f>
        <v>6.3</v>
      </c>
      <c r="C6" s="2"/>
      <c r="D6" s="2"/>
      <c r="E6" s="2"/>
      <c r="F6" s="2"/>
      <c r="G6" s="2"/>
      <c r="H6" s="2"/>
      <c r="I6" s="1"/>
      <c r="J6" s="2">
        <f>(F25)/(SQRT(G25*H25))</f>
        <v>-0.97397616329782255</v>
      </c>
      <c r="K6" s="2">
        <f>(B25-246)/8</f>
        <v>-9.7250000000000014</v>
      </c>
      <c r="L6" s="2">
        <f>C25/8</f>
        <v>19.424999999999997</v>
      </c>
      <c r="M6" s="1"/>
      <c r="N6" s="1"/>
      <c r="O6" s="1"/>
      <c r="P6" s="1"/>
      <c r="Q6" s="1"/>
      <c r="R6" s="1"/>
      <c r="S6" s="1"/>
      <c r="T6" s="1"/>
    </row>
    <row r="7" spans="1:20" ht="15.75" x14ac:dyDescent="0.25">
      <c r="A7" s="2">
        <v>2</v>
      </c>
      <c r="B7" s="2">
        <f>C2</f>
        <v>6.9</v>
      </c>
      <c r="C7" s="2">
        <f>B6</f>
        <v>6.3</v>
      </c>
      <c r="D7" s="2">
        <f>B7-$K$6</f>
        <v>16.625</v>
      </c>
      <c r="E7" s="2">
        <f>C7-$L$6</f>
        <v>-13.124999999999996</v>
      </c>
      <c r="F7" s="2">
        <f>D7*E7</f>
        <v>-218.20312499999994</v>
      </c>
      <c r="G7" s="2">
        <f>D7*D7</f>
        <v>276.390625</v>
      </c>
      <c r="H7" s="2">
        <f>E7*E7</f>
        <v>172.26562499999991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x14ac:dyDescent="0.25">
      <c r="A8" s="2">
        <v>3</v>
      </c>
      <c r="B8" s="2">
        <f>D2</f>
        <v>6.1</v>
      </c>
      <c r="C8" s="2">
        <f t="shared" ref="C8:C24" si="0">B7</f>
        <v>6.9</v>
      </c>
      <c r="D8" s="2">
        <f>B8-$K$6</f>
        <v>15.825000000000001</v>
      </c>
      <c r="E8" s="2">
        <f>C8-$L$6</f>
        <v>-12.524999999999997</v>
      </c>
      <c r="F8" s="2">
        <f t="shared" ref="F8:F24" si="1">D8*E8</f>
        <v>-198.20812499999997</v>
      </c>
      <c r="G8" s="2">
        <f t="shared" ref="G8:H24" si="2">D8*D8</f>
        <v>250.43062500000002</v>
      </c>
      <c r="H8" s="2">
        <f t="shared" si="2"/>
        <v>156.87562499999993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x14ac:dyDescent="0.25">
      <c r="A9" s="2">
        <v>4</v>
      </c>
      <c r="B9" s="2">
        <f>E2</f>
        <v>10.4</v>
      </c>
      <c r="C9" s="2">
        <f t="shared" si="0"/>
        <v>6.1</v>
      </c>
      <c r="D9" s="2">
        <f>B9-$K$6</f>
        <v>20.125</v>
      </c>
      <c r="E9" s="2">
        <f>C9-$L$6</f>
        <v>-13.324999999999998</v>
      </c>
      <c r="F9" s="2">
        <f t="shared" si="1"/>
        <v>-268.16562499999998</v>
      </c>
      <c r="G9" s="2">
        <f t="shared" si="2"/>
        <v>405.015625</v>
      </c>
      <c r="H9" s="2">
        <f t="shared" si="2"/>
        <v>177.55562499999994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x14ac:dyDescent="0.25">
      <c r="A10" s="2">
        <v>5</v>
      </c>
      <c r="B10" s="2">
        <f>F2</f>
        <v>10</v>
      </c>
      <c r="C10" s="2">
        <f t="shared" si="0"/>
        <v>10.4</v>
      </c>
      <c r="D10" s="2">
        <f>B10-$K$6</f>
        <v>19.725000000000001</v>
      </c>
      <c r="E10" s="2">
        <f>C10-$L$6</f>
        <v>-9.0249999999999968</v>
      </c>
      <c r="F10" s="2">
        <f t="shared" si="1"/>
        <v>-178.01812499999994</v>
      </c>
      <c r="G10" s="2">
        <f t="shared" si="2"/>
        <v>389.07562500000006</v>
      </c>
      <c r="H10" s="2">
        <f t="shared" si="2"/>
        <v>81.450624999999945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x14ac:dyDescent="0.25">
      <c r="A11" s="2">
        <v>6</v>
      </c>
      <c r="B11" s="2">
        <f>G2</f>
        <v>9.6999999999999993</v>
      </c>
      <c r="C11" s="2">
        <f t="shared" si="0"/>
        <v>10</v>
      </c>
      <c r="D11" s="2">
        <f>B11-$K$6</f>
        <v>19.425000000000001</v>
      </c>
      <c r="E11" s="2">
        <f>C11-$L$6</f>
        <v>-9.4249999999999972</v>
      </c>
      <c r="F11" s="2">
        <f t="shared" si="1"/>
        <v>-183.08062499999994</v>
      </c>
      <c r="G11" s="2">
        <f t="shared" si="2"/>
        <v>377.33062500000005</v>
      </c>
      <c r="H11" s="2">
        <f t="shared" si="2"/>
        <v>88.830624999999941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x14ac:dyDescent="0.25">
      <c r="A12" s="2">
        <v>7</v>
      </c>
      <c r="B12" s="2">
        <f>H2</f>
        <v>10.6</v>
      </c>
      <c r="C12" s="2">
        <f t="shared" si="0"/>
        <v>9.6999999999999993</v>
      </c>
      <c r="D12" s="2">
        <f>B12-$K$6</f>
        <v>20.325000000000003</v>
      </c>
      <c r="E12" s="2">
        <f>C12-$L$6</f>
        <v>-9.7249999999999979</v>
      </c>
      <c r="F12" s="2">
        <f t="shared" si="1"/>
        <v>-197.66062499999998</v>
      </c>
      <c r="G12" s="2">
        <f t="shared" si="2"/>
        <v>413.10562500000009</v>
      </c>
      <c r="H12" s="2">
        <f t="shared" si="2"/>
        <v>94.57562499999996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2">
        <v>8</v>
      </c>
      <c r="B13" s="2">
        <f>I2</f>
        <v>8.1999999999999993</v>
      </c>
      <c r="C13" s="2">
        <f t="shared" si="0"/>
        <v>10.6</v>
      </c>
      <c r="D13" s="2">
        <f>B13-$K$6</f>
        <v>17.925000000000001</v>
      </c>
      <c r="E13" s="2">
        <f>C13-$L$6</f>
        <v>-8.8249999999999975</v>
      </c>
      <c r="F13" s="2">
        <f t="shared" si="1"/>
        <v>-158.18812499999996</v>
      </c>
      <c r="G13" s="2">
        <f t="shared" si="2"/>
        <v>321.30562500000002</v>
      </c>
      <c r="H13" s="2">
        <f t="shared" si="2"/>
        <v>77.880624999999952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x14ac:dyDescent="0.25">
      <c r="A14" s="2">
        <v>9</v>
      </c>
      <c r="B14" s="2">
        <f>J2</f>
        <v>7.3</v>
      </c>
      <c r="C14" s="2">
        <f t="shared" si="0"/>
        <v>8.1999999999999993</v>
      </c>
      <c r="D14" s="2">
        <f>B14-$K$6</f>
        <v>17.025000000000002</v>
      </c>
      <c r="E14" s="2">
        <f>C14-$L$6</f>
        <v>-11.224999999999998</v>
      </c>
      <c r="F14" s="2">
        <f t="shared" si="1"/>
        <v>-191.10562499999997</v>
      </c>
      <c r="G14" s="2">
        <f t="shared" si="2"/>
        <v>289.85062500000009</v>
      </c>
      <c r="H14" s="2">
        <f t="shared" si="2"/>
        <v>126.00062499999996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x14ac:dyDescent="0.25">
      <c r="A15" s="2">
        <v>10</v>
      </c>
      <c r="B15" s="2">
        <f>K2</f>
        <v>10</v>
      </c>
      <c r="C15" s="2">
        <f t="shared" si="0"/>
        <v>7.3</v>
      </c>
      <c r="D15" s="2">
        <f>B15-$K$6</f>
        <v>19.725000000000001</v>
      </c>
      <c r="E15" s="2">
        <f>C15-$L$6</f>
        <v>-12.124999999999996</v>
      </c>
      <c r="F15" s="2">
        <f t="shared" si="1"/>
        <v>-239.16562499999995</v>
      </c>
      <c r="G15" s="2">
        <f t="shared" si="2"/>
        <v>389.07562500000006</v>
      </c>
      <c r="H15" s="2">
        <f t="shared" si="2"/>
        <v>147.01562499999991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x14ac:dyDescent="0.25">
      <c r="A16" s="2">
        <v>11</v>
      </c>
      <c r="B16" s="2">
        <f>L2</f>
        <v>12.4</v>
      </c>
      <c r="C16" s="2">
        <f t="shared" si="0"/>
        <v>10</v>
      </c>
      <c r="D16" s="2">
        <f>B16-$K$6</f>
        <v>22.125</v>
      </c>
      <c r="E16" s="2">
        <f>C16-$L$6</f>
        <v>-9.4249999999999972</v>
      </c>
      <c r="F16" s="2">
        <f t="shared" si="1"/>
        <v>-208.52812499999993</v>
      </c>
      <c r="G16" s="2">
        <f t="shared" si="2"/>
        <v>489.515625</v>
      </c>
      <c r="H16" s="2">
        <f t="shared" si="2"/>
        <v>88.830624999999941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x14ac:dyDescent="0.25">
      <c r="A17" s="2">
        <v>12</v>
      </c>
      <c r="B17" s="2">
        <f>M2</f>
        <v>9</v>
      </c>
      <c r="C17" s="2">
        <f t="shared" si="0"/>
        <v>12.4</v>
      </c>
      <c r="D17" s="2">
        <f>B17-$K$6</f>
        <v>18.725000000000001</v>
      </c>
      <c r="E17" s="2">
        <f>C17-$L$6</f>
        <v>-7.0249999999999968</v>
      </c>
      <c r="F17" s="2">
        <f t="shared" si="1"/>
        <v>-131.54312499999995</v>
      </c>
      <c r="G17" s="2">
        <f t="shared" si="2"/>
        <v>350.62562500000007</v>
      </c>
      <c r="H17" s="2">
        <f t="shared" si="2"/>
        <v>49.350624999999958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x14ac:dyDescent="0.25">
      <c r="A18" s="2">
        <v>13</v>
      </c>
      <c r="B18" s="2">
        <f>N2</f>
        <v>6.6</v>
      </c>
      <c r="C18" s="2">
        <f t="shared" si="0"/>
        <v>9</v>
      </c>
      <c r="D18" s="2">
        <f>B18-$K$6</f>
        <v>16.325000000000003</v>
      </c>
      <c r="E18" s="2">
        <f>C18-$L$6</f>
        <v>-10.424999999999997</v>
      </c>
      <c r="F18" s="2">
        <f t="shared" si="1"/>
        <v>-170.18812499999999</v>
      </c>
      <c r="G18" s="2">
        <f t="shared" si="2"/>
        <v>266.50562500000007</v>
      </c>
      <c r="H18" s="2">
        <f t="shared" si="2"/>
        <v>108.68062499999994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x14ac:dyDescent="0.25">
      <c r="A19" s="2">
        <v>14</v>
      </c>
      <c r="B19" s="2">
        <f>O2</f>
        <v>9.6</v>
      </c>
      <c r="C19" s="2">
        <f t="shared" si="0"/>
        <v>6.6</v>
      </c>
      <c r="D19" s="2">
        <f>B19-$K$6</f>
        <v>19.325000000000003</v>
      </c>
      <c r="E19" s="2">
        <f>C19-$L$6</f>
        <v>-12.824999999999998</v>
      </c>
      <c r="F19" s="2">
        <f t="shared" si="1"/>
        <v>-247.84312499999999</v>
      </c>
      <c r="G19" s="2">
        <f t="shared" si="2"/>
        <v>373.45562500000011</v>
      </c>
      <c r="H19" s="2">
        <f t="shared" si="2"/>
        <v>164.48062499999995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x14ac:dyDescent="0.25">
      <c r="A20" s="2">
        <v>15</v>
      </c>
      <c r="B20" s="2">
        <f>P2</f>
        <v>8.4</v>
      </c>
      <c r="C20" s="2">
        <f t="shared" si="0"/>
        <v>9.6</v>
      </c>
      <c r="D20" s="2">
        <f>B20-$K$6</f>
        <v>18.125</v>
      </c>
      <c r="E20" s="2">
        <f>C20-$L$6</f>
        <v>-9.8249999999999975</v>
      </c>
      <c r="F20" s="2">
        <f t="shared" si="1"/>
        <v>-178.07812499999994</v>
      </c>
      <c r="G20" s="2">
        <f t="shared" si="2"/>
        <v>328.515625</v>
      </c>
      <c r="H20" s="2">
        <f t="shared" si="2"/>
        <v>96.530624999999958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x14ac:dyDescent="0.25">
      <c r="A21" s="2">
        <v>16</v>
      </c>
      <c r="B21" s="2">
        <f>Q2</f>
        <v>5.9</v>
      </c>
      <c r="C21" s="2">
        <f t="shared" si="0"/>
        <v>8.4</v>
      </c>
      <c r="D21" s="2">
        <f>B21-$K$6</f>
        <v>15.625000000000002</v>
      </c>
      <c r="E21" s="2">
        <f>C21-$L$6</f>
        <v>-11.024999999999997</v>
      </c>
      <c r="F21" s="2">
        <f t="shared" si="1"/>
        <v>-172.26562499999997</v>
      </c>
      <c r="G21" s="2">
        <f t="shared" si="2"/>
        <v>244.14062500000006</v>
      </c>
      <c r="H21" s="2">
        <f t="shared" si="2"/>
        <v>121.55062499999993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x14ac:dyDescent="0.25">
      <c r="A22" s="2">
        <v>17</v>
      </c>
      <c r="B22" s="2">
        <f>R2</f>
        <v>7.2</v>
      </c>
      <c r="C22" s="2">
        <f t="shared" si="0"/>
        <v>5.9</v>
      </c>
      <c r="D22" s="2">
        <f>B22-$K$6</f>
        <v>16.925000000000001</v>
      </c>
      <c r="E22" s="2">
        <f>C22-$L$6</f>
        <v>-13.524999999999997</v>
      </c>
      <c r="F22" s="2">
        <f t="shared" si="1"/>
        <v>-228.91062499999995</v>
      </c>
      <c r="G22" s="2">
        <f t="shared" si="2"/>
        <v>286.455625</v>
      </c>
      <c r="H22" s="2">
        <f t="shared" si="2"/>
        <v>182.92562499999991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x14ac:dyDescent="0.25">
      <c r="A23" s="2">
        <v>18</v>
      </c>
      <c r="B23" s="2">
        <f>S2</f>
        <v>10.8</v>
      </c>
      <c r="C23" s="2">
        <f t="shared" si="0"/>
        <v>7.2</v>
      </c>
      <c r="D23" s="2">
        <f>B23-$K$6</f>
        <v>20.525000000000002</v>
      </c>
      <c r="E23" s="2">
        <f>C23-$L$6</f>
        <v>-12.224999999999998</v>
      </c>
      <c r="F23" s="2">
        <f t="shared" si="1"/>
        <v>-250.91812499999997</v>
      </c>
      <c r="G23" s="2">
        <f t="shared" si="2"/>
        <v>421.2756250000001</v>
      </c>
      <c r="H23" s="2">
        <f t="shared" si="2"/>
        <v>149.45062499999995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x14ac:dyDescent="0.25">
      <c r="A24" s="2">
        <v>19</v>
      </c>
      <c r="B24" s="2">
        <f>T2</f>
        <v>12.8</v>
      </c>
      <c r="C24" s="2">
        <f t="shared" si="0"/>
        <v>10.8</v>
      </c>
      <c r="D24" s="2">
        <f>B24-$K$6</f>
        <v>22.525000000000002</v>
      </c>
      <c r="E24" s="2">
        <f>C24-$L$6</f>
        <v>-8.6249999999999964</v>
      </c>
      <c r="F24" s="2">
        <f t="shared" si="1"/>
        <v>-194.27812499999993</v>
      </c>
      <c r="G24" s="2">
        <f t="shared" si="2"/>
        <v>507.37562500000007</v>
      </c>
      <c r="H24" s="2">
        <f t="shared" si="2"/>
        <v>74.390624999999943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x14ac:dyDescent="0.25">
      <c r="A25" s="2" t="s">
        <v>3</v>
      </c>
      <c r="B25" s="2">
        <f>SUM(B6:B24)</f>
        <v>168.2</v>
      </c>
      <c r="C25" s="2">
        <f>SUM(C6:C24)</f>
        <v>155.39999999999998</v>
      </c>
      <c r="D25" s="2"/>
      <c r="E25" s="2"/>
      <c r="F25" s="2">
        <f>SUM(F6:F24)</f>
        <v>-3614.3487499999997</v>
      </c>
      <c r="G25" s="2">
        <f>SUM(G6:G24)</f>
        <v>6379.44625</v>
      </c>
      <c r="H25" s="2">
        <f>SUM(H6:H24)</f>
        <v>2158.6412499999988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7A74-0B84-4133-B4C7-BCE9EC7FB24D}">
  <dimension ref="A1:I22"/>
  <sheetViews>
    <sheetView workbookViewId="0">
      <selection activeCell="L20" sqref="L20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f>Табак1!B6</f>
        <v>6.3</v>
      </c>
      <c r="C2" s="5">
        <v>1</v>
      </c>
      <c r="D2" s="5">
        <f>B2*C2</f>
        <v>6.3</v>
      </c>
      <c r="E2" s="5">
        <f>C2*C2</f>
        <v>1</v>
      </c>
      <c r="F2" s="5">
        <f>$I$2+$H$2*C2</f>
        <v>7.957368421052621</v>
      </c>
      <c r="H2" s="5">
        <f>(D22-B22*C22)/(E22-C22*C22)</f>
        <v>9.9473684210527338E-2</v>
      </c>
      <c r="I2" s="5">
        <f>B22-H2*C22</f>
        <v>7.8578947368420939</v>
      </c>
    </row>
    <row r="3" spans="1:9" x14ac:dyDescent="0.25">
      <c r="A3" s="5">
        <v>2</v>
      </c>
      <c r="B3" s="5">
        <f>Табак1!B7</f>
        <v>6.9</v>
      </c>
      <c r="C3" s="5">
        <v>2</v>
      </c>
      <c r="D3" s="5">
        <f t="shared" ref="D3:D20" si="0">B3*C3</f>
        <v>13.8</v>
      </c>
      <c r="E3" s="5">
        <f t="shared" ref="E3:E20" si="1">C3*C3</f>
        <v>4</v>
      </c>
      <c r="F3" s="5">
        <f t="shared" ref="F3:F20" si="2">$I$2+$H$2*C3</f>
        <v>8.0568421052631489</v>
      </c>
    </row>
    <row r="4" spans="1:9" x14ac:dyDescent="0.25">
      <c r="A4" s="5">
        <v>3</v>
      </c>
      <c r="B4" s="5">
        <f>Табак1!B8</f>
        <v>6.1</v>
      </c>
      <c r="C4" s="5">
        <v>3</v>
      </c>
      <c r="D4" s="5">
        <f t="shared" si="0"/>
        <v>18.299999999999997</v>
      </c>
      <c r="E4" s="5">
        <f t="shared" si="1"/>
        <v>9</v>
      </c>
      <c r="F4" s="5">
        <f t="shared" si="2"/>
        <v>8.1563157894736769</v>
      </c>
    </row>
    <row r="5" spans="1:9" x14ac:dyDescent="0.25">
      <c r="A5" s="5">
        <v>4</v>
      </c>
      <c r="B5" s="5">
        <f>Табак1!B9</f>
        <v>10.4</v>
      </c>
      <c r="C5" s="5">
        <v>4</v>
      </c>
      <c r="D5" s="5">
        <f t="shared" si="0"/>
        <v>41.6</v>
      </c>
      <c r="E5" s="5">
        <f t="shared" si="1"/>
        <v>16</v>
      </c>
      <c r="F5" s="5">
        <f t="shared" si="2"/>
        <v>8.255789473684203</v>
      </c>
    </row>
    <row r="6" spans="1:9" x14ac:dyDescent="0.25">
      <c r="A6" s="5">
        <v>5</v>
      </c>
      <c r="B6" s="5">
        <f>Табак1!B10</f>
        <v>10</v>
      </c>
      <c r="C6" s="5">
        <v>5</v>
      </c>
      <c r="D6" s="5">
        <f t="shared" si="0"/>
        <v>50</v>
      </c>
      <c r="E6" s="5">
        <f t="shared" si="1"/>
        <v>25</v>
      </c>
      <c r="F6" s="5">
        <f t="shared" si="2"/>
        <v>8.355263157894731</v>
      </c>
    </row>
    <row r="7" spans="1:9" x14ac:dyDescent="0.25">
      <c r="A7" s="5">
        <v>6</v>
      </c>
      <c r="B7" s="5">
        <f>Табак1!B11</f>
        <v>9.6999999999999993</v>
      </c>
      <c r="C7" s="5">
        <v>6</v>
      </c>
      <c r="D7" s="5">
        <f t="shared" si="0"/>
        <v>58.199999999999996</v>
      </c>
      <c r="E7" s="5">
        <f t="shared" si="1"/>
        <v>36</v>
      </c>
      <c r="F7" s="5">
        <f t="shared" si="2"/>
        <v>8.4547368421052589</v>
      </c>
    </row>
    <row r="8" spans="1:9" x14ac:dyDescent="0.25">
      <c r="A8" s="5">
        <v>7</v>
      </c>
      <c r="B8" s="5">
        <f>Табак1!B12</f>
        <v>10.6</v>
      </c>
      <c r="C8" s="5">
        <v>7</v>
      </c>
      <c r="D8" s="5">
        <f t="shared" si="0"/>
        <v>74.2</v>
      </c>
      <c r="E8" s="5">
        <f t="shared" si="1"/>
        <v>49</v>
      </c>
      <c r="F8" s="5">
        <f t="shared" si="2"/>
        <v>8.554210526315785</v>
      </c>
    </row>
    <row r="9" spans="1:9" x14ac:dyDescent="0.25">
      <c r="A9" s="5">
        <v>8</v>
      </c>
      <c r="B9" s="5">
        <f>Табак1!B13</f>
        <v>8.1999999999999993</v>
      </c>
      <c r="C9" s="5">
        <v>8</v>
      </c>
      <c r="D9" s="5">
        <f t="shared" si="0"/>
        <v>65.599999999999994</v>
      </c>
      <c r="E9" s="5">
        <f t="shared" si="1"/>
        <v>64</v>
      </c>
      <c r="F9" s="5">
        <f t="shared" si="2"/>
        <v>8.653684210526313</v>
      </c>
    </row>
    <row r="10" spans="1:9" x14ac:dyDescent="0.25">
      <c r="A10" s="5">
        <v>9</v>
      </c>
      <c r="B10" s="5">
        <f>Табак1!B14</f>
        <v>7.3</v>
      </c>
      <c r="C10" s="5">
        <v>9</v>
      </c>
      <c r="D10" s="5">
        <f t="shared" si="0"/>
        <v>65.7</v>
      </c>
      <c r="E10" s="5">
        <f t="shared" si="1"/>
        <v>81</v>
      </c>
      <c r="F10" s="5">
        <f t="shared" si="2"/>
        <v>8.7531578947368409</v>
      </c>
    </row>
    <row r="11" spans="1:9" x14ac:dyDescent="0.25">
      <c r="A11" s="5">
        <v>10</v>
      </c>
      <c r="B11" s="5">
        <f>Табак1!B15</f>
        <v>10</v>
      </c>
      <c r="C11" s="5">
        <v>10</v>
      </c>
      <c r="D11" s="5">
        <f t="shared" si="0"/>
        <v>100</v>
      </c>
      <c r="E11" s="5">
        <f t="shared" si="1"/>
        <v>100</v>
      </c>
      <c r="F11" s="5">
        <f t="shared" si="2"/>
        <v>8.8526315789473671</v>
      </c>
    </row>
    <row r="12" spans="1:9" x14ac:dyDescent="0.25">
      <c r="A12" s="5">
        <v>11</v>
      </c>
      <c r="B12" s="5">
        <f>Табак1!B16</f>
        <v>12.4</v>
      </c>
      <c r="C12" s="5">
        <v>11</v>
      </c>
      <c r="D12" s="5">
        <f t="shared" si="0"/>
        <v>136.4</v>
      </c>
      <c r="E12" s="5">
        <f t="shared" si="1"/>
        <v>121</v>
      </c>
      <c r="F12" s="5">
        <f t="shared" si="2"/>
        <v>8.952105263157895</v>
      </c>
    </row>
    <row r="13" spans="1:9" x14ac:dyDescent="0.25">
      <c r="A13" s="5">
        <v>12</v>
      </c>
      <c r="B13" s="5">
        <f>Табак1!B17</f>
        <v>9</v>
      </c>
      <c r="C13" s="5">
        <v>12</v>
      </c>
      <c r="D13" s="5">
        <f t="shared" si="0"/>
        <v>108</v>
      </c>
      <c r="E13" s="5">
        <f t="shared" si="1"/>
        <v>144</v>
      </c>
      <c r="F13" s="5">
        <f t="shared" si="2"/>
        <v>9.0515789473684229</v>
      </c>
    </row>
    <row r="14" spans="1:9" x14ac:dyDescent="0.25">
      <c r="A14" s="5">
        <v>13</v>
      </c>
      <c r="B14" s="5">
        <f>Табак1!B18</f>
        <v>6.6</v>
      </c>
      <c r="C14" s="5">
        <v>13</v>
      </c>
      <c r="D14" s="5">
        <f t="shared" si="0"/>
        <v>85.8</v>
      </c>
      <c r="E14" s="5">
        <f t="shared" si="1"/>
        <v>169</v>
      </c>
      <c r="F14" s="5">
        <f t="shared" si="2"/>
        <v>9.1510526315789491</v>
      </c>
    </row>
    <row r="15" spans="1:9" x14ac:dyDescent="0.25">
      <c r="A15" s="5">
        <v>14</v>
      </c>
      <c r="B15" s="5">
        <f>Табак1!B19</f>
        <v>9.6</v>
      </c>
      <c r="C15" s="5">
        <v>14</v>
      </c>
      <c r="D15" s="5">
        <f t="shared" si="0"/>
        <v>134.4</v>
      </c>
      <c r="E15" s="5">
        <f t="shared" si="1"/>
        <v>196</v>
      </c>
      <c r="F15" s="5">
        <f t="shared" si="2"/>
        <v>9.250526315789477</v>
      </c>
    </row>
    <row r="16" spans="1:9" x14ac:dyDescent="0.25">
      <c r="A16" s="5">
        <v>15</v>
      </c>
      <c r="B16" s="5">
        <f>Табак1!B20</f>
        <v>8.4</v>
      </c>
      <c r="C16" s="5">
        <v>15</v>
      </c>
      <c r="D16" s="5">
        <f t="shared" si="0"/>
        <v>126</v>
      </c>
      <c r="E16" s="5">
        <f t="shared" si="1"/>
        <v>225</v>
      </c>
      <c r="F16" s="5">
        <f t="shared" si="2"/>
        <v>9.350000000000005</v>
      </c>
    </row>
    <row r="17" spans="1:6" x14ac:dyDescent="0.25">
      <c r="A17" s="5">
        <v>16</v>
      </c>
      <c r="B17" s="5">
        <f>Табак1!B21</f>
        <v>5.9</v>
      </c>
      <c r="C17" s="5">
        <v>16</v>
      </c>
      <c r="D17" s="5">
        <f t="shared" si="0"/>
        <v>94.4</v>
      </c>
      <c r="E17" s="5">
        <f t="shared" si="1"/>
        <v>256</v>
      </c>
      <c r="F17" s="5">
        <f t="shared" si="2"/>
        <v>9.4494736842105311</v>
      </c>
    </row>
    <row r="18" spans="1:6" x14ac:dyDescent="0.25">
      <c r="A18" s="5">
        <v>17</v>
      </c>
      <c r="B18" s="5">
        <f>Табак1!B22</f>
        <v>7.2</v>
      </c>
      <c r="C18" s="5">
        <v>17</v>
      </c>
      <c r="D18" s="5">
        <f t="shared" si="0"/>
        <v>122.4</v>
      </c>
      <c r="E18" s="5">
        <f t="shared" si="1"/>
        <v>289</v>
      </c>
      <c r="F18" s="5">
        <f t="shared" si="2"/>
        <v>9.5489473684210591</v>
      </c>
    </row>
    <row r="19" spans="1:6" x14ac:dyDescent="0.25">
      <c r="A19" s="5">
        <v>18</v>
      </c>
      <c r="B19" s="5">
        <f>Табак1!B23</f>
        <v>10.8</v>
      </c>
      <c r="C19" s="5">
        <v>18</v>
      </c>
      <c r="D19" s="5">
        <f t="shared" si="0"/>
        <v>194.4</v>
      </c>
      <c r="E19" s="5">
        <f t="shared" si="1"/>
        <v>324</v>
      </c>
      <c r="F19" s="5">
        <f t="shared" si="2"/>
        <v>9.648421052631587</v>
      </c>
    </row>
    <row r="20" spans="1:6" x14ac:dyDescent="0.25">
      <c r="A20" s="5">
        <v>19</v>
      </c>
      <c r="B20" s="5">
        <f>Табак1!B24</f>
        <v>12.8</v>
      </c>
      <c r="C20" s="5">
        <v>19</v>
      </c>
      <c r="D20" s="5">
        <f t="shared" si="0"/>
        <v>243.20000000000002</v>
      </c>
      <c r="E20" s="5">
        <f t="shared" si="1"/>
        <v>361</v>
      </c>
      <c r="F20" s="5">
        <f t="shared" si="2"/>
        <v>9.7478947368421132</v>
      </c>
    </row>
    <row r="21" spans="1:6" x14ac:dyDescent="0.25">
      <c r="A21" s="5" t="s">
        <v>3</v>
      </c>
      <c r="B21" s="5">
        <f>SUM(B2:B20)</f>
        <v>168.2</v>
      </c>
      <c r="C21" s="5">
        <f t="shared" ref="C21:E21" si="3">SUM(C2:C20)</f>
        <v>190</v>
      </c>
      <c r="D21" s="5">
        <f t="shared" si="3"/>
        <v>1738.7000000000003</v>
      </c>
      <c r="E21" s="5">
        <f t="shared" si="3"/>
        <v>2470</v>
      </c>
      <c r="F21" s="5"/>
    </row>
    <row r="22" spans="1:6" x14ac:dyDescent="0.25">
      <c r="A22" s="5" t="s">
        <v>20</v>
      </c>
      <c r="B22" s="5">
        <f>AVERAGE(B2:B20)</f>
        <v>8.8526315789473671</v>
      </c>
      <c r="C22" s="5">
        <f t="shared" ref="C22:E22" si="4">AVERAGE(C2:C20)</f>
        <v>10</v>
      </c>
      <c r="D22" s="5">
        <f t="shared" si="4"/>
        <v>91.510526315789491</v>
      </c>
      <c r="E22" s="5">
        <f t="shared" si="4"/>
        <v>130</v>
      </c>
      <c r="F22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E186-1E0E-4DF5-903E-C6BA919481B8}">
  <dimension ref="A1"/>
  <sheetViews>
    <sheetView workbookViewId="0">
      <selection activeCell="Q36" sqref="Q3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EC97-C9BD-4736-8124-7E6D47C29AC6}">
  <dimension ref="A1:I12"/>
  <sheetViews>
    <sheetView workbookViewId="0">
      <selection activeCell="H1" activeCellId="1" sqref="A1:F12 H1:I2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v>246</v>
      </c>
      <c r="C2" s="5">
        <v>1</v>
      </c>
      <c r="D2" s="5">
        <f>B2*C2</f>
        <v>246</v>
      </c>
      <c r="E2" s="5">
        <f>C2*C2</f>
        <v>1</v>
      </c>
      <c r="F2" s="5">
        <f>$I$2+$H$2*C2</f>
        <v>216.06666666666661</v>
      </c>
      <c r="H2" s="5">
        <f>(D12-B12*C12)/(E12-C12*C12)</f>
        <v>-10.849999999999987</v>
      </c>
      <c r="I2" s="5">
        <f>B12-H2*C12</f>
        <v>226.9166666666666</v>
      </c>
    </row>
    <row r="3" spans="1:9" x14ac:dyDescent="0.25">
      <c r="A3" s="5">
        <v>2</v>
      </c>
      <c r="B3" s="5">
        <v>229</v>
      </c>
      <c r="C3" s="5">
        <v>2</v>
      </c>
      <c r="D3" s="5">
        <f t="shared" ref="D3:D10" si="0">B3*C3</f>
        <v>458</v>
      </c>
      <c r="E3" s="5">
        <f t="shared" ref="E3:E10" si="1">C3*C3</f>
        <v>4</v>
      </c>
      <c r="F3" s="5">
        <f t="shared" ref="F3:F10" si="2">$I$2+$H$2*C3</f>
        <v>205.21666666666664</v>
      </c>
    </row>
    <row r="4" spans="1:9" x14ac:dyDescent="0.25">
      <c r="A4" s="5">
        <v>3</v>
      </c>
      <c r="B4" s="5">
        <v>152</v>
      </c>
      <c r="C4" s="5">
        <v>3</v>
      </c>
      <c r="D4" s="5">
        <f t="shared" si="0"/>
        <v>456</v>
      </c>
      <c r="E4" s="5">
        <f t="shared" si="1"/>
        <v>9</v>
      </c>
      <c r="F4" s="5">
        <f t="shared" si="2"/>
        <v>194.36666666666665</v>
      </c>
    </row>
    <row r="5" spans="1:9" x14ac:dyDescent="0.25">
      <c r="A5" s="5">
        <v>4</v>
      </c>
      <c r="B5" s="5">
        <v>155</v>
      </c>
      <c r="C5" s="5">
        <v>4</v>
      </c>
      <c r="D5" s="5">
        <f t="shared" si="0"/>
        <v>620</v>
      </c>
      <c r="E5" s="5">
        <f t="shared" si="1"/>
        <v>16</v>
      </c>
      <c r="F5" s="5">
        <f t="shared" si="2"/>
        <v>183.51666666666665</v>
      </c>
    </row>
    <row r="6" spans="1:9" x14ac:dyDescent="0.25">
      <c r="A6" s="5">
        <v>5</v>
      </c>
      <c r="B6" s="5">
        <v>190</v>
      </c>
      <c r="C6" s="5">
        <v>5</v>
      </c>
      <c r="D6" s="5">
        <f t="shared" si="0"/>
        <v>950</v>
      </c>
      <c r="E6" s="5">
        <f t="shared" si="1"/>
        <v>25</v>
      </c>
      <c r="F6" s="5">
        <f t="shared" si="2"/>
        <v>172.66666666666666</v>
      </c>
    </row>
    <row r="7" spans="1:9" x14ac:dyDescent="0.25">
      <c r="A7" s="5">
        <v>6</v>
      </c>
      <c r="B7" s="5">
        <v>160</v>
      </c>
      <c r="C7" s="5">
        <v>6</v>
      </c>
      <c r="D7" s="5">
        <f t="shared" si="0"/>
        <v>960</v>
      </c>
      <c r="E7" s="5">
        <f t="shared" si="1"/>
        <v>36</v>
      </c>
      <c r="F7" s="5">
        <f t="shared" si="2"/>
        <v>161.81666666666666</v>
      </c>
    </row>
    <row r="8" spans="1:9" x14ac:dyDescent="0.25">
      <c r="A8" s="5">
        <v>7</v>
      </c>
      <c r="B8" s="5">
        <v>107</v>
      </c>
      <c r="C8" s="5">
        <v>7</v>
      </c>
      <c r="D8" s="5">
        <f t="shared" si="0"/>
        <v>749</v>
      </c>
      <c r="E8" s="5">
        <f t="shared" si="1"/>
        <v>49</v>
      </c>
      <c r="F8" s="5">
        <f t="shared" si="2"/>
        <v>150.9666666666667</v>
      </c>
    </row>
    <row r="9" spans="1:9" x14ac:dyDescent="0.25">
      <c r="A9" s="5">
        <v>8</v>
      </c>
      <c r="B9" s="5">
        <v>155</v>
      </c>
      <c r="C9" s="5">
        <v>8</v>
      </c>
      <c r="D9" s="5">
        <f t="shared" si="0"/>
        <v>1240</v>
      </c>
      <c r="E9" s="5">
        <f t="shared" si="1"/>
        <v>64</v>
      </c>
      <c r="F9" s="5">
        <f t="shared" si="2"/>
        <v>140.1166666666667</v>
      </c>
    </row>
    <row r="10" spans="1:9" x14ac:dyDescent="0.25">
      <c r="A10" s="5">
        <v>9</v>
      </c>
      <c r="B10" s="5">
        <v>160</v>
      </c>
      <c r="C10" s="5">
        <v>9</v>
      </c>
      <c r="D10" s="5">
        <f t="shared" si="0"/>
        <v>1440</v>
      </c>
      <c r="E10" s="5">
        <f t="shared" si="1"/>
        <v>81</v>
      </c>
      <c r="F10" s="5">
        <f t="shared" si="2"/>
        <v>129.26666666666671</v>
      </c>
    </row>
    <row r="11" spans="1:9" x14ac:dyDescent="0.25">
      <c r="A11" s="5" t="s">
        <v>3</v>
      </c>
      <c r="B11" s="5">
        <f>SUM(B2:B10)</f>
        <v>1554</v>
      </c>
      <c r="C11" s="5">
        <f t="shared" ref="C11:E11" si="3">SUM(C2:C10)</f>
        <v>45</v>
      </c>
      <c r="D11" s="5">
        <f t="shared" si="3"/>
        <v>7119</v>
      </c>
      <c r="E11" s="5">
        <f t="shared" si="3"/>
        <v>285</v>
      </c>
      <c r="F11" s="5"/>
    </row>
    <row r="12" spans="1:9" x14ac:dyDescent="0.25">
      <c r="A12" s="5" t="s">
        <v>20</v>
      </c>
      <c r="B12" s="5">
        <f>AVERAGE(B2:B10)</f>
        <v>172.66666666666666</v>
      </c>
      <c r="C12" s="5">
        <f t="shared" ref="C12:E12" si="4">AVERAGE(C2:C10)</f>
        <v>5</v>
      </c>
      <c r="D12" s="5">
        <f t="shared" si="4"/>
        <v>791</v>
      </c>
      <c r="E12" s="5">
        <f t="shared" si="4"/>
        <v>31.666666666666668</v>
      </c>
      <c r="F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6B4F-1223-4C55-8892-975097836D20}">
  <dimension ref="A1:T25"/>
  <sheetViews>
    <sheetView workbookViewId="0">
      <selection activeCell="I5" sqref="I5:K6"/>
    </sheetView>
  </sheetViews>
  <sheetFormatPr defaultRowHeight="15" x14ac:dyDescent="0.25"/>
  <cols>
    <col min="6" max="6" width="15.7109375" customWidth="1"/>
  </cols>
  <sheetData>
    <row r="1" spans="1:20" x14ac:dyDescent="0.25">
      <c r="A1" s="5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</row>
    <row r="2" spans="1:20" ht="45" x14ac:dyDescent="0.25">
      <c r="A2" s="6" t="s">
        <v>1</v>
      </c>
      <c r="B2" s="5">
        <v>31.1</v>
      </c>
      <c r="C2" s="5">
        <v>32.4</v>
      </c>
      <c r="D2" s="5">
        <v>33.1</v>
      </c>
      <c r="E2" s="5">
        <v>31.6</v>
      </c>
      <c r="F2" s="5">
        <v>37.6</v>
      </c>
      <c r="G2" s="5">
        <v>28.8</v>
      </c>
      <c r="H2" s="5">
        <v>33.200000000000003</v>
      </c>
      <c r="I2" s="5">
        <v>39.5</v>
      </c>
      <c r="J2" s="5">
        <v>37.5</v>
      </c>
      <c r="K2" s="5">
        <v>43.2</v>
      </c>
      <c r="L2" s="5">
        <v>36.4</v>
      </c>
      <c r="M2" s="5">
        <v>44.1</v>
      </c>
      <c r="N2" s="5">
        <v>39.799999999999997</v>
      </c>
      <c r="O2" s="5">
        <v>42</v>
      </c>
      <c r="P2" s="5">
        <v>36.200000000000003</v>
      </c>
      <c r="Q2" s="5">
        <v>32.9</v>
      </c>
      <c r="R2" s="5">
        <v>38.9</v>
      </c>
      <c r="S2" s="5">
        <v>44.5</v>
      </c>
      <c r="T2" s="5">
        <v>39.9</v>
      </c>
    </row>
    <row r="5" spans="1:20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12</v>
      </c>
      <c r="J5" s="5" t="s">
        <v>11</v>
      </c>
      <c r="K5" s="5" t="s">
        <v>13</v>
      </c>
    </row>
    <row r="6" spans="1:20" x14ac:dyDescent="0.25">
      <c r="A6" s="5">
        <v>1</v>
      </c>
      <c r="B6" s="5">
        <v>31.1</v>
      </c>
      <c r="C6" s="5">
        <f>-C7246</f>
        <v>0</v>
      </c>
      <c r="D6" s="5"/>
      <c r="E6" s="5"/>
      <c r="F6" s="5"/>
      <c r="G6" s="5"/>
      <c r="H6" s="5"/>
      <c r="I6" s="5">
        <f>(F25)/(SQRT(G25*H25))</f>
        <v>0.97864111877126758</v>
      </c>
      <c r="J6" s="5">
        <f>(B25-246)/8</f>
        <v>57.087499999999991</v>
      </c>
      <c r="K6" s="5">
        <f>C25/8</f>
        <v>82.85</v>
      </c>
    </row>
    <row r="7" spans="1:20" x14ac:dyDescent="0.25">
      <c r="A7" s="5">
        <v>2</v>
      </c>
      <c r="B7" s="5">
        <v>32.4</v>
      </c>
      <c r="C7" s="5">
        <f>B6</f>
        <v>31.1</v>
      </c>
      <c r="D7" s="5">
        <f>B7-$J$6</f>
        <v>-24.687499999999993</v>
      </c>
      <c r="E7" s="5">
        <f>C7-$K$6</f>
        <v>-51.749999999999993</v>
      </c>
      <c r="F7" s="5">
        <f>D7*E7</f>
        <v>1277.5781249999995</v>
      </c>
      <c r="G7" s="5">
        <f>D7*D7</f>
        <v>609.47265624999966</v>
      </c>
      <c r="H7" s="5">
        <f>E7*E7</f>
        <v>2678.0624999999991</v>
      </c>
    </row>
    <row r="8" spans="1:20" x14ac:dyDescent="0.25">
      <c r="A8" s="5">
        <v>3</v>
      </c>
      <c r="B8" s="5">
        <v>33.1</v>
      </c>
      <c r="C8" s="5">
        <f t="shared" ref="C8:C24" si="0">B7</f>
        <v>32.4</v>
      </c>
      <c r="D8" s="5">
        <f>B8-$J$6</f>
        <v>-23.98749999999999</v>
      </c>
      <c r="E8" s="5">
        <f>C8-$K$6</f>
        <v>-50.449999999999996</v>
      </c>
      <c r="F8" s="5">
        <f t="shared" ref="F8:F24" si="1">D8*E8</f>
        <v>1210.1693749999995</v>
      </c>
      <c r="G8" s="5">
        <f t="shared" ref="G8:H23" si="2">D8*D8</f>
        <v>575.40015624999955</v>
      </c>
      <c r="H8" s="5">
        <f t="shared" si="2"/>
        <v>2545.2024999999994</v>
      </c>
    </row>
    <row r="9" spans="1:20" x14ac:dyDescent="0.25">
      <c r="A9" s="5">
        <v>4</v>
      </c>
      <c r="B9" s="5">
        <v>31.6</v>
      </c>
      <c r="C9" s="5">
        <f t="shared" si="0"/>
        <v>33.1</v>
      </c>
      <c r="D9" s="5">
        <f>B9-$J$6</f>
        <v>-25.48749999999999</v>
      </c>
      <c r="E9" s="5">
        <f>C9-$K$6</f>
        <v>-49.749999999999993</v>
      </c>
      <c r="F9" s="5">
        <f t="shared" si="1"/>
        <v>1268.0031249999993</v>
      </c>
      <c r="G9" s="5">
        <f t="shared" si="2"/>
        <v>649.61265624999953</v>
      </c>
      <c r="H9" s="5">
        <f t="shared" si="2"/>
        <v>2475.0624999999991</v>
      </c>
    </row>
    <row r="10" spans="1:20" x14ac:dyDescent="0.25">
      <c r="A10" s="5">
        <v>5</v>
      </c>
      <c r="B10" s="5">
        <v>37.6</v>
      </c>
      <c r="C10" s="5">
        <f t="shared" si="0"/>
        <v>31.6</v>
      </c>
      <c r="D10" s="5">
        <f>B10-$J$6</f>
        <v>-19.48749999999999</v>
      </c>
      <c r="E10" s="5">
        <f>C10-$K$6</f>
        <v>-51.249999999999993</v>
      </c>
      <c r="F10" s="5">
        <f t="shared" si="1"/>
        <v>998.73437499999932</v>
      </c>
      <c r="G10" s="5">
        <f t="shared" si="2"/>
        <v>379.76265624999962</v>
      </c>
      <c r="H10" s="5">
        <f t="shared" si="2"/>
        <v>2626.5624999999991</v>
      </c>
    </row>
    <row r="11" spans="1:20" x14ac:dyDescent="0.25">
      <c r="A11" s="5">
        <v>6</v>
      </c>
      <c r="B11" s="5">
        <v>28.8</v>
      </c>
      <c r="C11" s="5">
        <f t="shared" si="0"/>
        <v>37.6</v>
      </c>
      <c r="D11" s="5">
        <f>B11-$J$6</f>
        <v>-28.287499999999991</v>
      </c>
      <c r="E11" s="5">
        <f>C11-$K$6</f>
        <v>-45.249999999999993</v>
      </c>
      <c r="F11" s="5">
        <f t="shared" si="1"/>
        <v>1280.0093749999994</v>
      </c>
      <c r="G11" s="5">
        <f t="shared" si="2"/>
        <v>800.18265624999947</v>
      </c>
      <c r="H11" s="5">
        <f t="shared" si="2"/>
        <v>2047.5624999999993</v>
      </c>
    </row>
    <row r="12" spans="1:20" x14ac:dyDescent="0.25">
      <c r="A12" s="5">
        <v>7</v>
      </c>
      <c r="B12" s="5">
        <v>33.200000000000003</v>
      </c>
      <c r="C12" s="5">
        <f t="shared" si="0"/>
        <v>28.8</v>
      </c>
      <c r="D12" s="5">
        <f>B12-$J$6</f>
        <v>-23.887499999999989</v>
      </c>
      <c r="E12" s="5">
        <f>C12-$K$6</f>
        <v>-54.05</v>
      </c>
      <c r="F12" s="5">
        <f t="shared" si="1"/>
        <v>1291.1193749999993</v>
      </c>
      <c r="G12" s="5">
        <f t="shared" si="2"/>
        <v>570.61265624999942</v>
      </c>
      <c r="H12" s="5">
        <f t="shared" si="2"/>
        <v>2921.4024999999997</v>
      </c>
    </row>
    <row r="13" spans="1:20" x14ac:dyDescent="0.25">
      <c r="A13" s="5">
        <v>8</v>
      </c>
      <c r="B13" s="5">
        <v>39.5</v>
      </c>
      <c r="C13" s="5">
        <f t="shared" si="0"/>
        <v>33.200000000000003</v>
      </c>
      <c r="D13" s="5">
        <f>B13-$J$6</f>
        <v>-17.587499999999991</v>
      </c>
      <c r="E13" s="5">
        <f>C13-$K$6</f>
        <v>-49.649999999999991</v>
      </c>
      <c r="F13" s="5">
        <f t="shared" si="1"/>
        <v>873.21937499999945</v>
      </c>
      <c r="G13" s="5">
        <f t="shared" si="2"/>
        <v>309.32015624999968</v>
      </c>
      <c r="H13" s="5">
        <f t="shared" si="2"/>
        <v>2465.122499999999</v>
      </c>
    </row>
    <row r="14" spans="1:20" x14ac:dyDescent="0.25">
      <c r="A14" s="5">
        <v>9</v>
      </c>
      <c r="B14" s="5">
        <v>37.5</v>
      </c>
      <c r="C14" s="5">
        <f t="shared" si="0"/>
        <v>39.5</v>
      </c>
      <c r="D14" s="5">
        <f>B14-$J$6</f>
        <v>-19.587499999999991</v>
      </c>
      <c r="E14" s="5">
        <f>C14-$K$6</f>
        <v>-43.349999999999994</v>
      </c>
      <c r="F14" s="5">
        <f t="shared" si="1"/>
        <v>849.11812499999951</v>
      </c>
      <c r="G14" s="5">
        <f t="shared" si="2"/>
        <v>383.67015624999965</v>
      </c>
      <c r="H14" s="5">
        <f t="shared" si="2"/>
        <v>1879.2224999999994</v>
      </c>
    </row>
    <row r="15" spans="1:20" x14ac:dyDescent="0.25">
      <c r="A15" s="5">
        <v>10</v>
      </c>
      <c r="B15" s="5">
        <v>43.2</v>
      </c>
      <c r="C15" s="5">
        <f t="shared" si="0"/>
        <v>37.5</v>
      </c>
      <c r="D15" s="5">
        <f>B15-$J$6</f>
        <v>-13.887499999999989</v>
      </c>
      <c r="E15" s="5">
        <f>C15-$K$6</f>
        <v>-45.349999999999994</v>
      </c>
      <c r="F15" s="5">
        <f t="shared" si="1"/>
        <v>629.79812499999946</v>
      </c>
      <c r="G15" s="5">
        <f t="shared" si="2"/>
        <v>192.86265624999967</v>
      </c>
      <c r="H15" s="5">
        <f t="shared" si="2"/>
        <v>2056.6224999999995</v>
      </c>
    </row>
    <row r="16" spans="1:20" x14ac:dyDescent="0.25">
      <c r="A16" s="5">
        <v>11</v>
      </c>
      <c r="B16" s="5">
        <v>36.4</v>
      </c>
      <c r="C16" s="5">
        <f t="shared" si="0"/>
        <v>43.2</v>
      </c>
      <c r="D16" s="5">
        <f>B16-$J$6</f>
        <v>-20.687499999999993</v>
      </c>
      <c r="E16" s="5">
        <f>C16-$K$6</f>
        <v>-39.649999999999991</v>
      </c>
      <c r="F16" s="5">
        <f t="shared" si="1"/>
        <v>820.25937499999952</v>
      </c>
      <c r="G16" s="5">
        <f t="shared" si="2"/>
        <v>427.97265624999972</v>
      </c>
      <c r="H16" s="5">
        <f t="shared" si="2"/>
        <v>1572.1224999999993</v>
      </c>
    </row>
    <row r="17" spans="1:8" x14ac:dyDescent="0.25">
      <c r="A17" s="5">
        <v>12</v>
      </c>
      <c r="B17" s="5">
        <v>44.1</v>
      </c>
      <c r="C17" s="5">
        <f t="shared" si="0"/>
        <v>36.4</v>
      </c>
      <c r="D17" s="5">
        <f>B17-$J$6</f>
        <v>-12.98749999999999</v>
      </c>
      <c r="E17" s="5">
        <f>C17-$K$6</f>
        <v>-46.449999999999996</v>
      </c>
      <c r="F17" s="5">
        <f t="shared" si="1"/>
        <v>603.26937499999951</v>
      </c>
      <c r="G17" s="5">
        <f t="shared" si="2"/>
        <v>168.67515624999973</v>
      </c>
      <c r="H17" s="5">
        <f t="shared" si="2"/>
        <v>2157.6024999999995</v>
      </c>
    </row>
    <row r="18" spans="1:8" x14ac:dyDescent="0.25">
      <c r="A18" s="5">
        <v>13</v>
      </c>
      <c r="B18" s="5">
        <v>39.799999999999997</v>
      </c>
      <c r="C18" s="5">
        <f t="shared" si="0"/>
        <v>44.1</v>
      </c>
      <c r="D18" s="5">
        <f>B18-$J$6</f>
        <v>-17.287499999999994</v>
      </c>
      <c r="E18" s="5">
        <f>C18-$K$6</f>
        <v>-38.749999999999993</v>
      </c>
      <c r="F18" s="5">
        <f t="shared" si="1"/>
        <v>669.89062499999966</v>
      </c>
      <c r="G18" s="5">
        <f t="shared" si="2"/>
        <v>298.85765624999982</v>
      </c>
      <c r="H18" s="5">
        <f t="shared" si="2"/>
        <v>1501.5624999999995</v>
      </c>
    </row>
    <row r="19" spans="1:8" x14ac:dyDescent="0.25">
      <c r="A19" s="5">
        <v>14</v>
      </c>
      <c r="B19" s="5">
        <v>42</v>
      </c>
      <c r="C19" s="5">
        <f t="shared" si="0"/>
        <v>39.799999999999997</v>
      </c>
      <c r="D19" s="5">
        <f>B19-$J$6</f>
        <v>-15.087499999999991</v>
      </c>
      <c r="E19" s="5">
        <f>C19-$K$6</f>
        <v>-43.05</v>
      </c>
      <c r="F19" s="5">
        <f t="shared" si="1"/>
        <v>649.51687499999957</v>
      </c>
      <c r="G19" s="5">
        <f t="shared" si="2"/>
        <v>227.63265624999974</v>
      </c>
      <c r="H19" s="5">
        <f t="shared" si="2"/>
        <v>1853.3024999999998</v>
      </c>
    </row>
    <row r="20" spans="1:8" x14ac:dyDescent="0.25">
      <c r="A20" s="5">
        <v>15</v>
      </c>
      <c r="B20" s="5">
        <v>36.200000000000003</v>
      </c>
      <c r="C20" s="5">
        <f t="shared" si="0"/>
        <v>42</v>
      </c>
      <c r="D20" s="5">
        <f>B20-$J$6</f>
        <v>-20.887499999999989</v>
      </c>
      <c r="E20" s="5">
        <f>C20-$K$6</f>
        <v>-40.849999999999994</v>
      </c>
      <c r="F20" s="5">
        <f t="shared" si="1"/>
        <v>853.25437499999941</v>
      </c>
      <c r="G20" s="5">
        <f t="shared" si="2"/>
        <v>436.28765624999954</v>
      </c>
      <c r="H20" s="5">
        <f t="shared" si="2"/>
        <v>1668.7224999999996</v>
      </c>
    </row>
    <row r="21" spans="1:8" x14ac:dyDescent="0.25">
      <c r="A21" s="5">
        <v>16</v>
      </c>
      <c r="B21" s="5">
        <v>32.9</v>
      </c>
      <c r="C21" s="5">
        <f t="shared" si="0"/>
        <v>36.200000000000003</v>
      </c>
      <c r="D21" s="5">
        <f>B21-$J$6</f>
        <v>-24.187499999999993</v>
      </c>
      <c r="E21" s="5">
        <f>C21-$K$6</f>
        <v>-46.649999999999991</v>
      </c>
      <c r="F21" s="5">
        <f t="shared" si="1"/>
        <v>1128.3468749999995</v>
      </c>
      <c r="G21" s="5">
        <f t="shared" si="2"/>
        <v>585.03515624999966</v>
      </c>
      <c r="H21" s="5">
        <f t="shared" si="2"/>
        <v>2176.2224999999994</v>
      </c>
    </row>
    <row r="22" spans="1:8" x14ac:dyDescent="0.25">
      <c r="A22" s="5">
        <v>17</v>
      </c>
      <c r="B22" s="5">
        <v>38.9</v>
      </c>
      <c r="C22" s="5">
        <f t="shared" si="0"/>
        <v>32.9</v>
      </c>
      <c r="D22" s="5">
        <f>B22-$J$6</f>
        <v>-18.187499999999993</v>
      </c>
      <c r="E22" s="5">
        <f>C22-$K$6</f>
        <v>-49.949999999999996</v>
      </c>
      <c r="F22" s="5">
        <f t="shared" si="1"/>
        <v>908.46562499999959</v>
      </c>
      <c r="G22" s="5">
        <f t="shared" si="2"/>
        <v>330.78515624999972</v>
      </c>
      <c r="H22" s="5">
        <f t="shared" si="2"/>
        <v>2495.0024999999996</v>
      </c>
    </row>
    <row r="23" spans="1:8" x14ac:dyDescent="0.25">
      <c r="A23" s="5">
        <v>18</v>
      </c>
      <c r="B23" s="5">
        <v>44.5</v>
      </c>
      <c r="C23" s="5">
        <f t="shared" si="0"/>
        <v>38.9</v>
      </c>
      <c r="D23" s="5">
        <f>B23-$J$6</f>
        <v>-12.587499999999991</v>
      </c>
      <c r="E23" s="5">
        <f>C23-$K$6</f>
        <v>-43.949999999999996</v>
      </c>
      <c r="F23" s="5">
        <f t="shared" si="1"/>
        <v>553.22062499999959</v>
      </c>
      <c r="G23" s="5">
        <f t="shared" si="2"/>
        <v>158.4451562499998</v>
      </c>
      <c r="H23" s="5">
        <f t="shared" si="2"/>
        <v>1931.6024999999997</v>
      </c>
    </row>
    <row r="24" spans="1:8" x14ac:dyDescent="0.25">
      <c r="A24" s="5">
        <v>19</v>
      </c>
      <c r="B24" s="5">
        <v>39.9</v>
      </c>
      <c r="C24" s="5">
        <f t="shared" si="0"/>
        <v>44.5</v>
      </c>
      <c r="D24" s="5">
        <f>B24-$J$6</f>
        <v>-17.187499999999993</v>
      </c>
      <c r="E24" s="5">
        <f>C24-$K$6</f>
        <v>-38.349999999999994</v>
      </c>
      <c r="F24" s="5">
        <f t="shared" si="1"/>
        <v>659.14062499999966</v>
      </c>
      <c r="G24" s="5">
        <f t="shared" ref="G24:H24" si="3">D24*D24</f>
        <v>295.41015624999977</v>
      </c>
      <c r="H24" s="5">
        <f t="shared" si="3"/>
        <v>1470.7224999999996</v>
      </c>
    </row>
    <row r="25" spans="1:8" x14ac:dyDescent="0.25">
      <c r="A25" s="5" t="s">
        <v>3</v>
      </c>
      <c r="B25" s="5">
        <f>SUM(B6:B24)</f>
        <v>702.69999999999993</v>
      </c>
      <c r="C25" s="5">
        <f>SUM(C6:C24)</f>
        <v>662.8</v>
      </c>
      <c r="D25" s="5"/>
      <c r="E25" s="5"/>
      <c r="F25" s="5">
        <f>SUM(F6:F24)</f>
        <v>16523.11374999999</v>
      </c>
      <c r="G25" s="5">
        <f>SUM(G6:G24)</f>
        <v>7399.9978124999952</v>
      </c>
      <c r="H25" s="5">
        <f>SUM(H6:H24)</f>
        <v>38521.68499999999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F02B-BA9D-4922-AFFD-17EF2B1EBF80}">
  <dimension ref="A1:I22"/>
  <sheetViews>
    <sheetView workbookViewId="0">
      <selection activeCell="L25" sqref="L25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v>31.1</v>
      </c>
      <c r="C2" s="5">
        <v>1</v>
      </c>
      <c r="D2" s="5">
        <f>B2*C2</f>
        <v>31.1</v>
      </c>
      <c r="E2" s="5">
        <f>C2*C2</f>
        <v>1</v>
      </c>
      <c r="F2" s="5">
        <f>$I$2+$H$2*C2</f>
        <v>32.2773684210526</v>
      </c>
      <c r="H2" s="5">
        <f>(D22-B22*C22)/(E22-C22*C22)</f>
        <v>0.52298245614035366</v>
      </c>
      <c r="I2" s="5">
        <f>B22-H2*C22</f>
        <v>31.754385964912249</v>
      </c>
    </row>
    <row r="3" spans="1:9" x14ac:dyDescent="0.25">
      <c r="A3" s="5">
        <v>2</v>
      </c>
      <c r="B3" s="5">
        <v>32.4</v>
      </c>
      <c r="C3" s="5">
        <v>2</v>
      </c>
      <c r="D3" s="5">
        <f t="shared" ref="D3:D20" si="0">B3*C3</f>
        <v>64.8</v>
      </c>
      <c r="E3" s="5">
        <f t="shared" ref="E3:E20" si="1">C3*C3</f>
        <v>4</v>
      </c>
      <c r="F3" s="5">
        <f t="shared" ref="F3:F20" si="2">$I$2+$H$2*C3</f>
        <v>32.800350877192955</v>
      </c>
    </row>
    <row r="4" spans="1:9" x14ac:dyDescent="0.25">
      <c r="A4" s="5">
        <v>3</v>
      </c>
      <c r="B4" s="5">
        <v>33.1</v>
      </c>
      <c r="C4" s="5">
        <v>3</v>
      </c>
      <c r="D4" s="5">
        <f t="shared" si="0"/>
        <v>99.300000000000011</v>
      </c>
      <c r="E4" s="5">
        <f t="shared" si="1"/>
        <v>9</v>
      </c>
      <c r="F4" s="5">
        <f t="shared" si="2"/>
        <v>33.323333333333309</v>
      </c>
    </row>
    <row r="5" spans="1:9" x14ac:dyDescent="0.25">
      <c r="A5" s="5">
        <v>4</v>
      </c>
      <c r="B5" s="5">
        <v>31.6</v>
      </c>
      <c r="C5" s="5">
        <v>4</v>
      </c>
      <c r="D5" s="5">
        <f t="shared" si="0"/>
        <v>126.4</v>
      </c>
      <c r="E5" s="5">
        <f t="shared" si="1"/>
        <v>16</v>
      </c>
      <c r="F5" s="5">
        <f t="shared" si="2"/>
        <v>33.846315789473664</v>
      </c>
    </row>
    <row r="6" spans="1:9" x14ac:dyDescent="0.25">
      <c r="A6" s="5">
        <v>5</v>
      </c>
      <c r="B6" s="5">
        <v>37.6</v>
      </c>
      <c r="C6" s="5">
        <v>5</v>
      </c>
      <c r="D6" s="5">
        <f t="shared" si="0"/>
        <v>188</v>
      </c>
      <c r="E6" s="5">
        <f t="shared" si="1"/>
        <v>25</v>
      </c>
      <c r="F6" s="5">
        <f t="shared" si="2"/>
        <v>34.369298245614019</v>
      </c>
    </row>
    <row r="7" spans="1:9" x14ac:dyDescent="0.25">
      <c r="A7" s="5">
        <v>6</v>
      </c>
      <c r="B7" s="5">
        <v>28.8</v>
      </c>
      <c r="C7" s="5">
        <v>6</v>
      </c>
      <c r="D7" s="5">
        <f t="shared" si="0"/>
        <v>172.8</v>
      </c>
      <c r="E7" s="5">
        <f t="shared" si="1"/>
        <v>36</v>
      </c>
      <c r="F7" s="5">
        <f t="shared" si="2"/>
        <v>34.892280701754373</v>
      </c>
    </row>
    <row r="8" spans="1:9" x14ac:dyDescent="0.25">
      <c r="A8" s="5">
        <v>7</v>
      </c>
      <c r="B8" s="5">
        <v>33.200000000000003</v>
      </c>
      <c r="C8" s="5">
        <v>7</v>
      </c>
      <c r="D8" s="5">
        <f t="shared" si="0"/>
        <v>232.40000000000003</v>
      </c>
      <c r="E8" s="5">
        <f t="shared" si="1"/>
        <v>49</v>
      </c>
      <c r="F8" s="5">
        <f t="shared" si="2"/>
        <v>35.415263157894728</v>
      </c>
    </row>
    <row r="9" spans="1:9" x14ac:dyDescent="0.25">
      <c r="A9" s="5">
        <v>8</v>
      </c>
      <c r="B9" s="5">
        <v>39.5</v>
      </c>
      <c r="C9" s="5">
        <v>8</v>
      </c>
      <c r="D9" s="5">
        <f t="shared" si="0"/>
        <v>316</v>
      </c>
      <c r="E9" s="5">
        <f t="shared" si="1"/>
        <v>64</v>
      </c>
      <c r="F9" s="5">
        <f t="shared" si="2"/>
        <v>35.938245614035075</v>
      </c>
    </row>
    <row r="10" spans="1:9" x14ac:dyDescent="0.25">
      <c r="A10" s="5">
        <v>9</v>
      </c>
      <c r="B10" s="5">
        <v>37.5</v>
      </c>
      <c r="C10" s="5">
        <v>9</v>
      </c>
      <c r="D10" s="5">
        <f t="shared" si="0"/>
        <v>337.5</v>
      </c>
      <c r="E10" s="5">
        <f t="shared" si="1"/>
        <v>81</v>
      </c>
      <c r="F10" s="5">
        <f t="shared" si="2"/>
        <v>36.46122807017543</v>
      </c>
    </row>
    <row r="11" spans="1:9" x14ac:dyDescent="0.25">
      <c r="A11" s="5">
        <v>10</v>
      </c>
      <c r="B11" s="5">
        <v>43.2</v>
      </c>
      <c r="C11" s="5">
        <v>10</v>
      </c>
      <c r="D11" s="5">
        <f t="shared" si="0"/>
        <v>432</v>
      </c>
      <c r="E11" s="5">
        <f t="shared" si="1"/>
        <v>100</v>
      </c>
      <c r="F11" s="5">
        <f t="shared" si="2"/>
        <v>36.984210526315785</v>
      </c>
    </row>
    <row r="12" spans="1:9" x14ac:dyDescent="0.25">
      <c r="A12" s="5">
        <v>11</v>
      </c>
      <c r="B12" s="5">
        <v>36.4</v>
      </c>
      <c r="C12" s="5">
        <v>11</v>
      </c>
      <c r="D12" s="5">
        <f t="shared" si="0"/>
        <v>400.4</v>
      </c>
      <c r="E12" s="5">
        <f t="shared" si="1"/>
        <v>121</v>
      </c>
      <c r="F12" s="5">
        <f t="shared" si="2"/>
        <v>37.507192982456139</v>
      </c>
    </row>
    <row r="13" spans="1:9" x14ac:dyDescent="0.25">
      <c r="A13" s="5">
        <v>12</v>
      </c>
      <c r="B13" s="5">
        <v>44.1</v>
      </c>
      <c r="C13" s="5">
        <v>12</v>
      </c>
      <c r="D13" s="5">
        <f t="shared" si="0"/>
        <v>529.20000000000005</v>
      </c>
      <c r="E13" s="5">
        <f t="shared" si="1"/>
        <v>144</v>
      </c>
      <c r="F13" s="5">
        <f t="shared" si="2"/>
        <v>38.030175438596494</v>
      </c>
    </row>
    <row r="14" spans="1:9" x14ac:dyDescent="0.25">
      <c r="A14" s="5">
        <v>13</v>
      </c>
      <c r="B14" s="5">
        <v>39.799999999999997</v>
      </c>
      <c r="C14" s="5">
        <v>13</v>
      </c>
      <c r="D14" s="5">
        <f t="shared" si="0"/>
        <v>517.4</v>
      </c>
      <c r="E14" s="5">
        <f t="shared" si="1"/>
        <v>169</v>
      </c>
      <c r="F14" s="5">
        <f t="shared" si="2"/>
        <v>38.553157894736849</v>
      </c>
    </row>
    <row r="15" spans="1:9" x14ac:dyDescent="0.25">
      <c r="A15" s="5">
        <v>14</v>
      </c>
      <c r="B15" s="5">
        <v>42</v>
      </c>
      <c r="C15" s="5">
        <v>14</v>
      </c>
      <c r="D15" s="5">
        <f t="shared" si="0"/>
        <v>588</v>
      </c>
      <c r="E15" s="5">
        <f t="shared" si="1"/>
        <v>196</v>
      </c>
      <c r="F15" s="5">
        <f t="shared" si="2"/>
        <v>39.076140350877196</v>
      </c>
    </row>
    <row r="16" spans="1:9" x14ac:dyDescent="0.25">
      <c r="A16" s="5">
        <v>15</v>
      </c>
      <c r="B16" s="5">
        <v>36.200000000000003</v>
      </c>
      <c r="C16" s="5">
        <v>15</v>
      </c>
      <c r="D16" s="5">
        <f t="shared" si="0"/>
        <v>543</v>
      </c>
      <c r="E16" s="5">
        <f t="shared" si="1"/>
        <v>225</v>
      </c>
      <c r="F16" s="5">
        <f t="shared" si="2"/>
        <v>39.599122807017551</v>
      </c>
    </row>
    <row r="17" spans="1:6" x14ac:dyDescent="0.25">
      <c r="A17" s="5">
        <v>16</v>
      </c>
      <c r="B17" s="5">
        <v>32.9</v>
      </c>
      <c r="C17" s="5">
        <v>16</v>
      </c>
      <c r="D17" s="5">
        <f t="shared" si="0"/>
        <v>526.4</v>
      </c>
      <c r="E17" s="5">
        <f t="shared" si="1"/>
        <v>256</v>
      </c>
      <c r="F17" s="5">
        <f t="shared" si="2"/>
        <v>40.122105263157906</v>
      </c>
    </row>
    <row r="18" spans="1:6" x14ac:dyDescent="0.25">
      <c r="A18" s="5">
        <v>17</v>
      </c>
      <c r="B18" s="5">
        <v>38.9</v>
      </c>
      <c r="C18" s="5">
        <v>17</v>
      </c>
      <c r="D18" s="5">
        <f t="shared" si="0"/>
        <v>661.3</v>
      </c>
      <c r="E18" s="5">
        <f t="shared" si="1"/>
        <v>289</v>
      </c>
      <c r="F18" s="5">
        <f t="shared" si="2"/>
        <v>40.64508771929826</v>
      </c>
    </row>
    <row r="19" spans="1:6" x14ac:dyDescent="0.25">
      <c r="A19" s="5">
        <v>18</v>
      </c>
      <c r="B19" s="5">
        <v>44.5</v>
      </c>
      <c r="C19" s="5">
        <v>18</v>
      </c>
      <c r="D19" s="5">
        <f t="shared" si="0"/>
        <v>801</v>
      </c>
      <c r="E19" s="5">
        <f t="shared" si="1"/>
        <v>324</v>
      </c>
      <c r="F19" s="5">
        <f t="shared" si="2"/>
        <v>41.168070175438615</v>
      </c>
    </row>
    <row r="20" spans="1:6" x14ac:dyDescent="0.25">
      <c r="A20" s="5">
        <v>19</v>
      </c>
      <c r="B20" s="5">
        <v>39.9</v>
      </c>
      <c r="C20" s="5">
        <v>19</v>
      </c>
      <c r="D20" s="5">
        <f t="shared" si="0"/>
        <v>758.1</v>
      </c>
      <c r="E20" s="5">
        <f t="shared" si="1"/>
        <v>361</v>
      </c>
      <c r="F20" s="5">
        <f t="shared" si="2"/>
        <v>41.69105263157897</v>
      </c>
    </row>
    <row r="21" spans="1:6" x14ac:dyDescent="0.25">
      <c r="A21" s="5" t="s">
        <v>3</v>
      </c>
      <c r="B21" s="5">
        <f>SUM(B2:B20)</f>
        <v>702.69999999999993</v>
      </c>
      <c r="C21" s="5">
        <f t="shared" ref="C21:E21" si="3">SUM(C2:C20)</f>
        <v>190</v>
      </c>
      <c r="D21" s="5">
        <f t="shared" si="3"/>
        <v>7325.1000000000013</v>
      </c>
      <c r="E21" s="5">
        <f t="shared" si="3"/>
        <v>2470</v>
      </c>
      <c r="F21" s="5"/>
    </row>
    <row r="22" spans="1:6" x14ac:dyDescent="0.25">
      <c r="A22" s="5" t="s">
        <v>20</v>
      </c>
      <c r="B22" s="5">
        <f>AVERAGE(B2:B20)</f>
        <v>36.984210526315785</v>
      </c>
      <c r="C22" s="5">
        <f t="shared" ref="C22:E22" si="4">AVERAGE(C2:C20)</f>
        <v>10</v>
      </c>
      <c r="D22" s="5">
        <f t="shared" si="4"/>
        <v>385.53157894736847</v>
      </c>
      <c r="E22" s="5">
        <f t="shared" si="4"/>
        <v>130</v>
      </c>
      <c r="F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0C55-4AA8-4703-A5BD-7E1D4A496885}">
  <dimension ref="A1:T25"/>
  <sheetViews>
    <sheetView workbookViewId="0">
      <selection activeCell="I32" sqref="I32"/>
    </sheetView>
  </sheetViews>
  <sheetFormatPr defaultRowHeight="15" x14ac:dyDescent="0.25"/>
  <cols>
    <col min="1" max="1" width="14.7109375" customWidth="1"/>
    <col min="6" max="6" width="12.5703125" customWidth="1"/>
  </cols>
  <sheetData>
    <row r="1" spans="1:20" x14ac:dyDescent="0.25">
      <c r="A1" s="5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</row>
    <row r="2" spans="1:20" ht="30" customHeight="1" x14ac:dyDescent="0.25">
      <c r="A2" s="6" t="s">
        <v>1</v>
      </c>
      <c r="B2" s="5">
        <v>26.4</v>
      </c>
      <c r="C2" s="5">
        <v>24.9</v>
      </c>
      <c r="D2" s="5">
        <v>32.200000000000003</v>
      </c>
      <c r="E2" s="5">
        <v>33.5</v>
      </c>
      <c r="F2" s="5">
        <v>38</v>
      </c>
      <c r="G2" s="5">
        <v>34.799999999999997</v>
      </c>
      <c r="H2" s="5">
        <v>27.8</v>
      </c>
      <c r="I2" s="5">
        <v>30.2</v>
      </c>
      <c r="J2" s="5">
        <v>39.4</v>
      </c>
      <c r="K2" s="5">
        <v>30.9</v>
      </c>
      <c r="L2" s="5">
        <v>35.299999999999997</v>
      </c>
      <c r="M2" s="5">
        <v>36.299999999999997</v>
      </c>
      <c r="N2" s="5">
        <v>33.299999999999997</v>
      </c>
      <c r="O2" s="5">
        <v>35.4</v>
      </c>
      <c r="P2" s="5">
        <v>36.4</v>
      </c>
      <c r="Q2" s="5">
        <v>31.3</v>
      </c>
      <c r="R2" s="5">
        <v>44.6</v>
      </c>
      <c r="S2" s="5">
        <v>35.1</v>
      </c>
      <c r="T2" s="5">
        <v>42.9</v>
      </c>
    </row>
    <row r="5" spans="1:20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12</v>
      </c>
      <c r="J5" s="5" t="s">
        <v>11</v>
      </c>
      <c r="K5" s="5" t="s">
        <v>13</v>
      </c>
    </row>
    <row r="6" spans="1:20" x14ac:dyDescent="0.25">
      <c r="A6" s="5">
        <v>1</v>
      </c>
      <c r="B6" s="5">
        <f>B2</f>
        <v>26.4</v>
      </c>
      <c r="C6" s="5"/>
      <c r="D6" s="5"/>
      <c r="E6" s="5"/>
      <c r="F6" s="5"/>
      <c r="G6" s="5"/>
      <c r="H6" s="5"/>
      <c r="I6" s="5">
        <f>(F25)/(SQRT(G25*H25))</f>
        <v>0.95661677120613986</v>
      </c>
      <c r="J6" s="5">
        <f>(B25-246)/8</f>
        <v>50.337499999999991</v>
      </c>
      <c r="K6" s="5">
        <f>C25/8</f>
        <v>75.724999999999994</v>
      </c>
    </row>
    <row r="7" spans="1:20" x14ac:dyDescent="0.25">
      <c r="A7" s="5">
        <v>2</v>
      </c>
      <c r="B7" s="5">
        <f>C2</f>
        <v>24.9</v>
      </c>
      <c r="C7" s="5">
        <f>B6</f>
        <v>26.4</v>
      </c>
      <c r="D7" s="5">
        <f>B7-$J$6</f>
        <v>-25.437499999999993</v>
      </c>
      <c r="E7" s="5">
        <f>C7-$K$6</f>
        <v>-49.324999999999996</v>
      </c>
      <c r="F7" s="5">
        <f>D7*E7</f>
        <v>1254.7046874999996</v>
      </c>
      <c r="G7" s="5">
        <f>D7*D7</f>
        <v>647.06640624999966</v>
      </c>
      <c r="H7" s="5">
        <f>E7*E7</f>
        <v>2432.9556249999996</v>
      </c>
    </row>
    <row r="8" spans="1:20" x14ac:dyDescent="0.25">
      <c r="A8" s="5">
        <v>3</v>
      </c>
      <c r="B8" s="5">
        <f>D2</f>
        <v>32.200000000000003</v>
      </c>
      <c r="C8" s="5">
        <f t="shared" ref="C8:C24" si="0">B7</f>
        <v>24.9</v>
      </c>
      <c r="D8" s="5">
        <f>B8-$J$6</f>
        <v>-18.137499999999989</v>
      </c>
      <c r="E8" s="5">
        <f>C8-$K$6</f>
        <v>-50.824999999999996</v>
      </c>
      <c r="F8" s="5">
        <f t="shared" ref="F8:F24" si="1">D8*E8</f>
        <v>921.83843749999937</v>
      </c>
      <c r="G8" s="5">
        <f t="shared" ref="G8:G24" si="2">D8*D8</f>
        <v>328.96890624999958</v>
      </c>
      <c r="H8" s="5">
        <f t="shared" ref="H8:H24" si="3">E8*E8</f>
        <v>2583.1806249999995</v>
      </c>
    </row>
    <row r="9" spans="1:20" x14ac:dyDescent="0.25">
      <c r="A9" s="5">
        <v>4</v>
      </c>
      <c r="B9" s="5">
        <f>E2</f>
        <v>33.5</v>
      </c>
      <c r="C9" s="5">
        <f t="shared" si="0"/>
        <v>32.200000000000003</v>
      </c>
      <c r="D9" s="5">
        <f>B9-$J$6</f>
        <v>-16.837499999999991</v>
      </c>
      <c r="E9" s="5">
        <f>C9-$K$6</f>
        <v>-43.524999999999991</v>
      </c>
      <c r="F9" s="5">
        <f t="shared" si="1"/>
        <v>732.85218749999945</v>
      </c>
      <c r="G9" s="5">
        <f t="shared" si="2"/>
        <v>283.50140624999972</v>
      </c>
      <c r="H9" s="5">
        <f t="shared" si="3"/>
        <v>1894.4256249999992</v>
      </c>
    </row>
    <row r="10" spans="1:20" x14ac:dyDescent="0.25">
      <c r="A10" s="5">
        <v>5</v>
      </c>
      <c r="B10" s="5">
        <f>F2</f>
        <v>38</v>
      </c>
      <c r="C10" s="5">
        <f t="shared" si="0"/>
        <v>33.5</v>
      </c>
      <c r="D10" s="5">
        <f>B10-$J$6</f>
        <v>-12.337499999999991</v>
      </c>
      <c r="E10" s="5">
        <f>C10-$K$6</f>
        <v>-42.224999999999994</v>
      </c>
      <c r="F10" s="5">
        <f t="shared" si="1"/>
        <v>520.95093749999955</v>
      </c>
      <c r="G10" s="5">
        <f t="shared" si="2"/>
        <v>152.21390624999978</v>
      </c>
      <c r="H10" s="5">
        <f t="shared" si="3"/>
        <v>1782.9506249999995</v>
      </c>
    </row>
    <row r="11" spans="1:20" x14ac:dyDescent="0.25">
      <c r="A11" s="5">
        <v>6</v>
      </c>
      <c r="B11" s="5">
        <f>G2</f>
        <v>34.799999999999997</v>
      </c>
      <c r="C11" s="5">
        <f t="shared" si="0"/>
        <v>38</v>
      </c>
      <c r="D11" s="5">
        <f>B11-$J$6</f>
        <v>-15.537499999999994</v>
      </c>
      <c r="E11" s="5">
        <f>C11-$K$6</f>
        <v>-37.724999999999994</v>
      </c>
      <c r="F11" s="5">
        <f t="shared" si="1"/>
        <v>586.15218749999974</v>
      </c>
      <c r="G11" s="5">
        <f t="shared" si="2"/>
        <v>241.41390624999983</v>
      </c>
      <c r="H11" s="5">
        <f t="shared" si="3"/>
        <v>1423.1756249999996</v>
      </c>
    </row>
    <row r="12" spans="1:20" x14ac:dyDescent="0.25">
      <c r="A12" s="5">
        <v>7</v>
      </c>
      <c r="B12" s="5">
        <f>H2</f>
        <v>27.8</v>
      </c>
      <c r="C12" s="5">
        <f t="shared" si="0"/>
        <v>34.799999999999997</v>
      </c>
      <c r="D12" s="5">
        <f>B12-$J$6</f>
        <v>-22.537499999999991</v>
      </c>
      <c r="E12" s="5">
        <f>C12-$K$6</f>
        <v>-40.924999999999997</v>
      </c>
      <c r="F12" s="5">
        <f t="shared" si="1"/>
        <v>922.34718749999956</v>
      </c>
      <c r="G12" s="5">
        <f t="shared" si="2"/>
        <v>507.9389062499996</v>
      </c>
      <c r="H12" s="5">
        <f t="shared" si="3"/>
        <v>1674.8556249999997</v>
      </c>
    </row>
    <row r="13" spans="1:20" x14ac:dyDescent="0.25">
      <c r="A13" s="5">
        <v>8</v>
      </c>
      <c r="B13" s="5">
        <f>I2</f>
        <v>30.2</v>
      </c>
      <c r="C13" s="5">
        <f t="shared" si="0"/>
        <v>27.8</v>
      </c>
      <c r="D13" s="5">
        <f>B13-$J$6</f>
        <v>-20.137499999999992</v>
      </c>
      <c r="E13" s="5">
        <f>C13-$K$6</f>
        <v>-47.924999999999997</v>
      </c>
      <c r="F13" s="5">
        <f t="shared" si="1"/>
        <v>965.08968749999951</v>
      </c>
      <c r="G13" s="5">
        <f t="shared" si="2"/>
        <v>405.5189062499997</v>
      </c>
      <c r="H13" s="5">
        <f t="shared" si="3"/>
        <v>2296.8056249999995</v>
      </c>
    </row>
    <row r="14" spans="1:20" x14ac:dyDescent="0.25">
      <c r="A14" s="5">
        <v>9</v>
      </c>
      <c r="B14" s="5">
        <f>J2</f>
        <v>39.4</v>
      </c>
      <c r="C14" s="5">
        <f t="shared" si="0"/>
        <v>30.2</v>
      </c>
      <c r="D14" s="5">
        <f>B14-$J$6</f>
        <v>-10.937499999999993</v>
      </c>
      <c r="E14" s="5">
        <f>C14-$K$6</f>
        <v>-45.524999999999991</v>
      </c>
      <c r="F14" s="5">
        <f t="shared" si="1"/>
        <v>497.9296874999996</v>
      </c>
      <c r="G14" s="5">
        <f t="shared" si="2"/>
        <v>119.62890624999984</v>
      </c>
      <c r="H14" s="5">
        <f t="shared" si="3"/>
        <v>2072.5256249999993</v>
      </c>
    </row>
    <row r="15" spans="1:20" x14ac:dyDescent="0.25">
      <c r="A15" s="5">
        <v>10</v>
      </c>
      <c r="B15" s="5">
        <f>K2</f>
        <v>30.9</v>
      </c>
      <c r="C15" s="5">
        <f t="shared" si="0"/>
        <v>39.4</v>
      </c>
      <c r="D15" s="5">
        <f>B15-$J$6</f>
        <v>-19.437499999999993</v>
      </c>
      <c r="E15" s="5">
        <f>C15-$K$6</f>
        <v>-36.324999999999996</v>
      </c>
      <c r="F15" s="5">
        <f t="shared" si="1"/>
        <v>706.0671874999997</v>
      </c>
      <c r="G15" s="5">
        <f t="shared" si="2"/>
        <v>377.81640624999972</v>
      </c>
      <c r="H15" s="5">
        <f t="shared" si="3"/>
        <v>1319.5056249999998</v>
      </c>
    </row>
    <row r="16" spans="1:20" x14ac:dyDescent="0.25">
      <c r="A16" s="5">
        <v>11</v>
      </c>
      <c r="B16" s="5">
        <f>L2</f>
        <v>35.299999999999997</v>
      </c>
      <c r="C16" s="5">
        <f t="shared" si="0"/>
        <v>30.9</v>
      </c>
      <c r="D16" s="5">
        <f>B16-$J$6</f>
        <v>-15.037499999999994</v>
      </c>
      <c r="E16" s="5">
        <f>C16-$K$6</f>
        <v>-44.824999999999996</v>
      </c>
      <c r="F16" s="5">
        <f t="shared" si="1"/>
        <v>674.05593749999969</v>
      </c>
      <c r="G16" s="5">
        <f t="shared" si="2"/>
        <v>226.12640624999983</v>
      </c>
      <c r="H16" s="5">
        <f t="shared" si="3"/>
        <v>2009.2806249999996</v>
      </c>
    </row>
    <row r="17" spans="1:8" x14ac:dyDescent="0.25">
      <c r="A17" s="5">
        <v>12</v>
      </c>
      <c r="B17" s="5">
        <f>M2</f>
        <v>36.299999999999997</v>
      </c>
      <c r="C17" s="5">
        <f t="shared" si="0"/>
        <v>35.299999999999997</v>
      </c>
      <c r="D17" s="5">
        <f>B17-$J$6</f>
        <v>-14.037499999999994</v>
      </c>
      <c r="E17" s="5">
        <f>C17-$K$6</f>
        <v>-40.424999999999997</v>
      </c>
      <c r="F17" s="5">
        <f t="shared" si="1"/>
        <v>567.46593749999977</v>
      </c>
      <c r="G17" s="5">
        <f t="shared" si="2"/>
        <v>197.05140624999984</v>
      </c>
      <c r="H17" s="5">
        <f t="shared" si="3"/>
        <v>1634.1806249999997</v>
      </c>
    </row>
    <row r="18" spans="1:8" x14ac:dyDescent="0.25">
      <c r="A18" s="5">
        <v>13</v>
      </c>
      <c r="B18" s="5">
        <f>N2</f>
        <v>33.299999999999997</v>
      </c>
      <c r="C18" s="5">
        <f t="shared" si="0"/>
        <v>36.299999999999997</v>
      </c>
      <c r="D18" s="5">
        <f>B18-$J$6</f>
        <v>-17.037499999999994</v>
      </c>
      <c r="E18" s="5">
        <f>C18-$K$6</f>
        <v>-39.424999999999997</v>
      </c>
      <c r="F18" s="5">
        <f t="shared" si="1"/>
        <v>671.70343749999972</v>
      </c>
      <c r="G18" s="5">
        <f t="shared" si="2"/>
        <v>290.27640624999981</v>
      </c>
      <c r="H18" s="5">
        <f t="shared" si="3"/>
        <v>1554.3306249999998</v>
      </c>
    </row>
    <row r="19" spans="1:8" x14ac:dyDescent="0.25">
      <c r="A19" s="5">
        <v>14</v>
      </c>
      <c r="B19" s="5">
        <f>O2</f>
        <v>35.4</v>
      </c>
      <c r="C19" s="5">
        <f t="shared" si="0"/>
        <v>33.299999999999997</v>
      </c>
      <c r="D19" s="5">
        <f>B19-$J$6</f>
        <v>-14.937499999999993</v>
      </c>
      <c r="E19" s="5">
        <f>C19-$K$6</f>
        <v>-42.424999999999997</v>
      </c>
      <c r="F19" s="5">
        <f t="shared" si="1"/>
        <v>633.7234374999997</v>
      </c>
      <c r="G19" s="5">
        <f t="shared" si="2"/>
        <v>223.1289062499998</v>
      </c>
      <c r="H19" s="5">
        <f t="shared" si="3"/>
        <v>1799.8806249999998</v>
      </c>
    </row>
    <row r="20" spans="1:8" x14ac:dyDescent="0.25">
      <c r="A20" s="5">
        <v>15</v>
      </c>
      <c r="B20" s="5">
        <f>P2</f>
        <v>36.4</v>
      </c>
      <c r="C20" s="5">
        <f t="shared" si="0"/>
        <v>35.4</v>
      </c>
      <c r="D20" s="5">
        <f>B20-$J$6</f>
        <v>-13.937499999999993</v>
      </c>
      <c r="E20" s="5">
        <f>C20-$K$6</f>
        <v>-40.324999999999996</v>
      </c>
      <c r="F20" s="5">
        <f t="shared" si="1"/>
        <v>562.02968749999968</v>
      </c>
      <c r="G20" s="5">
        <f t="shared" si="2"/>
        <v>194.2539062499998</v>
      </c>
      <c r="H20" s="5">
        <f t="shared" si="3"/>
        <v>1626.1056249999997</v>
      </c>
    </row>
    <row r="21" spans="1:8" x14ac:dyDescent="0.25">
      <c r="A21" s="5">
        <v>16</v>
      </c>
      <c r="B21" s="5">
        <f>Q2</f>
        <v>31.3</v>
      </c>
      <c r="C21" s="5">
        <f t="shared" si="0"/>
        <v>36.4</v>
      </c>
      <c r="D21" s="5">
        <f>B21-$J$6</f>
        <v>-19.037499999999991</v>
      </c>
      <c r="E21" s="5">
        <f>C21-$K$6</f>
        <v>-39.324999999999996</v>
      </c>
      <c r="F21" s="5">
        <f t="shared" si="1"/>
        <v>748.64968749999957</v>
      </c>
      <c r="G21" s="5">
        <f t="shared" si="2"/>
        <v>362.42640624999967</v>
      </c>
      <c r="H21" s="5">
        <f t="shared" si="3"/>
        <v>1546.4556249999996</v>
      </c>
    </row>
    <row r="22" spans="1:8" x14ac:dyDescent="0.25">
      <c r="A22" s="5">
        <v>17</v>
      </c>
      <c r="B22" s="5">
        <f>R2</f>
        <v>44.6</v>
      </c>
      <c r="C22" s="5">
        <f t="shared" si="0"/>
        <v>31.3</v>
      </c>
      <c r="D22" s="5">
        <f>B22-$J$6</f>
        <v>-5.7374999999999901</v>
      </c>
      <c r="E22" s="5">
        <f>C22-$K$6</f>
        <v>-44.424999999999997</v>
      </c>
      <c r="F22" s="5">
        <f t="shared" si="1"/>
        <v>254.88843749999955</v>
      </c>
      <c r="G22" s="5">
        <f t="shared" si="2"/>
        <v>32.918906249999885</v>
      </c>
      <c r="H22" s="5">
        <f t="shared" si="3"/>
        <v>1973.5806249999998</v>
      </c>
    </row>
    <row r="23" spans="1:8" x14ac:dyDescent="0.25">
      <c r="A23" s="5">
        <v>18</v>
      </c>
      <c r="B23" s="5">
        <f>S2</f>
        <v>35.1</v>
      </c>
      <c r="C23" s="5">
        <f t="shared" si="0"/>
        <v>44.6</v>
      </c>
      <c r="D23" s="5">
        <f>B23-$J$6</f>
        <v>-15.23749999999999</v>
      </c>
      <c r="E23" s="5">
        <f>C23-$K$6</f>
        <v>-31.124999999999993</v>
      </c>
      <c r="F23" s="5">
        <f t="shared" si="1"/>
        <v>474.26718749999958</v>
      </c>
      <c r="G23" s="5">
        <f t="shared" si="2"/>
        <v>232.1814062499997</v>
      </c>
      <c r="H23" s="5">
        <f t="shared" si="3"/>
        <v>968.76562499999955</v>
      </c>
    </row>
    <row r="24" spans="1:8" x14ac:dyDescent="0.25">
      <c r="A24" s="5">
        <v>19</v>
      </c>
      <c r="B24" s="5">
        <f>T2</f>
        <v>42.9</v>
      </c>
      <c r="C24" s="5">
        <f t="shared" si="0"/>
        <v>35.1</v>
      </c>
      <c r="D24" s="5">
        <f>B24-$J$6</f>
        <v>-7.4374999999999929</v>
      </c>
      <c r="E24" s="5">
        <f>C24-$K$6</f>
        <v>-40.624999999999993</v>
      </c>
      <c r="F24" s="5">
        <f t="shared" si="1"/>
        <v>302.14843749999966</v>
      </c>
      <c r="G24" s="5">
        <f t="shared" si="2"/>
        <v>55.316406249999893</v>
      </c>
      <c r="H24" s="5">
        <f t="shared" si="3"/>
        <v>1650.3906249999993</v>
      </c>
    </row>
    <row r="25" spans="1:8" x14ac:dyDescent="0.25">
      <c r="A25" s="5" t="s">
        <v>3</v>
      </c>
      <c r="B25" s="5">
        <f>SUM(B6:B24)</f>
        <v>648.69999999999993</v>
      </c>
      <c r="C25" s="5">
        <f>SUM(C6:C24)</f>
        <v>605.79999999999995</v>
      </c>
      <c r="D25" s="5"/>
      <c r="E25" s="5"/>
      <c r="F25" s="5">
        <f>SUM(F6:F24)</f>
        <v>11996.864374999996</v>
      </c>
      <c r="G25" s="5">
        <f>SUM(G6:G24)</f>
        <v>4877.7478124999961</v>
      </c>
      <c r="H25" s="5">
        <f>SUM(H6:H24)</f>
        <v>32243.351249999996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AE4F-6E7D-41E0-8DEE-B130E6A3C5EB}">
  <dimension ref="A1:I22"/>
  <sheetViews>
    <sheetView workbookViewId="0">
      <selection activeCell="M28" sqref="M28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f>Кукуруза1!B6</f>
        <v>26.4</v>
      </c>
      <c r="C2" s="5">
        <v>1</v>
      </c>
      <c r="D2" s="5">
        <f>B2*C2</f>
        <v>26.4</v>
      </c>
      <c r="E2" s="5">
        <f>C2*C2</f>
        <v>1</v>
      </c>
      <c r="F2" s="5">
        <f>$I$2+$H$2*C2</f>
        <v>29.04684210526316</v>
      </c>
      <c r="H2" s="5">
        <f>(D22-B22*C22)/(E22-C22*C22)</f>
        <v>0.56614035087719305</v>
      </c>
      <c r="I2" s="5">
        <f>B22-H2*C22</f>
        <v>28.480701754385965</v>
      </c>
    </row>
    <row r="3" spans="1:9" x14ac:dyDescent="0.25">
      <c r="A3" s="5">
        <v>2</v>
      </c>
      <c r="B3" s="5">
        <f>Кукуруза1!B7</f>
        <v>24.9</v>
      </c>
      <c r="C3" s="5">
        <v>2</v>
      </c>
      <c r="D3" s="5">
        <f t="shared" ref="D3:D20" si="0">B3*C3</f>
        <v>49.8</v>
      </c>
      <c r="E3" s="5">
        <f t="shared" ref="E3:E20" si="1">C3*C3</f>
        <v>4</v>
      </c>
      <c r="F3" s="5">
        <f t="shared" ref="F3:F20" si="2">$I$2+$H$2*C3</f>
        <v>29.612982456140351</v>
      </c>
    </row>
    <row r="4" spans="1:9" x14ac:dyDescent="0.25">
      <c r="A4" s="5">
        <v>3</v>
      </c>
      <c r="B4" s="5">
        <f>Кукуруза1!B8</f>
        <v>32.200000000000003</v>
      </c>
      <c r="C4" s="5">
        <v>3</v>
      </c>
      <c r="D4" s="5">
        <f t="shared" si="0"/>
        <v>96.600000000000009</v>
      </c>
      <c r="E4" s="5">
        <f t="shared" si="1"/>
        <v>9</v>
      </c>
      <c r="F4" s="5">
        <f t="shared" si="2"/>
        <v>30.179122807017546</v>
      </c>
    </row>
    <row r="5" spans="1:9" x14ac:dyDescent="0.25">
      <c r="A5" s="5">
        <v>4</v>
      </c>
      <c r="B5" s="5">
        <f>Кукуруза1!B9</f>
        <v>33.5</v>
      </c>
      <c r="C5" s="5">
        <v>4</v>
      </c>
      <c r="D5" s="5">
        <f t="shared" si="0"/>
        <v>134</v>
      </c>
      <c r="E5" s="5">
        <f t="shared" si="1"/>
        <v>16</v>
      </c>
      <c r="F5" s="5">
        <f t="shared" si="2"/>
        <v>30.745263157894737</v>
      </c>
    </row>
    <row r="6" spans="1:9" x14ac:dyDescent="0.25">
      <c r="A6" s="5">
        <v>5</v>
      </c>
      <c r="B6" s="5">
        <f>Кукуруза1!B10</f>
        <v>38</v>
      </c>
      <c r="C6" s="5">
        <v>5</v>
      </c>
      <c r="D6" s="5">
        <f t="shared" si="0"/>
        <v>190</v>
      </c>
      <c r="E6" s="5">
        <f t="shared" si="1"/>
        <v>25</v>
      </c>
      <c r="F6" s="5">
        <f t="shared" si="2"/>
        <v>31.311403508771932</v>
      </c>
    </row>
    <row r="7" spans="1:9" x14ac:dyDescent="0.25">
      <c r="A7" s="5">
        <v>6</v>
      </c>
      <c r="B7" s="5">
        <f>Кукуруза1!B11</f>
        <v>34.799999999999997</v>
      </c>
      <c r="C7" s="5">
        <v>6</v>
      </c>
      <c r="D7" s="5">
        <f t="shared" si="0"/>
        <v>208.79999999999998</v>
      </c>
      <c r="E7" s="5">
        <f t="shared" si="1"/>
        <v>36</v>
      </c>
      <c r="F7" s="5">
        <f t="shared" si="2"/>
        <v>31.877543859649123</v>
      </c>
    </row>
    <row r="8" spans="1:9" x14ac:dyDescent="0.25">
      <c r="A8" s="5">
        <v>7</v>
      </c>
      <c r="B8" s="5">
        <f>Кукуруза1!B12</f>
        <v>27.8</v>
      </c>
      <c r="C8" s="5">
        <v>7</v>
      </c>
      <c r="D8" s="5">
        <f t="shared" si="0"/>
        <v>194.6</v>
      </c>
      <c r="E8" s="5">
        <f t="shared" si="1"/>
        <v>49</v>
      </c>
      <c r="F8" s="5">
        <f t="shared" si="2"/>
        <v>32.443684210526314</v>
      </c>
    </row>
    <row r="9" spans="1:9" x14ac:dyDescent="0.25">
      <c r="A9" s="5">
        <v>8</v>
      </c>
      <c r="B9" s="5">
        <f>Кукуруза1!B13</f>
        <v>30.2</v>
      </c>
      <c r="C9" s="5">
        <v>8</v>
      </c>
      <c r="D9" s="5">
        <f t="shared" si="0"/>
        <v>241.6</v>
      </c>
      <c r="E9" s="5">
        <f t="shared" si="1"/>
        <v>64</v>
      </c>
      <c r="F9" s="5">
        <f t="shared" si="2"/>
        <v>33.009824561403512</v>
      </c>
    </row>
    <row r="10" spans="1:9" x14ac:dyDescent="0.25">
      <c r="A10" s="5">
        <v>9</v>
      </c>
      <c r="B10" s="5">
        <f>Кукуруза1!B14</f>
        <v>39.4</v>
      </c>
      <c r="C10" s="5">
        <v>9</v>
      </c>
      <c r="D10" s="5">
        <f t="shared" si="0"/>
        <v>354.59999999999997</v>
      </c>
      <c r="E10" s="5">
        <f t="shared" si="1"/>
        <v>81</v>
      </c>
      <c r="F10" s="5">
        <f t="shared" si="2"/>
        <v>33.575964912280703</v>
      </c>
    </row>
    <row r="11" spans="1:9" x14ac:dyDescent="0.25">
      <c r="A11" s="5">
        <v>10</v>
      </c>
      <c r="B11" s="5">
        <f>Кукуруза1!B15</f>
        <v>30.9</v>
      </c>
      <c r="C11" s="5">
        <v>10</v>
      </c>
      <c r="D11" s="5">
        <f t="shared" si="0"/>
        <v>309</v>
      </c>
      <c r="E11" s="5">
        <f t="shared" si="1"/>
        <v>100</v>
      </c>
      <c r="F11" s="5">
        <f t="shared" si="2"/>
        <v>34.142105263157895</v>
      </c>
    </row>
    <row r="12" spans="1:9" x14ac:dyDescent="0.25">
      <c r="A12" s="5">
        <v>11</v>
      </c>
      <c r="B12" s="5">
        <f>Кукуруза1!B16</f>
        <v>35.299999999999997</v>
      </c>
      <c r="C12" s="5">
        <v>11</v>
      </c>
      <c r="D12" s="5">
        <f t="shared" si="0"/>
        <v>388.29999999999995</v>
      </c>
      <c r="E12" s="5">
        <f t="shared" si="1"/>
        <v>121</v>
      </c>
      <c r="F12" s="5">
        <f t="shared" si="2"/>
        <v>34.708245614035086</v>
      </c>
    </row>
    <row r="13" spans="1:9" x14ac:dyDescent="0.25">
      <c r="A13" s="5">
        <v>12</v>
      </c>
      <c r="B13" s="5">
        <f>Кукуруза1!B17</f>
        <v>36.299999999999997</v>
      </c>
      <c r="C13" s="5">
        <v>12</v>
      </c>
      <c r="D13" s="5">
        <f t="shared" si="0"/>
        <v>435.59999999999997</v>
      </c>
      <c r="E13" s="5">
        <f t="shared" si="1"/>
        <v>144</v>
      </c>
      <c r="F13" s="5">
        <f t="shared" si="2"/>
        <v>35.274385964912284</v>
      </c>
    </row>
    <row r="14" spans="1:9" x14ac:dyDescent="0.25">
      <c r="A14" s="5">
        <v>13</v>
      </c>
      <c r="B14" s="5">
        <f>Кукуруза1!B18</f>
        <v>33.299999999999997</v>
      </c>
      <c r="C14" s="5">
        <v>13</v>
      </c>
      <c r="D14" s="5">
        <f t="shared" si="0"/>
        <v>432.9</v>
      </c>
      <c r="E14" s="5">
        <f t="shared" si="1"/>
        <v>169</v>
      </c>
      <c r="F14" s="5">
        <f t="shared" si="2"/>
        <v>35.840526315789475</v>
      </c>
    </row>
    <row r="15" spans="1:9" x14ac:dyDescent="0.25">
      <c r="A15" s="5">
        <v>14</v>
      </c>
      <c r="B15" s="5">
        <f>Кукуруза1!B19</f>
        <v>35.4</v>
      </c>
      <c r="C15" s="5">
        <v>14</v>
      </c>
      <c r="D15" s="5">
        <f t="shared" si="0"/>
        <v>495.59999999999997</v>
      </c>
      <c r="E15" s="5">
        <f t="shared" si="1"/>
        <v>196</v>
      </c>
      <c r="F15" s="5">
        <f t="shared" si="2"/>
        <v>36.406666666666666</v>
      </c>
    </row>
    <row r="16" spans="1:9" x14ac:dyDescent="0.25">
      <c r="A16" s="5">
        <v>15</v>
      </c>
      <c r="B16" s="5">
        <f>Кукуруза1!B20</f>
        <v>36.4</v>
      </c>
      <c r="C16" s="5">
        <v>15</v>
      </c>
      <c r="D16" s="5">
        <f t="shared" si="0"/>
        <v>546</v>
      </c>
      <c r="E16" s="5">
        <f t="shared" si="1"/>
        <v>225</v>
      </c>
      <c r="F16" s="5">
        <f t="shared" si="2"/>
        <v>36.972807017543857</v>
      </c>
    </row>
    <row r="17" spans="1:6" x14ac:dyDescent="0.25">
      <c r="A17" s="5">
        <v>16</v>
      </c>
      <c r="B17" s="5">
        <f>Кукуруза1!B21</f>
        <v>31.3</v>
      </c>
      <c r="C17" s="5">
        <v>16</v>
      </c>
      <c r="D17" s="5">
        <f t="shared" si="0"/>
        <v>500.8</v>
      </c>
      <c r="E17" s="5">
        <f t="shared" si="1"/>
        <v>256</v>
      </c>
      <c r="F17" s="5">
        <f t="shared" si="2"/>
        <v>37.538947368421056</v>
      </c>
    </row>
    <row r="18" spans="1:6" x14ac:dyDescent="0.25">
      <c r="A18" s="5">
        <v>17</v>
      </c>
      <c r="B18" s="5">
        <f>Кукуруза1!B22</f>
        <v>44.6</v>
      </c>
      <c r="C18" s="5">
        <v>17</v>
      </c>
      <c r="D18" s="5">
        <f t="shared" si="0"/>
        <v>758.2</v>
      </c>
      <c r="E18" s="5">
        <f t="shared" si="1"/>
        <v>289</v>
      </c>
      <c r="F18" s="5">
        <f t="shared" si="2"/>
        <v>38.105087719298247</v>
      </c>
    </row>
    <row r="19" spans="1:6" x14ac:dyDescent="0.25">
      <c r="A19" s="5">
        <v>18</v>
      </c>
      <c r="B19" s="5">
        <f>Кукуруза1!B23</f>
        <v>35.1</v>
      </c>
      <c r="C19" s="5">
        <v>18</v>
      </c>
      <c r="D19" s="5">
        <f t="shared" si="0"/>
        <v>631.80000000000007</v>
      </c>
      <c r="E19" s="5">
        <f t="shared" si="1"/>
        <v>324</v>
      </c>
      <c r="F19" s="5">
        <f t="shared" si="2"/>
        <v>38.671228070175438</v>
      </c>
    </row>
    <row r="20" spans="1:6" x14ac:dyDescent="0.25">
      <c r="A20" s="5">
        <v>19</v>
      </c>
      <c r="B20" s="5">
        <f>Кукуруза1!B24</f>
        <v>42.9</v>
      </c>
      <c r="C20" s="5">
        <v>19</v>
      </c>
      <c r="D20" s="5">
        <f t="shared" si="0"/>
        <v>815.1</v>
      </c>
      <c r="E20" s="5">
        <f t="shared" si="1"/>
        <v>361</v>
      </c>
      <c r="F20" s="5">
        <f t="shared" si="2"/>
        <v>39.237368421052636</v>
      </c>
    </row>
    <row r="21" spans="1:6" x14ac:dyDescent="0.25">
      <c r="A21" s="5" t="s">
        <v>3</v>
      </c>
      <c r="B21" s="5">
        <f>SUM(B2:B20)</f>
        <v>648.69999999999993</v>
      </c>
      <c r="C21" s="5">
        <f t="shared" ref="C21:E21" si="3">SUM(C2:C20)</f>
        <v>190</v>
      </c>
      <c r="D21" s="5">
        <f t="shared" si="3"/>
        <v>6809.7</v>
      </c>
      <c r="E21" s="5">
        <f t="shared" si="3"/>
        <v>2470</v>
      </c>
      <c r="F21" s="5"/>
    </row>
    <row r="22" spans="1:6" x14ac:dyDescent="0.25">
      <c r="A22" s="5" t="s">
        <v>20</v>
      </c>
      <c r="B22" s="5">
        <f>AVERAGE(B2:B20)</f>
        <v>34.142105263157895</v>
      </c>
      <c r="C22" s="5">
        <f t="shared" ref="C22:E22" si="4">AVERAGE(C2:C20)</f>
        <v>10</v>
      </c>
      <c r="D22" s="5">
        <f t="shared" si="4"/>
        <v>358.40526315789475</v>
      </c>
      <c r="E22" s="5">
        <f t="shared" si="4"/>
        <v>130</v>
      </c>
      <c r="F2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F963-7AC6-4C5A-97C4-0F718BAF5CA9}">
  <dimension ref="A1:T25"/>
  <sheetViews>
    <sheetView topLeftCell="A10" workbookViewId="0">
      <selection activeCell="M29" sqref="M29"/>
    </sheetView>
  </sheetViews>
  <sheetFormatPr defaultRowHeight="15" x14ac:dyDescent="0.25"/>
  <cols>
    <col min="1" max="1" width="13.85546875" customWidth="1"/>
  </cols>
  <sheetData>
    <row r="1" spans="1:20" ht="16.5" customHeight="1" x14ac:dyDescent="0.25">
      <c r="A1" s="5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</row>
    <row r="2" spans="1:20" ht="32.25" customHeight="1" x14ac:dyDescent="0.25">
      <c r="A2" s="6" t="s">
        <v>1</v>
      </c>
      <c r="B2" s="5">
        <v>70</v>
      </c>
      <c r="C2" s="5">
        <v>79</v>
      </c>
      <c r="D2" s="5">
        <v>83</v>
      </c>
      <c r="E2" s="5">
        <v>85</v>
      </c>
      <c r="F2" s="5">
        <v>68</v>
      </c>
      <c r="G2" s="5">
        <v>71</v>
      </c>
      <c r="H2" s="5">
        <v>81</v>
      </c>
      <c r="I2" s="5">
        <v>77</v>
      </c>
      <c r="J2" s="5">
        <v>83</v>
      </c>
      <c r="K2" s="5">
        <v>76</v>
      </c>
      <c r="L2" s="5">
        <v>81</v>
      </c>
      <c r="M2" s="5">
        <v>86</v>
      </c>
      <c r="N2" s="5">
        <v>70</v>
      </c>
      <c r="O2" s="5">
        <v>92</v>
      </c>
      <c r="P2" s="5">
        <v>70</v>
      </c>
      <c r="Q2" s="5">
        <v>83</v>
      </c>
      <c r="R2" s="5">
        <v>92</v>
      </c>
      <c r="S2" s="5">
        <v>95</v>
      </c>
      <c r="T2" s="5">
        <v>107</v>
      </c>
    </row>
    <row r="5" spans="1:20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J5" s="5" t="s">
        <v>12</v>
      </c>
      <c r="K5" s="5" t="s">
        <v>11</v>
      </c>
      <c r="L5" s="5" t="s">
        <v>13</v>
      </c>
    </row>
    <row r="6" spans="1:20" x14ac:dyDescent="0.25">
      <c r="A6" s="5">
        <v>1</v>
      </c>
      <c r="B6" s="5">
        <f>B2</f>
        <v>70</v>
      </c>
      <c r="C6" s="5"/>
      <c r="D6" s="5"/>
      <c r="E6" s="5"/>
      <c r="F6" s="5"/>
      <c r="G6" s="5"/>
      <c r="H6" s="5"/>
      <c r="J6" s="5">
        <f>(F25)/(SQRT(G25*H25))</f>
        <v>0.99189211076346906</v>
      </c>
      <c r="K6" s="5">
        <f>(B25-246)/8</f>
        <v>162.875</v>
      </c>
      <c r="L6" s="5">
        <f>C25/8</f>
        <v>180.25</v>
      </c>
    </row>
    <row r="7" spans="1:20" x14ac:dyDescent="0.25">
      <c r="A7" s="5">
        <v>2</v>
      </c>
      <c r="B7" s="5">
        <f>C2</f>
        <v>79</v>
      </c>
      <c r="C7" s="5">
        <f>B6</f>
        <v>70</v>
      </c>
      <c r="D7" s="5">
        <f>B7-$K$6</f>
        <v>-83.875</v>
      </c>
      <c r="E7" s="5">
        <f>C7-$L$6</f>
        <v>-110.25</v>
      </c>
      <c r="F7" s="5">
        <f>D7*E7</f>
        <v>9247.21875</v>
      </c>
      <c r="G7" s="5">
        <f>D7*D7</f>
        <v>7035.015625</v>
      </c>
      <c r="H7" s="5">
        <f>E7*E7</f>
        <v>12155.0625</v>
      </c>
    </row>
    <row r="8" spans="1:20" x14ac:dyDescent="0.25">
      <c r="A8" s="5">
        <v>3</v>
      </c>
      <c r="B8" s="5">
        <f>D2</f>
        <v>83</v>
      </c>
      <c r="C8" s="5">
        <f t="shared" ref="C8:C24" si="0">B7</f>
        <v>79</v>
      </c>
      <c r="D8" s="5">
        <f t="shared" ref="D8:D24" si="1">B8-$K$6</f>
        <v>-79.875</v>
      </c>
      <c r="E8" s="5">
        <f t="shared" ref="E8:E24" si="2">C8-$L$6</f>
        <v>-101.25</v>
      </c>
      <c r="F8" s="5">
        <f t="shared" ref="F8:F24" si="3">D8*E8</f>
        <v>8087.34375</v>
      </c>
      <c r="G8" s="5">
        <f t="shared" ref="G8:H24" si="4">D8*D8</f>
        <v>6380.015625</v>
      </c>
      <c r="H8" s="5">
        <f t="shared" si="4"/>
        <v>10251.5625</v>
      </c>
    </row>
    <row r="9" spans="1:20" x14ac:dyDescent="0.25">
      <c r="A9" s="5">
        <v>4</v>
      </c>
      <c r="B9" s="5">
        <f>E2</f>
        <v>85</v>
      </c>
      <c r="C9" s="5">
        <f t="shared" si="0"/>
        <v>83</v>
      </c>
      <c r="D9" s="5">
        <f t="shared" si="1"/>
        <v>-77.875</v>
      </c>
      <c r="E9" s="5">
        <f t="shared" si="2"/>
        <v>-97.25</v>
      </c>
      <c r="F9" s="5">
        <f t="shared" si="3"/>
        <v>7573.34375</v>
      </c>
      <c r="G9" s="5">
        <f t="shared" si="4"/>
        <v>6064.515625</v>
      </c>
      <c r="H9" s="5">
        <f t="shared" si="4"/>
        <v>9457.5625</v>
      </c>
    </row>
    <row r="10" spans="1:20" x14ac:dyDescent="0.25">
      <c r="A10" s="5">
        <v>5</v>
      </c>
      <c r="B10" s="5">
        <f>F2</f>
        <v>68</v>
      </c>
      <c r="C10" s="5">
        <f t="shared" si="0"/>
        <v>85</v>
      </c>
      <c r="D10" s="5">
        <f t="shared" si="1"/>
        <v>-94.875</v>
      </c>
      <c r="E10" s="5">
        <f t="shared" si="2"/>
        <v>-95.25</v>
      </c>
      <c r="F10" s="5">
        <f t="shared" si="3"/>
        <v>9036.84375</v>
      </c>
      <c r="G10" s="5">
        <f t="shared" si="4"/>
        <v>9001.265625</v>
      </c>
      <c r="H10" s="5">
        <f t="shared" si="4"/>
        <v>9072.5625</v>
      </c>
    </row>
    <row r="11" spans="1:20" x14ac:dyDescent="0.25">
      <c r="A11" s="5">
        <v>6</v>
      </c>
      <c r="B11" s="5">
        <f>G2</f>
        <v>71</v>
      </c>
      <c r="C11" s="5">
        <f t="shared" si="0"/>
        <v>68</v>
      </c>
      <c r="D11" s="5">
        <f t="shared" si="1"/>
        <v>-91.875</v>
      </c>
      <c r="E11" s="5">
        <f t="shared" si="2"/>
        <v>-112.25</v>
      </c>
      <c r="F11" s="5">
        <f t="shared" si="3"/>
        <v>10312.96875</v>
      </c>
      <c r="G11" s="5">
        <f t="shared" si="4"/>
        <v>8441.015625</v>
      </c>
      <c r="H11" s="5">
        <f t="shared" si="4"/>
        <v>12600.0625</v>
      </c>
    </row>
    <row r="12" spans="1:20" x14ac:dyDescent="0.25">
      <c r="A12" s="5">
        <v>7</v>
      </c>
      <c r="B12" s="5">
        <f>H2</f>
        <v>81</v>
      </c>
      <c r="C12" s="5">
        <f t="shared" si="0"/>
        <v>71</v>
      </c>
      <c r="D12" s="5">
        <f t="shared" si="1"/>
        <v>-81.875</v>
      </c>
      <c r="E12" s="5">
        <f t="shared" si="2"/>
        <v>-109.25</v>
      </c>
      <c r="F12" s="5">
        <f t="shared" si="3"/>
        <v>8944.84375</v>
      </c>
      <c r="G12" s="5">
        <f t="shared" si="4"/>
        <v>6703.515625</v>
      </c>
      <c r="H12" s="5">
        <f t="shared" si="4"/>
        <v>11935.5625</v>
      </c>
    </row>
    <row r="13" spans="1:20" x14ac:dyDescent="0.25">
      <c r="A13" s="5">
        <v>8</v>
      </c>
      <c r="B13" s="5">
        <f>I2</f>
        <v>77</v>
      </c>
      <c r="C13" s="5">
        <f t="shared" si="0"/>
        <v>81</v>
      </c>
      <c r="D13" s="5">
        <f t="shared" si="1"/>
        <v>-85.875</v>
      </c>
      <c r="E13" s="5">
        <f t="shared" si="2"/>
        <v>-99.25</v>
      </c>
      <c r="F13" s="5">
        <f t="shared" si="3"/>
        <v>8523.09375</v>
      </c>
      <c r="G13" s="5">
        <f t="shared" si="4"/>
        <v>7374.515625</v>
      </c>
      <c r="H13" s="5">
        <f t="shared" si="4"/>
        <v>9850.5625</v>
      </c>
    </row>
    <row r="14" spans="1:20" x14ac:dyDescent="0.25">
      <c r="A14" s="5">
        <v>9</v>
      </c>
      <c r="B14" s="5">
        <f>J2</f>
        <v>83</v>
      </c>
      <c r="C14" s="5">
        <f t="shared" si="0"/>
        <v>77</v>
      </c>
      <c r="D14" s="5">
        <f t="shared" si="1"/>
        <v>-79.875</v>
      </c>
      <c r="E14" s="5">
        <f t="shared" si="2"/>
        <v>-103.25</v>
      </c>
      <c r="F14" s="5">
        <f t="shared" si="3"/>
        <v>8247.09375</v>
      </c>
      <c r="G14" s="5">
        <f t="shared" si="4"/>
        <v>6380.015625</v>
      </c>
      <c r="H14" s="5">
        <f t="shared" si="4"/>
        <v>10660.5625</v>
      </c>
    </row>
    <row r="15" spans="1:20" x14ac:dyDescent="0.25">
      <c r="A15" s="5">
        <v>10</v>
      </c>
      <c r="B15" s="5">
        <f>K2</f>
        <v>76</v>
      </c>
      <c r="C15" s="5">
        <f t="shared" si="0"/>
        <v>83</v>
      </c>
      <c r="D15" s="5">
        <f t="shared" si="1"/>
        <v>-86.875</v>
      </c>
      <c r="E15" s="5">
        <f t="shared" si="2"/>
        <v>-97.25</v>
      </c>
      <c r="F15" s="5">
        <f t="shared" si="3"/>
        <v>8448.59375</v>
      </c>
      <c r="G15" s="5">
        <f t="shared" si="4"/>
        <v>7547.265625</v>
      </c>
      <c r="H15" s="5">
        <f t="shared" si="4"/>
        <v>9457.5625</v>
      </c>
    </row>
    <row r="16" spans="1:20" x14ac:dyDescent="0.25">
      <c r="A16" s="5">
        <v>11</v>
      </c>
      <c r="B16" s="5">
        <f>L2</f>
        <v>81</v>
      </c>
      <c r="C16" s="5">
        <f t="shared" si="0"/>
        <v>76</v>
      </c>
      <c r="D16" s="5">
        <f t="shared" si="1"/>
        <v>-81.875</v>
      </c>
      <c r="E16" s="5">
        <f t="shared" si="2"/>
        <v>-104.25</v>
      </c>
      <c r="F16" s="5">
        <f t="shared" si="3"/>
        <v>8535.46875</v>
      </c>
      <c r="G16" s="5">
        <f t="shared" si="4"/>
        <v>6703.515625</v>
      </c>
      <c r="H16" s="5">
        <f t="shared" si="4"/>
        <v>10868.0625</v>
      </c>
    </row>
    <row r="17" spans="1:8" x14ac:dyDescent="0.25">
      <c r="A17" s="5">
        <v>12</v>
      </c>
      <c r="B17" s="5">
        <f>M2</f>
        <v>86</v>
      </c>
      <c r="C17" s="5">
        <f t="shared" si="0"/>
        <v>81</v>
      </c>
      <c r="D17" s="5">
        <f t="shared" si="1"/>
        <v>-76.875</v>
      </c>
      <c r="E17" s="5">
        <f t="shared" si="2"/>
        <v>-99.25</v>
      </c>
      <c r="F17" s="5">
        <f t="shared" si="3"/>
        <v>7629.84375</v>
      </c>
      <c r="G17" s="5">
        <f t="shared" si="4"/>
        <v>5909.765625</v>
      </c>
      <c r="H17" s="5">
        <f t="shared" si="4"/>
        <v>9850.5625</v>
      </c>
    </row>
    <row r="18" spans="1:8" x14ac:dyDescent="0.25">
      <c r="A18" s="5">
        <v>13</v>
      </c>
      <c r="B18" s="5">
        <f>N2</f>
        <v>70</v>
      </c>
      <c r="C18" s="5">
        <f t="shared" si="0"/>
        <v>86</v>
      </c>
      <c r="D18" s="5">
        <f t="shared" si="1"/>
        <v>-92.875</v>
      </c>
      <c r="E18" s="5">
        <f t="shared" si="2"/>
        <v>-94.25</v>
      </c>
      <c r="F18" s="5">
        <f t="shared" si="3"/>
        <v>8753.46875</v>
      </c>
      <c r="G18" s="5">
        <f t="shared" si="4"/>
        <v>8625.765625</v>
      </c>
      <c r="H18" s="5">
        <f t="shared" si="4"/>
        <v>8883.0625</v>
      </c>
    </row>
    <row r="19" spans="1:8" x14ac:dyDescent="0.25">
      <c r="A19" s="5">
        <v>14</v>
      </c>
      <c r="B19" s="5">
        <f>O2</f>
        <v>92</v>
      </c>
      <c r="C19" s="5">
        <f t="shared" si="0"/>
        <v>70</v>
      </c>
      <c r="D19" s="5">
        <f t="shared" si="1"/>
        <v>-70.875</v>
      </c>
      <c r="E19" s="5">
        <f t="shared" si="2"/>
        <v>-110.25</v>
      </c>
      <c r="F19" s="5">
        <f t="shared" si="3"/>
        <v>7813.96875</v>
      </c>
      <c r="G19" s="5">
        <f t="shared" si="4"/>
        <v>5023.265625</v>
      </c>
      <c r="H19" s="5">
        <f t="shared" si="4"/>
        <v>12155.0625</v>
      </c>
    </row>
    <row r="20" spans="1:8" x14ac:dyDescent="0.25">
      <c r="A20" s="5">
        <v>15</v>
      </c>
      <c r="B20" s="5">
        <f>P2</f>
        <v>70</v>
      </c>
      <c r="C20" s="5">
        <f t="shared" si="0"/>
        <v>92</v>
      </c>
      <c r="D20" s="5">
        <f t="shared" si="1"/>
        <v>-92.875</v>
      </c>
      <c r="E20" s="5">
        <f t="shared" si="2"/>
        <v>-88.25</v>
      </c>
      <c r="F20" s="5">
        <f t="shared" si="3"/>
        <v>8196.21875</v>
      </c>
      <c r="G20" s="5">
        <f t="shared" si="4"/>
        <v>8625.765625</v>
      </c>
      <c r="H20" s="5">
        <f t="shared" si="4"/>
        <v>7788.0625</v>
      </c>
    </row>
    <row r="21" spans="1:8" x14ac:dyDescent="0.25">
      <c r="A21" s="5">
        <v>16</v>
      </c>
      <c r="B21" s="5">
        <f>Q2</f>
        <v>83</v>
      </c>
      <c r="C21" s="5">
        <f t="shared" si="0"/>
        <v>70</v>
      </c>
      <c r="D21" s="5">
        <f t="shared" si="1"/>
        <v>-79.875</v>
      </c>
      <c r="E21" s="5">
        <f t="shared" si="2"/>
        <v>-110.25</v>
      </c>
      <c r="F21" s="5">
        <f t="shared" si="3"/>
        <v>8806.21875</v>
      </c>
      <c r="G21" s="5">
        <f t="shared" si="4"/>
        <v>6380.015625</v>
      </c>
      <c r="H21" s="5">
        <f t="shared" si="4"/>
        <v>12155.0625</v>
      </c>
    </row>
    <row r="22" spans="1:8" x14ac:dyDescent="0.25">
      <c r="A22" s="5">
        <v>17</v>
      </c>
      <c r="B22" s="5">
        <f>R2</f>
        <v>92</v>
      </c>
      <c r="C22" s="5">
        <f t="shared" si="0"/>
        <v>83</v>
      </c>
      <c r="D22" s="5">
        <f t="shared" si="1"/>
        <v>-70.875</v>
      </c>
      <c r="E22" s="5">
        <f t="shared" si="2"/>
        <v>-97.25</v>
      </c>
      <c r="F22" s="5">
        <f t="shared" si="3"/>
        <v>6892.59375</v>
      </c>
      <c r="G22" s="5">
        <f t="shared" si="4"/>
        <v>5023.265625</v>
      </c>
      <c r="H22" s="5">
        <f t="shared" si="4"/>
        <v>9457.5625</v>
      </c>
    </row>
    <row r="23" spans="1:8" x14ac:dyDescent="0.25">
      <c r="A23" s="5">
        <v>18</v>
      </c>
      <c r="B23" s="5">
        <f>S2</f>
        <v>95</v>
      </c>
      <c r="C23" s="5">
        <f t="shared" si="0"/>
        <v>92</v>
      </c>
      <c r="D23" s="5">
        <f t="shared" si="1"/>
        <v>-67.875</v>
      </c>
      <c r="E23" s="5">
        <f t="shared" si="2"/>
        <v>-88.25</v>
      </c>
      <c r="F23" s="5">
        <f t="shared" si="3"/>
        <v>5989.96875</v>
      </c>
      <c r="G23" s="5">
        <f t="shared" si="4"/>
        <v>4607.015625</v>
      </c>
      <c r="H23" s="5">
        <f t="shared" si="4"/>
        <v>7788.0625</v>
      </c>
    </row>
    <row r="24" spans="1:8" x14ac:dyDescent="0.25">
      <c r="A24" s="5">
        <v>19</v>
      </c>
      <c r="B24" s="5">
        <f>T2</f>
        <v>107</v>
      </c>
      <c r="C24" s="5">
        <f t="shared" si="0"/>
        <v>95</v>
      </c>
      <c r="D24" s="5">
        <f t="shared" si="1"/>
        <v>-55.875</v>
      </c>
      <c r="E24" s="5">
        <f t="shared" si="2"/>
        <v>-85.25</v>
      </c>
      <c r="F24" s="5">
        <f t="shared" si="3"/>
        <v>4763.34375</v>
      </c>
      <c r="G24" s="5">
        <f t="shared" si="4"/>
        <v>3122.015625</v>
      </c>
      <c r="H24" s="5">
        <f t="shared" si="4"/>
        <v>7267.5625</v>
      </c>
    </row>
    <row r="25" spans="1:8" x14ac:dyDescent="0.25">
      <c r="A25" s="5" t="s">
        <v>3</v>
      </c>
      <c r="B25" s="5">
        <f>SUM(B6:B24)</f>
        <v>1549</v>
      </c>
      <c r="C25" s="5">
        <f>SUM(C6:C24)</f>
        <v>1442</v>
      </c>
      <c r="D25" s="5"/>
      <c r="E25" s="5"/>
      <c r="F25" s="5">
        <f>SUM(F6:F24)</f>
        <v>145802.4375</v>
      </c>
      <c r="G25" s="5">
        <f>SUM(G6:G24)</f>
        <v>118947.53125</v>
      </c>
      <c r="H25" s="5">
        <f>SUM(H6:H24)</f>
        <v>181654.125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8218-8383-48B8-9163-BA2C5DA19506}">
  <dimension ref="A1:I22"/>
  <sheetViews>
    <sheetView workbookViewId="0">
      <selection activeCell="K21" sqref="K21"/>
    </sheetView>
  </sheetViews>
  <sheetFormatPr defaultRowHeight="15" x14ac:dyDescent="0.25"/>
  <sheetData>
    <row r="1" spans="1:9" ht="18.75" x14ac:dyDescent="0.35">
      <c r="A1" s="5" t="s">
        <v>14</v>
      </c>
      <c r="B1" s="5" t="s">
        <v>15</v>
      </c>
      <c r="C1" s="5" t="s">
        <v>2</v>
      </c>
      <c r="D1" s="5" t="s">
        <v>16</v>
      </c>
      <c r="E1" s="5" t="s">
        <v>17</v>
      </c>
      <c r="F1" s="5" t="s">
        <v>4</v>
      </c>
      <c r="H1" s="5" t="s">
        <v>18</v>
      </c>
      <c r="I1" s="5" t="s">
        <v>19</v>
      </c>
    </row>
    <row r="2" spans="1:9" x14ac:dyDescent="0.25">
      <c r="A2" s="5">
        <v>1</v>
      </c>
      <c r="B2" s="5">
        <f>Картофель1!B6</f>
        <v>70</v>
      </c>
      <c r="C2" s="5">
        <v>1</v>
      </c>
      <c r="D2" s="5">
        <f>B2*C2</f>
        <v>70</v>
      </c>
      <c r="E2" s="5">
        <f>C2*C2</f>
        <v>1</v>
      </c>
      <c r="F2" s="5">
        <f>$I$2+$H$2*C2</f>
        <v>72.226315789473688</v>
      </c>
      <c r="H2" s="5">
        <f>(D22-B22*C22)/(E22-C22*C22)</f>
        <v>1.0333333333333334</v>
      </c>
      <c r="I2" s="5">
        <f>B22-H2*C22</f>
        <v>71.192982456140356</v>
      </c>
    </row>
    <row r="3" spans="1:9" x14ac:dyDescent="0.25">
      <c r="A3" s="5">
        <v>2</v>
      </c>
      <c r="B3" s="5">
        <f>Картофель1!B7</f>
        <v>79</v>
      </c>
      <c r="C3" s="5">
        <v>2</v>
      </c>
      <c r="D3" s="5">
        <f t="shared" ref="D3:D20" si="0">B3*C3</f>
        <v>158</v>
      </c>
      <c r="E3" s="5">
        <f t="shared" ref="E3:E20" si="1">C3*C3</f>
        <v>4</v>
      </c>
      <c r="F3" s="5">
        <f t="shared" ref="F3:F20" si="2">$I$2+$H$2*C3</f>
        <v>73.259649122807019</v>
      </c>
    </row>
    <row r="4" spans="1:9" x14ac:dyDescent="0.25">
      <c r="A4" s="5">
        <v>3</v>
      </c>
      <c r="B4" s="5">
        <f>Картофель1!B8</f>
        <v>83</v>
      </c>
      <c r="C4" s="5">
        <v>3</v>
      </c>
      <c r="D4" s="5">
        <f t="shared" si="0"/>
        <v>249</v>
      </c>
      <c r="E4" s="5">
        <f t="shared" si="1"/>
        <v>9</v>
      </c>
      <c r="F4" s="5">
        <f t="shared" si="2"/>
        <v>74.292982456140351</v>
      </c>
    </row>
    <row r="5" spans="1:9" x14ac:dyDescent="0.25">
      <c r="A5" s="5">
        <v>4</v>
      </c>
      <c r="B5" s="5">
        <f>Картофель1!B9</f>
        <v>85</v>
      </c>
      <c r="C5" s="5">
        <v>4</v>
      </c>
      <c r="D5" s="5">
        <f t="shared" si="0"/>
        <v>340</v>
      </c>
      <c r="E5" s="5">
        <f t="shared" si="1"/>
        <v>16</v>
      </c>
      <c r="F5" s="5">
        <f t="shared" si="2"/>
        <v>75.326315789473696</v>
      </c>
    </row>
    <row r="6" spans="1:9" x14ac:dyDescent="0.25">
      <c r="A6" s="5">
        <v>5</v>
      </c>
      <c r="B6" s="5">
        <f>Картофель1!B10</f>
        <v>68</v>
      </c>
      <c r="C6" s="5">
        <v>5</v>
      </c>
      <c r="D6" s="5">
        <f t="shared" si="0"/>
        <v>340</v>
      </c>
      <c r="E6" s="5">
        <f t="shared" si="1"/>
        <v>25</v>
      </c>
      <c r="F6" s="5">
        <f t="shared" si="2"/>
        <v>76.359649122807028</v>
      </c>
    </row>
    <row r="7" spans="1:9" x14ac:dyDescent="0.25">
      <c r="A7" s="5">
        <v>6</v>
      </c>
      <c r="B7" s="5">
        <f>Картофель1!B11</f>
        <v>71</v>
      </c>
      <c r="C7" s="5">
        <v>6</v>
      </c>
      <c r="D7" s="5">
        <f t="shared" si="0"/>
        <v>426</v>
      </c>
      <c r="E7" s="5">
        <f t="shared" si="1"/>
        <v>36</v>
      </c>
      <c r="F7" s="5">
        <f t="shared" si="2"/>
        <v>77.392982456140359</v>
      </c>
    </row>
    <row r="8" spans="1:9" x14ac:dyDescent="0.25">
      <c r="A8" s="5">
        <v>7</v>
      </c>
      <c r="B8" s="5">
        <f>Картофель1!B12</f>
        <v>81</v>
      </c>
      <c r="C8" s="5">
        <v>7</v>
      </c>
      <c r="D8" s="5">
        <f t="shared" si="0"/>
        <v>567</v>
      </c>
      <c r="E8" s="5">
        <f t="shared" si="1"/>
        <v>49</v>
      </c>
      <c r="F8" s="5">
        <f t="shared" si="2"/>
        <v>78.426315789473691</v>
      </c>
    </row>
    <row r="9" spans="1:9" x14ac:dyDescent="0.25">
      <c r="A9" s="5">
        <v>8</v>
      </c>
      <c r="B9" s="5">
        <f>Картофель1!B13</f>
        <v>77</v>
      </c>
      <c r="C9" s="5">
        <v>8</v>
      </c>
      <c r="D9" s="5">
        <f t="shared" si="0"/>
        <v>616</v>
      </c>
      <c r="E9" s="5">
        <f t="shared" si="1"/>
        <v>64</v>
      </c>
      <c r="F9" s="5">
        <f t="shared" si="2"/>
        <v>79.459649122807022</v>
      </c>
    </row>
    <row r="10" spans="1:9" x14ac:dyDescent="0.25">
      <c r="A10" s="5">
        <v>9</v>
      </c>
      <c r="B10" s="5">
        <f>Картофель1!B14</f>
        <v>83</v>
      </c>
      <c r="C10" s="5">
        <v>9</v>
      </c>
      <c r="D10" s="5">
        <f t="shared" si="0"/>
        <v>747</v>
      </c>
      <c r="E10" s="5">
        <f t="shared" si="1"/>
        <v>81</v>
      </c>
      <c r="F10" s="5">
        <f t="shared" si="2"/>
        <v>80.492982456140354</v>
      </c>
    </row>
    <row r="11" spans="1:9" x14ac:dyDescent="0.25">
      <c r="A11" s="5">
        <v>10</v>
      </c>
      <c r="B11" s="5">
        <f>Картофель1!B15</f>
        <v>76</v>
      </c>
      <c r="C11" s="5">
        <v>10</v>
      </c>
      <c r="D11" s="5">
        <f t="shared" si="0"/>
        <v>760</v>
      </c>
      <c r="E11" s="5">
        <f t="shared" si="1"/>
        <v>100</v>
      </c>
      <c r="F11" s="5">
        <f t="shared" si="2"/>
        <v>81.526315789473685</v>
      </c>
    </row>
    <row r="12" spans="1:9" x14ac:dyDescent="0.25">
      <c r="A12" s="5">
        <v>11</v>
      </c>
      <c r="B12" s="5">
        <f>Картофель1!B16</f>
        <v>81</v>
      </c>
      <c r="C12" s="5">
        <v>11</v>
      </c>
      <c r="D12" s="5">
        <f t="shared" si="0"/>
        <v>891</v>
      </c>
      <c r="E12" s="5">
        <f t="shared" si="1"/>
        <v>121</v>
      </c>
      <c r="F12" s="5">
        <f t="shared" si="2"/>
        <v>82.559649122807031</v>
      </c>
    </row>
    <row r="13" spans="1:9" x14ac:dyDescent="0.25">
      <c r="A13" s="5">
        <v>12</v>
      </c>
      <c r="B13" s="5">
        <f>Картофель1!B17</f>
        <v>86</v>
      </c>
      <c r="C13" s="5">
        <v>12</v>
      </c>
      <c r="D13" s="5">
        <f t="shared" si="0"/>
        <v>1032</v>
      </c>
      <c r="E13" s="5">
        <f t="shared" si="1"/>
        <v>144</v>
      </c>
      <c r="F13" s="5">
        <f t="shared" si="2"/>
        <v>83.592982456140362</v>
      </c>
    </row>
    <row r="14" spans="1:9" x14ac:dyDescent="0.25">
      <c r="A14" s="5">
        <v>13</v>
      </c>
      <c r="B14" s="5">
        <f>Картофель1!B18</f>
        <v>70</v>
      </c>
      <c r="C14" s="5">
        <v>13</v>
      </c>
      <c r="D14" s="5">
        <f t="shared" si="0"/>
        <v>910</v>
      </c>
      <c r="E14" s="5">
        <f t="shared" si="1"/>
        <v>169</v>
      </c>
      <c r="F14" s="5">
        <f t="shared" si="2"/>
        <v>84.626315789473693</v>
      </c>
    </row>
    <row r="15" spans="1:9" x14ac:dyDescent="0.25">
      <c r="A15" s="5">
        <v>14</v>
      </c>
      <c r="B15" s="5">
        <f>Картофель1!B19</f>
        <v>92</v>
      </c>
      <c r="C15" s="5">
        <v>14</v>
      </c>
      <c r="D15" s="5">
        <f t="shared" si="0"/>
        <v>1288</v>
      </c>
      <c r="E15" s="5">
        <f t="shared" si="1"/>
        <v>196</v>
      </c>
      <c r="F15" s="5">
        <f t="shared" si="2"/>
        <v>85.659649122807025</v>
      </c>
    </row>
    <row r="16" spans="1:9" x14ac:dyDescent="0.25">
      <c r="A16" s="5">
        <v>15</v>
      </c>
      <c r="B16" s="5">
        <f>Картофель1!B20</f>
        <v>70</v>
      </c>
      <c r="C16" s="5">
        <v>15</v>
      </c>
      <c r="D16" s="5">
        <f t="shared" si="0"/>
        <v>1050</v>
      </c>
      <c r="E16" s="5">
        <f t="shared" si="1"/>
        <v>225</v>
      </c>
      <c r="F16" s="5">
        <f t="shared" si="2"/>
        <v>86.692982456140356</v>
      </c>
    </row>
    <row r="17" spans="1:6" x14ac:dyDescent="0.25">
      <c r="A17" s="5">
        <v>16</v>
      </c>
      <c r="B17" s="5">
        <f>Картофель1!B21</f>
        <v>83</v>
      </c>
      <c r="C17" s="5">
        <v>16</v>
      </c>
      <c r="D17" s="5">
        <f t="shared" si="0"/>
        <v>1328</v>
      </c>
      <c r="E17" s="5">
        <f t="shared" si="1"/>
        <v>256</v>
      </c>
      <c r="F17" s="5">
        <f t="shared" si="2"/>
        <v>87.726315789473688</v>
      </c>
    </row>
    <row r="18" spans="1:6" x14ac:dyDescent="0.25">
      <c r="A18" s="5">
        <v>17</v>
      </c>
      <c r="B18" s="5">
        <f>Картофель1!B22</f>
        <v>92</v>
      </c>
      <c r="C18" s="5">
        <v>17</v>
      </c>
      <c r="D18" s="5">
        <f t="shared" si="0"/>
        <v>1564</v>
      </c>
      <c r="E18" s="5">
        <f t="shared" si="1"/>
        <v>289</v>
      </c>
      <c r="F18" s="5">
        <f t="shared" si="2"/>
        <v>88.759649122807019</v>
      </c>
    </row>
    <row r="19" spans="1:6" x14ac:dyDescent="0.25">
      <c r="A19" s="5">
        <v>18</v>
      </c>
      <c r="B19" s="5">
        <f>Картофель1!B23</f>
        <v>95</v>
      </c>
      <c r="C19" s="5">
        <v>18</v>
      </c>
      <c r="D19" s="5">
        <f t="shared" si="0"/>
        <v>1710</v>
      </c>
      <c r="E19" s="5">
        <f t="shared" si="1"/>
        <v>324</v>
      </c>
      <c r="F19" s="5">
        <f t="shared" si="2"/>
        <v>89.792982456140351</v>
      </c>
    </row>
    <row r="20" spans="1:6" x14ac:dyDescent="0.25">
      <c r="A20" s="5">
        <v>19</v>
      </c>
      <c r="B20" s="5">
        <f>Картофель1!B24</f>
        <v>107</v>
      </c>
      <c r="C20" s="5">
        <v>19</v>
      </c>
      <c r="D20" s="5">
        <f t="shared" si="0"/>
        <v>2033</v>
      </c>
      <c r="E20" s="5">
        <f t="shared" si="1"/>
        <v>361</v>
      </c>
      <c r="F20" s="5">
        <f t="shared" si="2"/>
        <v>90.826315789473696</v>
      </c>
    </row>
    <row r="21" spans="1:6" x14ac:dyDescent="0.25">
      <c r="A21" s="5" t="s">
        <v>3</v>
      </c>
      <c r="B21" s="5">
        <f>SUM(B2:B20)</f>
        <v>1549</v>
      </c>
      <c r="C21" s="5">
        <f t="shared" ref="C21:E21" si="3">SUM(C2:C20)</f>
        <v>190</v>
      </c>
      <c r="D21" s="5">
        <f t="shared" si="3"/>
        <v>16079</v>
      </c>
      <c r="E21" s="5">
        <f t="shared" si="3"/>
        <v>2470</v>
      </c>
      <c r="F21" s="5"/>
    </row>
    <row r="22" spans="1:6" x14ac:dyDescent="0.25">
      <c r="A22" s="5" t="s">
        <v>20</v>
      </c>
      <c r="B22" s="5">
        <f>AVERAGE(B2:B20)</f>
        <v>81.526315789473685</v>
      </c>
      <c r="C22" s="5">
        <f t="shared" ref="C22:E22" si="4">AVERAGE(C2:C20)</f>
        <v>10</v>
      </c>
      <c r="D22" s="5">
        <f t="shared" si="4"/>
        <v>846.26315789473688</v>
      </c>
      <c r="E22" s="5">
        <f t="shared" si="4"/>
        <v>130</v>
      </c>
      <c r="F2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5FA8-0B93-4209-9C06-EACB82C4F344}">
  <dimension ref="A1:T25"/>
  <sheetViews>
    <sheetView workbookViewId="0">
      <selection activeCell="O34" sqref="O34"/>
    </sheetView>
  </sheetViews>
  <sheetFormatPr defaultRowHeight="15" x14ac:dyDescent="0.25"/>
  <sheetData>
    <row r="1" spans="1:20" x14ac:dyDescent="0.25">
      <c r="A1" s="5" t="s">
        <v>0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</row>
    <row r="2" spans="1:20" ht="45" x14ac:dyDescent="0.25">
      <c r="A2" s="6" t="s">
        <v>1</v>
      </c>
      <c r="B2" s="5">
        <v>237</v>
      </c>
      <c r="C2" s="5">
        <v>175</v>
      </c>
      <c r="D2" s="5">
        <v>324</v>
      </c>
      <c r="E2" s="5">
        <v>264</v>
      </c>
      <c r="F2" s="5">
        <v>316</v>
      </c>
      <c r="G2" s="5">
        <v>271</v>
      </c>
      <c r="H2" s="5">
        <v>225</v>
      </c>
      <c r="I2" s="5">
        <v>289</v>
      </c>
      <c r="J2" s="5">
        <v>307</v>
      </c>
      <c r="K2" s="5">
        <v>380</v>
      </c>
      <c r="L2" s="5">
        <v>336</v>
      </c>
      <c r="M2" s="5">
        <v>298</v>
      </c>
      <c r="N2" s="5">
        <v>250</v>
      </c>
      <c r="O2" s="5">
        <v>278</v>
      </c>
      <c r="P2" s="5">
        <v>187</v>
      </c>
      <c r="Q2" s="5">
        <v>259</v>
      </c>
      <c r="R2" s="5">
        <v>309</v>
      </c>
      <c r="S2" s="5">
        <v>336</v>
      </c>
      <c r="T2" s="5">
        <v>442</v>
      </c>
    </row>
    <row r="5" spans="1:20" ht="18.75" x14ac:dyDescent="0.35">
      <c r="A5" s="5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12</v>
      </c>
      <c r="J5" s="5" t="s">
        <v>11</v>
      </c>
      <c r="K5" s="5" t="s">
        <v>13</v>
      </c>
    </row>
    <row r="6" spans="1:20" x14ac:dyDescent="0.25">
      <c r="A6" s="5">
        <v>1</v>
      </c>
      <c r="B6" s="5">
        <f>B2</f>
        <v>237</v>
      </c>
      <c r="C6" s="5"/>
      <c r="D6" s="5"/>
      <c r="E6" s="5"/>
      <c r="F6" s="5"/>
      <c r="G6" s="5"/>
      <c r="H6" s="5"/>
      <c r="I6" s="5">
        <f>(F25)/(SQRT(G25*H25))</f>
        <v>0.98348037826637014</v>
      </c>
      <c r="J6" s="5">
        <f>(B25-246)/8</f>
        <v>654.625</v>
      </c>
      <c r="K6" s="5">
        <f>C25/8</f>
        <v>630.125</v>
      </c>
    </row>
    <row r="7" spans="1:20" x14ac:dyDescent="0.25">
      <c r="A7" s="5">
        <v>2</v>
      </c>
      <c r="B7" s="5">
        <f>C2</f>
        <v>175</v>
      </c>
      <c r="C7" s="5">
        <f>B6</f>
        <v>237</v>
      </c>
      <c r="D7" s="5">
        <f>B7-$J$6</f>
        <v>-479.625</v>
      </c>
      <c r="E7" s="5">
        <f>C7-$K$6</f>
        <v>-393.125</v>
      </c>
      <c r="F7" s="5">
        <f>D7*E7</f>
        <v>188552.578125</v>
      </c>
      <c r="G7" s="5">
        <f>D7*D7</f>
        <v>230040.140625</v>
      </c>
      <c r="H7" s="5">
        <f>E7*E7</f>
        <v>154547.265625</v>
      </c>
    </row>
    <row r="8" spans="1:20" x14ac:dyDescent="0.25">
      <c r="A8" s="5">
        <v>3</v>
      </c>
      <c r="B8" s="5">
        <f>D2</f>
        <v>324</v>
      </c>
      <c r="C8" s="5">
        <f t="shared" ref="C8:C24" si="0">B7</f>
        <v>175</v>
      </c>
      <c r="D8" s="5">
        <f>B8-$J$6</f>
        <v>-330.625</v>
      </c>
      <c r="E8" s="5">
        <f>C8-$K$6</f>
        <v>-455.125</v>
      </c>
      <c r="F8" s="5">
        <f t="shared" ref="F8:F24" si="1">D8*E8</f>
        <v>150475.703125</v>
      </c>
      <c r="G8" s="5">
        <f t="shared" ref="G8:H24" si="2">D8*D8</f>
        <v>109312.890625</v>
      </c>
      <c r="H8" s="5">
        <f t="shared" si="2"/>
        <v>207138.765625</v>
      </c>
    </row>
    <row r="9" spans="1:20" x14ac:dyDescent="0.25">
      <c r="A9" s="5">
        <v>4</v>
      </c>
      <c r="B9" s="5">
        <f>E2</f>
        <v>264</v>
      </c>
      <c r="C9" s="5">
        <f t="shared" si="0"/>
        <v>324</v>
      </c>
      <c r="D9" s="5">
        <f>B9-$J$6</f>
        <v>-390.625</v>
      </c>
      <c r="E9" s="5">
        <f>C9-$K$6</f>
        <v>-306.125</v>
      </c>
      <c r="F9" s="5">
        <f t="shared" si="1"/>
        <v>119580.078125</v>
      </c>
      <c r="G9" s="5">
        <f t="shared" si="2"/>
        <v>152587.890625</v>
      </c>
      <c r="H9" s="5">
        <f t="shared" si="2"/>
        <v>93712.515625</v>
      </c>
    </row>
    <row r="10" spans="1:20" x14ac:dyDescent="0.25">
      <c r="A10" s="5">
        <v>5</v>
      </c>
      <c r="B10" s="5">
        <f>F2</f>
        <v>316</v>
      </c>
      <c r="C10" s="5">
        <f t="shared" si="0"/>
        <v>264</v>
      </c>
      <c r="D10" s="5">
        <f>B10-$J$6</f>
        <v>-338.625</v>
      </c>
      <c r="E10" s="5">
        <f>C10-$K$6</f>
        <v>-366.125</v>
      </c>
      <c r="F10" s="5">
        <f t="shared" si="1"/>
        <v>123979.078125</v>
      </c>
      <c r="G10" s="5">
        <f t="shared" si="2"/>
        <v>114666.890625</v>
      </c>
      <c r="H10" s="5">
        <f t="shared" si="2"/>
        <v>134047.515625</v>
      </c>
    </row>
    <row r="11" spans="1:20" x14ac:dyDescent="0.25">
      <c r="A11" s="5">
        <v>6</v>
      </c>
      <c r="B11" s="5">
        <f>G2</f>
        <v>271</v>
      </c>
      <c r="C11" s="5">
        <f t="shared" si="0"/>
        <v>316</v>
      </c>
      <c r="D11" s="5">
        <f>B11-$J$6</f>
        <v>-383.625</v>
      </c>
      <c r="E11" s="5">
        <f>C11-$K$6</f>
        <v>-314.125</v>
      </c>
      <c r="F11" s="5">
        <f t="shared" si="1"/>
        <v>120506.203125</v>
      </c>
      <c r="G11" s="5">
        <f t="shared" si="2"/>
        <v>147168.140625</v>
      </c>
      <c r="H11" s="5">
        <f t="shared" si="2"/>
        <v>98674.515625</v>
      </c>
    </row>
    <row r="12" spans="1:20" x14ac:dyDescent="0.25">
      <c r="A12" s="5">
        <v>7</v>
      </c>
      <c r="B12" s="5">
        <f>H2</f>
        <v>225</v>
      </c>
      <c r="C12" s="5">
        <f t="shared" si="0"/>
        <v>271</v>
      </c>
      <c r="D12" s="5">
        <f>B12-$J$6</f>
        <v>-429.625</v>
      </c>
      <c r="E12" s="5">
        <f>C12-$K$6</f>
        <v>-359.125</v>
      </c>
      <c r="F12" s="5">
        <f t="shared" si="1"/>
        <v>154289.078125</v>
      </c>
      <c r="G12" s="5">
        <f t="shared" si="2"/>
        <v>184577.640625</v>
      </c>
      <c r="H12" s="5">
        <f t="shared" si="2"/>
        <v>128970.765625</v>
      </c>
    </row>
    <row r="13" spans="1:20" x14ac:dyDescent="0.25">
      <c r="A13" s="5">
        <v>8</v>
      </c>
      <c r="B13" s="5">
        <f>I2</f>
        <v>289</v>
      </c>
      <c r="C13" s="5">
        <f t="shared" si="0"/>
        <v>225</v>
      </c>
      <c r="D13" s="5">
        <f>B13-$J$6</f>
        <v>-365.625</v>
      </c>
      <c r="E13" s="5">
        <f>C13-$K$6</f>
        <v>-405.125</v>
      </c>
      <c r="F13" s="5">
        <f t="shared" si="1"/>
        <v>148123.828125</v>
      </c>
      <c r="G13" s="5">
        <f t="shared" si="2"/>
        <v>133681.640625</v>
      </c>
      <c r="H13" s="5">
        <f t="shared" si="2"/>
        <v>164126.265625</v>
      </c>
    </row>
    <row r="14" spans="1:20" x14ac:dyDescent="0.25">
      <c r="A14" s="5">
        <v>9</v>
      </c>
      <c r="B14" s="5">
        <f>J2</f>
        <v>307</v>
      </c>
      <c r="C14" s="5">
        <f t="shared" si="0"/>
        <v>289</v>
      </c>
      <c r="D14" s="5">
        <f>B14-$J$6</f>
        <v>-347.625</v>
      </c>
      <c r="E14" s="5">
        <f>C14-$K$6</f>
        <v>-341.125</v>
      </c>
      <c r="F14" s="5">
        <f t="shared" si="1"/>
        <v>118583.578125</v>
      </c>
      <c r="G14" s="5">
        <f t="shared" si="2"/>
        <v>120843.140625</v>
      </c>
      <c r="H14" s="5">
        <f t="shared" si="2"/>
        <v>116366.265625</v>
      </c>
    </row>
    <row r="15" spans="1:20" x14ac:dyDescent="0.25">
      <c r="A15" s="5">
        <v>10</v>
      </c>
      <c r="B15" s="5">
        <f>K2</f>
        <v>380</v>
      </c>
      <c r="C15" s="5">
        <f t="shared" si="0"/>
        <v>307</v>
      </c>
      <c r="D15" s="5">
        <f>B15-$J$6</f>
        <v>-274.625</v>
      </c>
      <c r="E15" s="5">
        <f>C15-$K$6</f>
        <v>-323.125</v>
      </c>
      <c r="F15" s="5">
        <f t="shared" si="1"/>
        <v>88738.203125</v>
      </c>
      <c r="G15" s="5">
        <f t="shared" si="2"/>
        <v>75418.890625</v>
      </c>
      <c r="H15" s="5">
        <f t="shared" si="2"/>
        <v>104409.765625</v>
      </c>
    </row>
    <row r="16" spans="1:20" x14ac:dyDescent="0.25">
      <c r="A16" s="5">
        <v>11</v>
      </c>
      <c r="B16" s="5">
        <f>L2</f>
        <v>336</v>
      </c>
      <c r="C16" s="5">
        <f t="shared" si="0"/>
        <v>380</v>
      </c>
      <c r="D16" s="5">
        <f>B16-$J$6</f>
        <v>-318.625</v>
      </c>
      <c r="E16" s="5">
        <f>C16-$K$6</f>
        <v>-250.125</v>
      </c>
      <c r="F16" s="5">
        <f t="shared" si="1"/>
        <v>79696.078125</v>
      </c>
      <c r="G16" s="5">
        <f t="shared" si="2"/>
        <v>101521.890625</v>
      </c>
      <c r="H16" s="5">
        <f t="shared" si="2"/>
        <v>62562.515625</v>
      </c>
    </row>
    <row r="17" spans="1:8" x14ac:dyDescent="0.25">
      <c r="A17" s="5">
        <v>12</v>
      </c>
      <c r="B17" s="5">
        <f>M2</f>
        <v>298</v>
      </c>
      <c r="C17" s="5">
        <f t="shared" si="0"/>
        <v>336</v>
      </c>
      <c r="D17" s="5">
        <f>B17-$J$6</f>
        <v>-356.625</v>
      </c>
      <c r="E17" s="5">
        <f>C17-$K$6</f>
        <v>-294.125</v>
      </c>
      <c r="F17" s="5">
        <f t="shared" si="1"/>
        <v>104892.328125</v>
      </c>
      <c r="G17" s="5">
        <f t="shared" si="2"/>
        <v>127181.390625</v>
      </c>
      <c r="H17" s="5">
        <f t="shared" si="2"/>
        <v>86509.515625</v>
      </c>
    </row>
    <row r="18" spans="1:8" x14ac:dyDescent="0.25">
      <c r="A18" s="5">
        <v>13</v>
      </c>
      <c r="B18" s="5">
        <f>N2</f>
        <v>250</v>
      </c>
      <c r="C18" s="5">
        <f t="shared" si="0"/>
        <v>298</v>
      </c>
      <c r="D18" s="5">
        <f>B18-$J$6</f>
        <v>-404.625</v>
      </c>
      <c r="E18" s="5">
        <f>C18-$K$6</f>
        <v>-332.125</v>
      </c>
      <c r="F18" s="5">
        <f t="shared" si="1"/>
        <v>134386.078125</v>
      </c>
      <c r="G18" s="5">
        <f t="shared" si="2"/>
        <v>163721.390625</v>
      </c>
      <c r="H18" s="5">
        <f t="shared" si="2"/>
        <v>110307.015625</v>
      </c>
    </row>
    <row r="19" spans="1:8" x14ac:dyDescent="0.25">
      <c r="A19" s="5">
        <v>14</v>
      </c>
      <c r="B19" s="5">
        <f>O2</f>
        <v>278</v>
      </c>
      <c r="C19" s="5">
        <f t="shared" si="0"/>
        <v>250</v>
      </c>
      <c r="D19" s="5">
        <f>B19-$J$6</f>
        <v>-376.625</v>
      </c>
      <c r="E19" s="5">
        <f>C19-$K$6</f>
        <v>-380.125</v>
      </c>
      <c r="F19" s="5">
        <f t="shared" si="1"/>
        <v>143164.578125</v>
      </c>
      <c r="G19" s="5">
        <f t="shared" si="2"/>
        <v>141846.390625</v>
      </c>
      <c r="H19" s="5">
        <f t="shared" si="2"/>
        <v>144495.015625</v>
      </c>
    </row>
    <row r="20" spans="1:8" x14ac:dyDescent="0.25">
      <c r="A20" s="5">
        <v>15</v>
      </c>
      <c r="B20" s="5">
        <f>P2</f>
        <v>187</v>
      </c>
      <c r="C20" s="5">
        <f t="shared" si="0"/>
        <v>278</v>
      </c>
      <c r="D20" s="5">
        <f>B20-$J$6</f>
        <v>-467.625</v>
      </c>
      <c r="E20" s="5">
        <f>C20-$K$6</f>
        <v>-352.125</v>
      </c>
      <c r="F20" s="5">
        <f t="shared" si="1"/>
        <v>164662.453125</v>
      </c>
      <c r="G20" s="5">
        <f t="shared" si="2"/>
        <v>218673.140625</v>
      </c>
      <c r="H20" s="5">
        <f t="shared" si="2"/>
        <v>123992.015625</v>
      </c>
    </row>
    <row r="21" spans="1:8" x14ac:dyDescent="0.25">
      <c r="A21" s="5">
        <v>16</v>
      </c>
      <c r="B21" s="5">
        <f>Q2</f>
        <v>259</v>
      </c>
      <c r="C21" s="5">
        <f t="shared" si="0"/>
        <v>187</v>
      </c>
      <c r="D21" s="5">
        <f>B21-$J$6</f>
        <v>-395.625</v>
      </c>
      <c r="E21" s="5">
        <f>C21-$K$6</f>
        <v>-443.125</v>
      </c>
      <c r="F21" s="5">
        <f t="shared" si="1"/>
        <v>175311.328125</v>
      </c>
      <c r="G21" s="5">
        <f t="shared" si="2"/>
        <v>156519.140625</v>
      </c>
      <c r="H21" s="5">
        <f t="shared" si="2"/>
        <v>196359.765625</v>
      </c>
    </row>
    <row r="22" spans="1:8" x14ac:dyDescent="0.25">
      <c r="A22" s="5">
        <v>17</v>
      </c>
      <c r="B22" s="5">
        <f>R2</f>
        <v>309</v>
      </c>
      <c r="C22" s="5">
        <f t="shared" si="0"/>
        <v>259</v>
      </c>
      <c r="D22" s="5">
        <f>B22-$J$6</f>
        <v>-345.625</v>
      </c>
      <c r="E22" s="5">
        <f>C22-$K$6</f>
        <v>-371.125</v>
      </c>
      <c r="F22" s="5">
        <f t="shared" si="1"/>
        <v>128270.078125</v>
      </c>
      <c r="G22" s="5">
        <f t="shared" si="2"/>
        <v>119456.640625</v>
      </c>
      <c r="H22" s="5">
        <f t="shared" si="2"/>
        <v>137733.765625</v>
      </c>
    </row>
    <row r="23" spans="1:8" x14ac:dyDescent="0.25">
      <c r="A23" s="5">
        <v>18</v>
      </c>
      <c r="B23" s="5">
        <f>S2</f>
        <v>336</v>
      </c>
      <c r="C23" s="5">
        <f t="shared" si="0"/>
        <v>309</v>
      </c>
      <c r="D23" s="5">
        <f>B23-$J$6</f>
        <v>-318.625</v>
      </c>
      <c r="E23" s="5">
        <f>C23-$K$6</f>
        <v>-321.125</v>
      </c>
      <c r="F23" s="5">
        <f t="shared" si="1"/>
        <v>102318.453125</v>
      </c>
      <c r="G23" s="5">
        <f t="shared" si="2"/>
        <v>101521.890625</v>
      </c>
      <c r="H23" s="5">
        <f t="shared" si="2"/>
        <v>103121.265625</v>
      </c>
    </row>
    <row r="24" spans="1:8" x14ac:dyDescent="0.25">
      <c r="A24" s="5">
        <v>19</v>
      </c>
      <c r="B24" s="5">
        <f>T2</f>
        <v>442</v>
      </c>
      <c r="C24" s="5">
        <f t="shared" si="0"/>
        <v>336</v>
      </c>
      <c r="D24" s="5">
        <f>B24-$J$6</f>
        <v>-212.625</v>
      </c>
      <c r="E24" s="5">
        <f>C24-$K$6</f>
        <v>-294.125</v>
      </c>
      <c r="F24" s="5">
        <f t="shared" si="1"/>
        <v>62538.328125</v>
      </c>
      <c r="G24" s="5">
        <f t="shared" si="2"/>
        <v>45209.390625</v>
      </c>
      <c r="H24" s="5">
        <f t="shared" si="2"/>
        <v>86509.515625</v>
      </c>
    </row>
    <row r="25" spans="1:8" x14ac:dyDescent="0.25">
      <c r="A25" s="5" t="s">
        <v>3</v>
      </c>
      <c r="B25" s="5">
        <f>SUM(B6:B24)</f>
        <v>5483</v>
      </c>
      <c r="C25" s="5">
        <f>SUM(C6:C24)</f>
        <v>5041</v>
      </c>
      <c r="D25" s="5"/>
      <c r="E25" s="5"/>
      <c r="F25" s="5">
        <f>SUM(F6:F24)</f>
        <v>2308068.03125</v>
      </c>
      <c r="G25" s="5">
        <f>SUM(G6:G24)</f>
        <v>2443948.53125</v>
      </c>
      <c r="H25" s="5">
        <f>SUM(H6:H24)</f>
        <v>2253584.03125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Лекция1</vt:lpstr>
      <vt:lpstr>Лекция2</vt:lpstr>
      <vt:lpstr>Пшеница1</vt:lpstr>
      <vt:lpstr>Пшеница2</vt:lpstr>
      <vt:lpstr>Кукуруза1</vt:lpstr>
      <vt:lpstr>Кукуруза2</vt:lpstr>
      <vt:lpstr>Картофель1</vt:lpstr>
      <vt:lpstr>Картофель2</vt:lpstr>
      <vt:lpstr>Свекла1</vt:lpstr>
      <vt:lpstr>Свекла2</vt:lpstr>
      <vt:lpstr>Подсолнечник1</vt:lpstr>
      <vt:lpstr>Подсолнечник2</vt:lpstr>
      <vt:lpstr>Овощи1</vt:lpstr>
      <vt:lpstr>Овощи2</vt:lpstr>
      <vt:lpstr>Табак1</vt:lpstr>
      <vt:lpstr>Табак2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Мозговой</dc:creator>
  <cp:lastModifiedBy>Ихарь</cp:lastModifiedBy>
  <dcterms:created xsi:type="dcterms:W3CDTF">2021-05-01T18:57:41Z</dcterms:created>
  <dcterms:modified xsi:type="dcterms:W3CDTF">2021-05-20T15:03:17Z</dcterms:modified>
</cp:coreProperties>
</file>