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ozzze/Desktop/Учеба/bottle_tracking/info/"/>
    </mc:Choice>
  </mc:AlternateContent>
  <xr:revisionPtr revIDLastSave="0" documentId="13_ncr:1_{013AD3AA-C933-134F-A812-73BF3E74F958}" xr6:coauthVersionLast="47" xr6:coauthVersionMax="47" xr10:uidLastSave="{00000000-0000-0000-0000-000000000000}"/>
  <bookViews>
    <workbookView xWindow="51200" yWindow="7420" windowWidth="34200" windowHeight="21380" activeTab="2" xr2:uid="{A98F5B6B-7941-DF41-A0C1-439880C66674}"/>
  </bookViews>
  <sheets>
    <sheet name="conveier" sheetId="1" r:id="rId1"/>
    <sheet name="poddon" sheetId="2" r:id="rId2"/>
    <sheet name="bari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3" l="1"/>
  <c r="K46" i="3"/>
  <c r="K43" i="3"/>
  <c r="K40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V6" i="3"/>
  <c r="U6" i="3"/>
  <c r="T6" i="3"/>
  <c r="V5" i="3"/>
  <c r="U5" i="3"/>
  <c r="T5" i="3"/>
  <c r="J46" i="3"/>
  <c r="J43" i="3"/>
  <c r="J40" i="3"/>
  <c r="I37" i="3"/>
  <c r="J37" i="3"/>
  <c r="K37" i="3"/>
  <c r="I32" i="3"/>
  <c r="J32" i="3"/>
  <c r="K32" i="3"/>
  <c r="I27" i="3"/>
  <c r="J27" i="3"/>
  <c r="K27" i="3"/>
  <c r="I22" i="3"/>
  <c r="J22" i="3"/>
  <c r="K22" i="3"/>
  <c r="I17" i="3"/>
  <c r="J17" i="3"/>
  <c r="K17" i="3"/>
  <c r="I12" i="3"/>
  <c r="J12" i="3"/>
  <c r="K12" i="3"/>
  <c r="I7" i="3"/>
  <c r="J7" i="3"/>
  <c r="K7" i="3"/>
  <c r="I46" i="3"/>
  <c r="H46" i="3"/>
  <c r="I43" i="3"/>
  <c r="H43" i="3"/>
  <c r="K36" i="3"/>
  <c r="J36" i="3"/>
  <c r="I36" i="3"/>
  <c r="K35" i="3"/>
  <c r="J35" i="3"/>
  <c r="I35" i="3"/>
  <c r="H40" i="3" s="1"/>
  <c r="K20" i="3"/>
  <c r="K21" i="3"/>
  <c r="K25" i="3"/>
  <c r="K26" i="3"/>
  <c r="K30" i="3"/>
  <c r="K31" i="3"/>
  <c r="J31" i="3"/>
  <c r="J30" i="3"/>
  <c r="J26" i="3"/>
  <c r="J25" i="3"/>
  <c r="J21" i="3"/>
  <c r="J20" i="3"/>
  <c r="I31" i="3"/>
  <c r="I40" i="3" s="1"/>
  <c r="I30" i="3"/>
  <c r="I26" i="3"/>
  <c r="I25" i="3"/>
  <c r="I21" i="3"/>
  <c r="I20" i="3"/>
  <c r="K16" i="3"/>
  <c r="J16" i="3"/>
  <c r="I16" i="3"/>
  <c r="K15" i="3"/>
  <c r="J15" i="3"/>
  <c r="I15" i="3"/>
  <c r="K11" i="3"/>
  <c r="J11" i="3"/>
  <c r="I11" i="3"/>
  <c r="K10" i="3"/>
  <c r="J10" i="3"/>
  <c r="I10" i="3"/>
  <c r="K6" i="3"/>
  <c r="J6" i="3"/>
  <c r="I6" i="3"/>
  <c r="K5" i="3"/>
  <c r="J5" i="3"/>
  <c r="I5" i="3"/>
  <c r="L34" i="2"/>
  <c r="L33" i="2"/>
  <c r="K33" i="2"/>
  <c r="I33" i="2"/>
  <c r="J8" i="2"/>
  <c r="J7" i="2"/>
  <c r="J29" i="2"/>
  <c r="I29" i="2"/>
  <c r="H29" i="2"/>
  <c r="J28" i="2"/>
  <c r="I28" i="2"/>
  <c r="H28" i="2"/>
  <c r="J27" i="2"/>
  <c r="I27" i="2"/>
  <c r="H27" i="2"/>
  <c r="J25" i="2"/>
  <c r="I25" i="2"/>
  <c r="H25" i="2"/>
  <c r="J24" i="2"/>
  <c r="I24" i="2"/>
  <c r="H24" i="2"/>
  <c r="J23" i="2"/>
  <c r="I23" i="2"/>
  <c r="H23" i="2"/>
  <c r="J21" i="2"/>
  <c r="I21" i="2"/>
  <c r="H21" i="2"/>
  <c r="J20" i="2"/>
  <c r="I20" i="2"/>
  <c r="H20" i="2"/>
  <c r="J19" i="2"/>
  <c r="I19" i="2"/>
  <c r="H19" i="2"/>
  <c r="J17" i="2"/>
  <c r="I17" i="2"/>
  <c r="H17" i="2"/>
  <c r="J16" i="2"/>
  <c r="I16" i="2"/>
  <c r="H16" i="2"/>
  <c r="J15" i="2"/>
  <c r="I15" i="2"/>
  <c r="H15" i="2"/>
  <c r="J13" i="2"/>
  <c r="I13" i="2"/>
  <c r="H13" i="2"/>
  <c r="J12" i="2"/>
  <c r="I12" i="2"/>
  <c r="H12" i="2"/>
  <c r="J11" i="2"/>
  <c r="I11" i="2"/>
  <c r="H11" i="2"/>
  <c r="J9" i="2"/>
  <c r="I9" i="2"/>
  <c r="H9" i="2"/>
  <c r="I8" i="2"/>
  <c r="H8" i="2"/>
  <c r="I7" i="2"/>
  <c r="H7" i="2"/>
  <c r="J5" i="2"/>
  <c r="I5" i="2"/>
  <c r="H5" i="2"/>
  <c r="J4" i="2"/>
  <c r="I4" i="2"/>
  <c r="H4" i="2"/>
  <c r="K38" i="1"/>
  <c r="I38" i="1"/>
  <c r="I25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I17" i="1"/>
  <c r="I18" i="1"/>
  <c r="I20" i="1"/>
  <c r="I21" i="1"/>
  <c r="I22" i="1"/>
  <c r="I24" i="1"/>
  <c r="I26" i="1"/>
  <c r="H20" i="1"/>
  <c r="H21" i="1"/>
  <c r="H22" i="1"/>
  <c r="H24" i="1"/>
  <c r="H25" i="1"/>
  <c r="H26" i="1"/>
  <c r="J18" i="1"/>
  <c r="J20" i="1"/>
  <c r="J21" i="1"/>
  <c r="J22" i="1"/>
  <c r="J24" i="1"/>
  <c r="J25" i="1"/>
  <c r="J26" i="1"/>
  <c r="J8" i="1"/>
  <c r="J9" i="1"/>
  <c r="J10" i="1"/>
  <c r="J12" i="1"/>
  <c r="J13" i="1"/>
  <c r="J14" i="1"/>
  <c r="J16" i="1"/>
  <c r="J17" i="1"/>
  <c r="H18" i="1"/>
  <c r="H17" i="1"/>
  <c r="I16" i="1"/>
  <c r="H16" i="1"/>
  <c r="I14" i="1"/>
  <c r="H14" i="1"/>
  <c r="I13" i="1"/>
  <c r="H13" i="1"/>
  <c r="I12" i="1"/>
  <c r="H12" i="1"/>
  <c r="I8" i="1"/>
  <c r="I9" i="1"/>
  <c r="I10" i="1"/>
  <c r="H8" i="1"/>
  <c r="H9" i="1"/>
  <c r="H10" i="1"/>
  <c r="H6" i="1"/>
  <c r="I6" i="1"/>
  <c r="J6" i="1"/>
  <c r="J5" i="1"/>
  <c r="J4" i="1"/>
  <c r="I5" i="1"/>
  <c r="H5" i="1"/>
  <c r="I4" i="1"/>
  <c r="H4" i="1"/>
  <c r="G33" i="2" l="1"/>
  <c r="E33" i="2"/>
  <c r="G38" i="1"/>
  <c r="E38" i="1"/>
</calcChain>
</file>

<file path=xl/sharedStrings.xml><?xml version="1.0" encoding="utf-8"?>
<sst xmlns="http://schemas.openxmlformats.org/spreadsheetml/2006/main" count="258" uniqueCount="75">
  <si>
    <t>Параметры</t>
  </si>
  <si>
    <t>TP (совпало)</t>
  </si>
  <si>
    <t>FP (лишнее)</t>
  </si>
  <si>
    <t>FN (пропущено)</t>
  </si>
  <si>
    <t>Total GT</t>
  </si>
  <si>
    <t>Total Pred</t>
  </si>
  <si>
    <t>Recall</t>
  </si>
  <si>
    <t>mAP@IoU</t>
  </si>
  <si>
    <t>*2.jpg</t>
  </si>
  <si>
    <t>conf = 0.25 iou = 0.5</t>
  </si>
  <si>
    <t xml:space="preserve">Precision </t>
  </si>
  <si>
    <t>conf = 0.6 iou = 0.7</t>
  </si>
  <si>
    <t>conf = 0.4 iou = 0.3</t>
  </si>
  <si>
    <t>*8.jpg</t>
  </si>
  <si>
    <t>перебор в 2 объекта(бутылка начинает входить в кадр), воторое ложное это ошибка</t>
  </si>
  <si>
    <t>перебор 1. тут модель предсказывает верно бутылку(только начинает входить в кадр)</t>
  </si>
  <si>
    <t>*15.jpg</t>
  </si>
  <si>
    <t>Разметка именно</t>
  </si>
  <si>
    <t>перебор 5, 1 их них оправдан началом вхождения 1 бутлыки в кадр, остальное ошибка</t>
  </si>
  <si>
    <t>перебор 3, 1 оправдан началом вхождения в кадр, 2 ошибка</t>
  </si>
  <si>
    <t>*20.jpg</t>
  </si>
  <si>
    <t>*27.jpg</t>
  </si>
  <si>
    <t>перебор 1 - ошибка (возможно задний фон)</t>
  </si>
  <si>
    <t>*30.jpg</t>
  </si>
  <si>
    <t>одну бутылку 2 раза отметил</t>
  </si>
  <si>
    <t>*42.jpg</t>
  </si>
  <si>
    <t>отметила бутылку на заднем фоне</t>
  </si>
  <si>
    <t>отметила бутылку на заднем фоне и 2 раза ту же</t>
  </si>
  <si>
    <t>одну и ту же 2 раза</t>
  </si>
  <si>
    <t>*13.jpg</t>
  </si>
  <si>
    <t>Среднее Precission</t>
  </si>
  <si>
    <t>Среднее Recall</t>
  </si>
  <si>
    <t>Среднее mAP@IoU</t>
  </si>
  <si>
    <t>Средний IoU</t>
  </si>
  <si>
    <t>IoU - Насколько точно предсказанный бокс должен перекрываться с разметкой, чтобы считаться TP</t>
  </si>
  <si>
    <t>conf - Мминимальная уверенность, скоторой модель считает объект "настоящим"</t>
  </si>
  <si>
    <t>Среднее по центрам</t>
  </si>
  <si>
    <t>Среднее расстояние центров, px</t>
  </si>
  <si>
    <t>плохо размечен размытая картинка</t>
  </si>
  <si>
    <t>несколько раз попал в одно и то же место</t>
  </si>
  <si>
    <t>попадает в одну и ту же метку</t>
  </si>
  <si>
    <t>в одно и то же место несколько раз</t>
  </si>
  <si>
    <t>*31.jpg</t>
  </si>
  <si>
    <t>*6.jpg</t>
  </si>
  <si>
    <t>Обучение - macbook pro, CPU - arm m2 8cpu, озу - 8гб, gpu - нет. Тесты так же там</t>
  </si>
  <si>
    <t>Обучение - macbook air, CPU - arm m2 8cpu, озу - 8гб, gpu - нет. Тесты так же там</t>
  </si>
  <si>
    <t>Всего/предсказанно</t>
  </si>
  <si>
    <t>*67.jpg</t>
  </si>
  <si>
    <t>conf = 0.3 iou = 0.3 (сток)</t>
  </si>
  <si>
    <t>conf = 0.3 iou = 0.3 (grey,alpha=1.2,b=1)</t>
  </si>
  <si>
    <t>*34.jpg</t>
  </si>
  <si>
    <t>*68.jpg</t>
  </si>
  <si>
    <t>*69.jpg</t>
  </si>
  <si>
    <t>*70.jpg</t>
  </si>
  <si>
    <t>*73.jpg</t>
  </si>
  <si>
    <t>Precission(сток)</t>
  </si>
  <si>
    <t>recall(сток)</t>
  </si>
  <si>
    <t>mAP@IoU(сток)</t>
  </si>
  <si>
    <t>conf = 0.3 iou = 0.3 (контур)</t>
  </si>
  <si>
    <t>*74.jpg</t>
  </si>
  <si>
    <t>Precission(grey,a,b)</t>
  </si>
  <si>
    <t>recall(grey,a,b)</t>
  </si>
  <si>
    <t>mAP@IoU(grey,a,b)</t>
  </si>
  <si>
    <t>Precission(контур)</t>
  </si>
  <si>
    <t>recall(контур)</t>
  </si>
  <si>
    <t>mAP@IoU(контур)</t>
  </si>
  <si>
    <t>conf = 0.3 iou = 0.3 (контур+серый+a,b)</t>
  </si>
  <si>
    <t>Precission(контур+grey+a,b)</t>
  </si>
  <si>
    <t>Лучшая точность при grey+a,b</t>
  </si>
  <si>
    <t>Лучшая полнота при стоковым изображении</t>
  </si>
  <si>
    <t>Лучший mAP@IoU при выделении контуров</t>
  </si>
  <si>
    <t>Обучение - macbook pro, CPU - arm m2 8cpu, озу - 8гб, gpu - нет. Тесты macbook air m2</t>
  </si>
  <si>
    <t>Всего/угадал</t>
  </si>
  <si>
    <t>recall(контур+grey+a,b)</t>
  </si>
  <si>
    <t>mAP@IoU(контур+grey+a,b)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</si>
</sst>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charset val="204"/>
      <scheme val="minor"/>
    </font>
    <font>
      <sz val="12"/>
      <color theme="3"/>
      <name val="Aptos Narrow"/>
      <family val="2"/>
      <charset val="204"/>
      <scheme val="minor"/>
    </font>
    <font>
      <sz val="20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charset val="204"/>
      <scheme val="minor"/>
    </font>
    <font>
      <b/>
      <sz val="12"/>
      <color rgb="FF000000"/>
      <name val="Aptos Narrow"/>
      <family val="2"/>
      <charset val="204"/>
      <scheme val="minor"/>
    </font>
    <font>
      <sz val="18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" fillId="0" borderId="17" xfId="0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28" xfId="0" applyFont="1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0" borderId="0" xfId="0" applyFont="1"/>
    <xf numFmtId="0" fontId="6" fillId="0" borderId="2" xfId="0" applyFont="1" applyBorder="1"/>
    <xf numFmtId="0" fontId="7" fillId="0" borderId="0" xfId="0" applyFont="1"/>
    <xf numFmtId="0" fontId="0" fillId="0" borderId="3" xfId="0" applyBorder="1"/>
    <xf numFmtId="0" fontId="8" fillId="0" borderId="3" xfId="0" applyFont="1" applyBorder="1"/>
    <xf numFmtId="0" fontId="8" fillId="0" borderId="28" xfId="0" applyFont="1" applyBorder="1"/>
    <xf numFmtId="0" fontId="7" fillId="0" borderId="34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1" xfId="0" applyBorder="1"/>
    <xf numFmtId="0" fontId="0" fillId="0" borderId="3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" fillId="0" borderId="40" xfId="0" applyFont="1" applyBorder="1"/>
    <xf numFmtId="0" fontId="0" fillId="0" borderId="7" xfId="0" applyBorder="1"/>
    <xf numFmtId="0" fontId="1" fillId="0" borderId="42" xfId="0" applyFont="1" applyBorder="1"/>
    <xf numFmtId="0" fontId="0" fillId="0" borderId="4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3" fillId="0" borderId="42" xfId="1" applyBorder="1"/>
    <xf numFmtId="0" fontId="0" fillId="0" borderId="44" xfId="0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51" xfId="0" applyFont="1" applyBorder="1"/>
    <xf numFmtId="0" fontId="1" fillId="0" borderId="16" xfId="0" applyFont="1" applyBorder="1"/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1" applyBorder="1"/>
    <xf numFmtId="0" fontId="3" fillId="0" borderId="1" xfId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/>
    <xf numFmtId="0" fontId="0" fillId="0" borderId="43" xfId="0" applyBorder="1" applyAlignment="1">
      <alignment horizontal="center"/>
    </xf>
    <xf numFmtId="0" fontId="3" fillId="0" borderId="5" xfId="1" applyBorder="1"/>
    <xf numFmtId="0" fontId="3" fillId="0" borderId="43" xfId="1" applyBorder="1" applyAlignment="1">
      <alignment horizontal="center"/>
    </xf>
    <xf numFmtId="0" fontId="0" fillId="0" borderId="6" xfId="0" applyBorder="1"/>
    <xf numFmtId="0" fontId="0" fillId="2" borderId="45" xfId="0" applyFill="1" applyBorder="1"/>
    <xf numFmtId="0" fontId="0" fillId="2" borderId="0" xfId="0" applyFill="1" applyBorder="1"/>
    <xf numFmtId="0" fontId="0" fillId="2" borderId="46" xfId="0" applyFill="1" applyBorder="1"/>
    <xf numFmtId="0" fontId="0" fillId="0" borderId="19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3" xfId="0" applyBorder="1" applyAlignment="1">
      <alignment horizontal="center"/>
    </xf>
    <xf numFmtId="0" fontId="9" fillId="0" borderId="0" xfId="0" applyFont="1" applyAlignment="1">
      <alignment horizontal="left"/>
    </xf>
    <xf numFmtId="0" fontId="7" fillId="2" borderId="0" xfId="0" applyFont="1" applyFill="1"/>
    <xf numFmtId="0" fontId="0" fillId="2" borderId="37" xfId="0" applyFill="1" applyBorder="1" applyAlignment="1">
      <alignment horizontal="center" vertical="center" wrapText="1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P@IoU(grey,a,b)" TargetMode="External"/><Relationship Id="rId2" Type="http://schemas.openxmlformats.org/officeDocument/2006/relationships/hyperlink" Target="mailto:mAP@IoU(&#1089;&#1090;&#1086;&#1082;)" TargetMode="External"/><Relationship Id="rId1" Type="http://schemas.openxmlformats.org/officeDocument/2006/relationships/hyperlink" Target="mailto:mAP@IoU" TargetMode="External"/><Relationship Id="rId5" Type="http://schemas.openxmlformats.org/officeDocument/2006/relationships/hyperlink" Target="mailto:mAP@IoU(&#1082;&#1086;&#1085;&#1090;&#1091;&#1088;+grey+a,b)" TargetMode="External"/><Relationship Id="rId4" Type="http://schemas.openxmlformats.org/officeDocument/2006/relationships/hyperlink" Target="mailto:mAP@IoU(&#1082;&#1086;&#1085;&#1090;&#1091;&#1088;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A38-FCF0-9B4C-9761-47FBF4EFAE03}">
  <dimension ref="A1:M50"/>
  <sheetViews>
    <sheetView topLeftCell="A26" workbookViewId="0">
      <selection activeCell="M16" sqref="M16"/>
    </sheetView>
  </sheetViews>
  <sheetFormatPr baseColWidth="10" defaultRowHeight="16" x14ac:dyDescent="0.2"/>
  <cols>
    <col min="2" max="2" width="14.5" customWidth="1"/>
    <col min="3" max="3" width="15.5" customWidth="1"/>
    <col min="4" max="4" width="14.33203125" customWidth="1"/>
    <col min="5" max="5" width="17" customWidth="1"/>
    <col min="6" max="7" width="14.6640625" customWidth="1"/>
    <col min="8" max="8" width="12.83203125" customWidth="1"/>
    <col min="9" max="9" width="19.33203125" customWidth="1"/>
    <col min="10" max="10" width="14.6640625" customWidth="1"/>
    <col min="11" max="11" width="19.33203125" customWidth="1"/>
    <col min="12" max="12" width="31" style="24" customWidth="1"/>
    <col min="13" max="13" width="67.83203125" customWidth="1"/>
  </cols>
  <sheetData>
    <row r="1" spans="1:13" ht="28" thickBot="1" x14ac:dyDescent="0.4">
      <c r="A1" s="68" t="s">
        <v>45</v>
      </c>
    </row>
    <row r="2" spans="1:13" ht="17" thickBot="1" x14ac:dyDescent="0.25">
      <c r="A2" s="1" t="s">
        <v>8</v>
      </c>
      <c r="F2" t="s">
        <v>17</v>
      </c>
    </row>
    <row r="3" spans="1:13" x14ac:dyDescent="0.2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15" t="s">
        <v>7</v>
      </c>
      <c r="K3" s="21" t="s">
        <v>33</v>
      </c>
      <c r="L3" s="25" t="s">
        <v>37</v>
      </c>
    </row>
    <row r="4" spans="1:13" ht="50" customHeight="1" x14ac:dyDescent="0.2">
      <c r="B4" s="4" t="s">
        <v>9</v>
      </c>
      <c r="C4" s="5">
        <v>18</v>
      </c>
      <c r="D4" s="5">
        <v>0</v>
      </c>
      <c r="E4" s="5">
        <v>0</v>
      </c>
      <c r="F4" s="5">
        <v>18</v>
      </c>
      <c r="G4" s="5">
        <v>18</v>
      </c>
      <c r="H4" s="5">
        <f>C4/(C4+D4)</f>
        <v>1</v>
      </c>
      <c r="I4" s="5">
        <f>C4/(C4+E4)</f>
        <v>1</v>
      </c>
      <c r="J4" s="16">
        <f xml:space="preserve"> C4/(C4+D4+E4)</f>
        <v>1</v>
      </c>
      <c r="K4" s="22">
        <v>0.91</v>
      </c>
      <c r="L4" s="19">
        <v>4.2</v>
      </c>
    </row>
    <row r="5" spans="1:13" ht="50" customHeight="1" x14ac:dyDescent="0.2">
      <c r="B5" s="4" t="s">
        <v>11</v>
      </c>
      <c r="C5" s="5">
        <v>18</v>
      </c>
      <c r="D5" s="5">
        <v>0</v>
      </c>
      <c r="E5" s="5">
        <v>0</v>
      </c>
      <c r="F5" s="5">
        <v>18</v>
      </c>
      <c r="G5" s="5">
        <v>18</v>
      </c>
      <c r="H5" s="5">
        <f>C5/(C5+D5)</f>
        <v>1</v>
      </c>
      <c r="I5" s="5">
        <f>C5/(C5+E5)</f>
        <v>1</v>
      </c>
      <c r="J5" s="16">
        <f xml:space="preserve"> C5/(C5+D5+E5)</f>
        <v>1</v>
      </c>
      <c r="K5" s="22">
        <v>0.91</v>
      </c>
      <c r="L5" s="19">
        <v>4.2</v>
      </c>
    </row>
    <row r="6" spans="1:13" ht="45" customHeight="1" thickBot="1" x14ac:dyDescent="0.25">
      <c r="B6" s="6" t="s">
        <v>12</v>
      </c>
      <c r="C6" s="7">
        <v>18</v>
      </c>
      <c r="D6" s="7">
        <v>0</v>
      </c>
      <c r="E6" s="7">
        <v>0</v>
      </c>
      <c r="F6" s="7">
        <v>18</v>
      </c>
      <c r="G6" s="7">
        <v>18</v>
      </c>
      <c r="H6" s="7">
        <f>C6/(C6+D6)</f>
        <v>1</v>
      </c>
      <c r="I6" s="7">
        <f>C6/(C6+E6)</f>
        <v>1</v>
      </c>
      <c r="J6" s="17">
        <f xml:space="preserve"> C6/(C6+D6+E6)</f>
        <v>1</v>
      </c>
      <c r="K6" s="22">
        <v>0.91</v>
      </c>
      <c r="L6" s="19">
        <v>4.2</v>
      </c>
    </row>
    <row r="7" spans="1:13" ht="22" customHeight="1" thickBot="1" x14ac:dyDescent="0.25">
      <c r="A7" s="1" t="s">
        <v>13</v>
      </c>
      <c r="B7" s="29"/>
      <c r="C7" s="29"/>
      <c r="D7" s="29"/>
      <c r="E7" s="29"/>
      <c r="F7" s="29"/>
      <c r="G7" s="29"/>
      <c r="H7" s="30"/>
      <c r="I7" s="30"/>
      <c r="J7" s="31"/>
      <c r="K7" s="32"/>
      <c r="L7" s="33"/>
    </row>
    <row r="8" spans="1:13" ht="53" customHeight="1" thickBot="1" x14ac:dyDescent="0.25">
      <c r="B8" s="4" t="s">
        <v>9</v>
      </c>
      <c r="C8" s="12">
        <v>18</v>
      </c>
      <c r="D8" s="12">
        <v>2</v>
      </c>
      <c r="E8" s="12">
        <v>0</v>
      </c>
      <c r="F8" s="12">
        <v>18</v>
      </c>
      <c r="G8" s="12">
        <v>20</v>
      </c>
      <c r="H8" s="7">
        <f t="shared" ref="H8:H10" si="0">C8/(C8+D8)</f>
        <v>0.9</v>
      </c>
      <c r="I8" s="7">
        <f t="shared" ref="I8:I10" si="1">C8/(C8+E8)</f>
        <v>1</v>
      </c>
      <c r="J8" s="17">
        <f t="shared" ref="J8:J26" si="2" xml:space="preserve"> C8/(C8+D8+E8)</f>
        <v>0.9</v>
      </c>
      <c r="K8" s="22">
        <v>0.85</v>
      </c>
      <c r="L8" s="19">
        <v>8.1999999999999993</v>
      </c>
      <c r="M8" t="s">
        <v>14</v>
      </c>
    </row>
    <row r="9" spans="1:13" ht="39" customHeight="1" thickBot="1" x14ac:dyDescent="0.25">
      <c r="B9" s="4" t="s">
        <v>11</v>
      </c>
      <c r="C9" s="5">
        <v>18</v>
      </c>
      <c r="D9" s="5">
        <v>1</v>
      </c>
      <c r="E9" s="5">
        <v>0</v>
      </c>
      <c r="F9" s="5">
        <v>18</v>
      </c>
      <c r="G9" s="5">
        <v>19</v>
      </c>
      <c r="H9" s="7">
        <f t="shared" si="0"/>
        <v>0.94736842105263153</v>
      </c>
      <c r="I9" s="7">
        <f t="shared" si="1"/>
        <v>1</v>
      </c>
      <c r="J9" s="17">
        <f t="shared" si="2"/>
        <v>0.94736842105263153</v>
      </c>
      <c r="K9" s="22">
        <v>0.89</v>
      </c>
      <c r="L9" s="19">
        <v>8.1999999999999993</v>
      </c>
      <c r="M9" t="s">
        <v>15</v>
      </c>
    </row>
    <row r="10" spans="1:13" ht="48" customHeight="1" thickBot="1" x14ac:dyDescent="0.25">
      <c r="B10" s="6" t="s">
        <v>12</v>
      </c>
      <c r="C10" s="45">
        <v>18</v>
      </c>
      <c r="D10" s="45">
        <v>1</v>
      </c>
      <c r="E10" s="45">
        <v>0</v>
      </c>
      <c r="F10" s="45">
        <v>18</v>
      </c>
      <c r="G10" s="45">
        <v>19</v>
      </c>
      <c r="H10" s="7">
        <f t="shared" si="0"/>
        <v>0.94736842105263153</v>
      </c>
      <c r="I10" s="7">
        <f t="shared" si="1"/>
        <v>1</v>
      </c>
      <c r="J10" s="17">
        <f t="shared" si="2"/>
        <v>0.94736842105263153</v>
      </c>
      <c r="K10" s="22">
        <v>0.89</v>
      </c>
      <c r="L10" s="19">
        <v>8.1999999999999993</v>
      </c>
      <c r="M10" t="s">
        <v>15</v>
      </c>
    </row>
    <row r="11" spans="1:13" ht="17" thickBot="1" x14ac:dyDescent="0.25">
      <c r="A11" s="1" t="s">
        <v>16</v>
      </c>
      <c r="B11" s="34"/>
      <c r="C11" s="34"/>
      <c r="D11" s="34"/>
      <c r="E11" s="34"/>
      <c r="F11" s="34"/>
      <c r="G11" s="34"/>
      <c r="H11" s="35"/>
      <c r="I11" s="35"/>
      <c r="J11" s="36"/>
      <c r="K11" s="37"/>
      <c r="L11" s="38"/>
    </row>
    <row r="12" spans="1:13" ht="34" x14ac:dyDescent="0.2">
      <c r="B12" s="11" t="s">
        <v>9</v>
      </c>
      <c r="C12" s="12">
        <v>17</v>
      </c>
      <c r="D12" s="12">
        <v>5</v>
      </c>
      <c r="E12" s="12">
        <v>0</v>
      </c>
      <c r="F12" s="12">
        <v>17</v>
      </c>
      <c r="G12" s="12">
        <v>22</v>
      </c>
      <c r="H12" s="12">
        <f t="shared" ref="H12:H14" si="3">C12/(C12+D12)</f>
        <v>0.77272727272727271</v>
      </c>
      <c r="I12" s="12">
        <f t="shared" ref="I12:I14" si="4">C12/(C12+E12)</f>
        <v>1</v>
      </c>
      <c r="J12" s="18">
        <f t="shared" si="2"/>
        <v>0.77272727272727271</v>
      </c>
      <c r="K12" s="22">
        <v>0.75</v>
      </c>
      <c r="L12" s="19">
        <v>19.8</v>
      </c>
      <c r="M12" t="s">
        <v>18</v>
      </c>
    </row>
    <row r="13" spans="1:13" ht="34" x14ac:dyDescent="0.2">
      <c r="B13" s="4" t="s">
        <v>11</v>
      </c>
      <c r="C13" s="5">
        <v>17</v>
      </c>
      <c r="D13" s="5">
        <v>1</v>
      </c>
      <c r="E13" s="5">
        <v>0</v>
      </c>
      <c r="F13" s="5">
        <v>17</v>
      </c>
      <c r="G13" s="5">
        <v>18</v>
      </c>
      <c r="H13" s="5">
        <f t="shared" si="3"/>
        <v>0.94444444444444442</v>
      </c>
      <c r="I13" s="5">
        <f t="shared" si="4"/>
        <v>1</v>
      </c>
      <c r="J13" s="16">
        <f t="shared" si="2"/>
        <v>0.94444444444444442</v>
      </c>
      <c r="K13" s="22">
        <v>0.88</v>
      </c>
      <c r="L13" s="19">
        <v>9.3000000000000007</v>
      </c>
      <c r="M13" t="s">
        <v>15</v>
      </c>
    </row>
    <row r="14" spans="1:13" ht="35" thickBot="1" x14ac:dyDescent="0.25">
      <c r="B14" s="6" t="s">
        <v>12</v>
      </c>
      <c r="C14" s="45">
        <v>17</v>
      </c>
      <c r="D14" s="45">
        <v>3</v>
      </c>
      <c r="E14" s="45">
        <v>0</v>
      </c>
      <c r="F14" s="7">
        <v>17</v>
      </c>
      <c r="G14" s="45">
        <v>20</v>
      </c>
      <c r="H14" s="7">
        <f t="shared" si="3"/>
        <v>0.85</v>
      </c>
      <c r="I14" s="7">
        <f t="shared" si="4"/>
        <v>1</v>
      </c>
      <c r="J14" s="17">
        <f t="shared" si="2"/>
        <v>0.85</v>
      </c>
      <c r="K14" s="22">
        <v>0.81</v>
      </c>
      <c r="L14" s="19">
        <v>14</v>
      </c>
      <c r="M14" t="s">
        <v>19</v>
      </c>
    </row>
    <row r="15" spans="1:13" ht="17" thickBot="1" x14ac:dyDescent="0.25">
      <c r="A15" s="1" t="s">
        <v>20</v>
      </c>
      <c r="B15" s="34"/>
      <c r="C15" s="34"/>
      <c r="D15" s="34"/>
      <c r="E15" s="34"/>
      <c r="F15" s="34"/>
      <c r="G15" s="34"/>
      <c r="H15" s="39"/>
      <c r="I15" s="39"/>
      <c r="J15" s="40"/>
      <c r="K15" s="37"/>
      <c r="L15" s="38"/>
    </row>
    <row r="16" spans="1:13" ht="35" thickBot="1" x14ac:dyDescent="0.25">
      <c r="B16" s="11" t="s">
        <v>9</v>
      </c>
      <c r="C16" s="12">
        <v>8</v>
      </c>
      <c r="D16" s="12">
        <v>0</v>
      </c>
      <c r="E16" s="12">
        <v>0</v>
      </c>
      <c r="F16" s="12">
        <v>8</v>
      </c>
      <c r="G16" s="12">
        <v>8</v>
      </c>
      <c r="H16" s="12">
        <f t="shared" ref="H16:H26" si="5">C16/(C16+D16)</f>
        <v>1</v>
      </c>
      <c r="I16" s="12">
        <f t="shared" ref="I16:I26" si="6">C16/(C16+E16)</f>
        <v>1</v>
      </c>
      <c r="J16" s="18">
        <f t="shared" si="2"/>
        <v>1</v>
      </c>
      <c r="K16" s="22">
        <v>0.94</v>
      </c>
      <c r="L16" s="19">
        <v>2.2999999999999998</v>
      </c>
    </row>
    <row r="17" spans="1:13" ht="35" thickBot="1" x14ac:dyDescent="0.25">
      <c r="B17" s="4" t="s">
        <v>11</v>
      </c>
      <c r="C17" s="5">
        <v>8</v>
      </c>
      <c r="D17" s="5">
        <v>0</v>
      </c>
      <c r="E17" s="5">
        <v>0</v>
      </c>
      <c r="F17" s="5">
        <v>8</v>
      </c>
      <c r="G17" s="5">
        <v>8</v>
      </c>
      <c r="H17" s="5">
        <f t="shared" si="5"/>
        <v>1</v>
      </c>
      <c r="I17" s="12">
        <f t="shared" si="6"/>
        <v>1</v>
      </c>
      <c r="J17" s="16">
        <f t="shared" si="2"/>
        <v>1</v>
      </c>
      <c r="K17" s="22">
        <v>0.94</v>
      </c>
      <c r="L17" s="19">
        <v>2.2999999999999998</v>
      </c>
    </row>
    <row r="18" spans="1:13" ht="35" thickBot="1" x14ac:dyDescent="0.25">
      <c r="B18" s="6" t="s">
        <v>12</v>
      </c>
      <c r="C18" s="45">
        <v>8</v>
      </c>
      <c r="D18" s="45">
        <v>0</v>
      </c>
      <c r="E18" s="45">
        <v>0</v>
      </c>
      <c r="F18" s="7">
        <v>8</v>
      </c>
      <c r="G18" s="45">
        <v>8</v>
      </c>
      <c r="H18" s="7">
        <f t="shared" si="5"/>
        <v>1</v>
      </c>
      <c r="I18" s="12">
        <f t="shared" si="6"/>
        <v>1</v>
      </c>
      <c r="J18" s="16">
        <f t="shared" si="2"/>
        <v>1</v>
      </c>
      <c r="K18" s="22">
        <v>0.94</v>
      </c>
      <c r="L18" s="19">
        <v>2.2999999999999998</v>
      </c>
    </row>
    <row r="19" spans="1:13" ht="17" thickBot="1" x14ac:dyDescent="0.25">
      <c r="A19" s="1" t="s">
        <v>21</v>
      </c>
      <c r="B19" s="34"/>
      <c r="C19" s="34"/>
      <c r="D19" s="34"/>
      <c r="E19" s="34"/>
      <c r="F19" s="34"/>
      <c r="G19" s="34"/>
      <c r="H19" s="41"/>
      <c r="I19" s="42"/>
      <c r="J19" s="43"/>
      <c r="K19" s="37"/>
      <c r="L19" s="38"/>
    </row>
    <row r="20" spans="1:13" ht="35" thickBot="1" x14ac:dyDescent="0.25">
      <c r="B20" s="11" t="s">
        <v>9</v>
      </c>
      <c r="C20" s="12">
        <v>8</v>
      </c>
      <c r="D20" s="12">
        <v>1</v>
      </c>
      <c r="E20" s="12">
        <v>0</v>
      </c>
      <c r="F20" s="12">
        <v>8</v>
      </c>
      <c r="G20" s="12">
        <v>9</v>
      </c>
      <c r="H20" s="7">
        <f t="shared" si="5"/>
        <v>0.88888888888888884</v>
      </c>
      <c r="I20" s="12">
        <f t="shared" si="6"/>
        <v>1</v>
      </c>
      <c r="J20" s="16">
        <f t="shared" si="2"/>
        <v>0.88888888888888884</v>
      </c>
      <c r="K20" s="22">
        <v>0.95</v>
      </c>
      <c r="L20" s="19">
        <v>3</v>
      </c>
      <c r="M20" t="s">
        <v>22</v>
      </c>
    </row>
    <row r="21" spans="1:13" ht="35" thickBot="1" x14ac:dyDescent="0.25">
      <c r="B21" s="4" t="s">
        <v>11</v>
      </c>
      <c r="C21" s="5">
        <v>8</v>
      </c>
      <c r="D21" s="5">
        <v>0</v>
      </c>
      <c r="E21" s="5">
        <v>0</v>
      </c>
      <c r="F21" s="5">
        <v>8</v>
      </c>
      <c r="G21" s="5">
        <v>8</v>
      </c>
      <c r="H21" s="7">
        <f t="shared" si="5"/>
        <v>1</v>
      </c>
      <c r="I21" s="12">
        <f t="shared" si="6"/>
        <v>1</v>
      </c>
      <c r="J21" s="16">
        <f t="shared" si="2"/>
        <v>1</v>
      </c>
      <c r="K21" s="22">
        <v>0.95</v>
      </c>
      <c r="L21" s="19">
        <v>3</v>
      </c>
    </row>
    <row r="22" spans="1:13" ht="35" thickBot="1" x14ac:dyDescent="0.25">
      <c r="B22" s="6" t="s">
        <v>12</v>
      </c>
      <c r="C22" s="45">
        <v>8</v>
      </c>
      <c r="D22" s="45">
        <v>1</v>
      </c>
      <c r="E22" s="45">
        <v>0</v>
      </c>
      <c r="F22" s="7">
        <v>8</v>
      </c>
      <c r="G22" s="45">
        <v>9</v>
      </c>
      <c r="H22" s="7">
        <f t="shared" si="5"/>
        <v>0.88888888888888884</v>
      </c>
      <c r="I22" s="12">
        <f t="shared" si="6"/>
        <v>1</v>
      </c>
      <c r="J22" s="16">
        <f t="shared" si="2"/>
        <v>0.88888888888888884</v>
      </c>
      <c r="K22" s="22">
        <v>0.86</v>
      </c>
      <c r="L22" s="19">
        <v>9.1</v>
      </c>
      <c r="M22" t="s">
        <v>22</v>
      </c>
    </row>
    <row r="23" spans="1:13" ht="17" thickBot="1" x14ac:dyDescent="0.25">
      <c r="A23" s="1" t="s">
        <v>23</v>
      </c>
      <c r="B23" s="34"/>
      <c r="C23" s="34"/>
      <c r="D23" s="34"/>
      <c r="E23" s="34"/>
      <c r="F23" s="34"/>
      <c r="G23" s="34"/>
      <c r="H23" s="35"/>
      <c r="I23" s="44"/>
      <c r="J23" s="36"/>
      <c r="K23" s="37"/>
      <c r="L23" s="38"/>
    </row>
    <row r="24" spans="1:13" ht="35" thickBot="1" x14ac:dyDescent="0.25">
      <c r="B24" s="11" t="s">
        <v>9</v>
      </c>
      <c r="C24" s="12">
        <v>9</v>
      </c>
      <c r="D24" s="12">
        <v>0</v>
      </c>
      <c r="E24" s="12">
        <v>0</v>
      </c>
      <c r="F24" s="12">
        <v>9</v>
      </c>
      <c r="G24" s="12">
        <v>9</v>
      </c>
      <c r="H24" s="12">
        <f t="shared" si="5"/>
        <v>1</v>
      </c>
      <c r="I24" s="12">
        <f t="shared" si="6"/>
        <v>1</v>
      </c>
      <c r="J24" s="18">
        <f t="shared" si="2"/>
        <v>1</v>
      </c>
      <c r="K24" s="22">
        <v>0.89</v>
      </c>
      <c r="L24" s="19">
        <v>8.9</v>
      </c>
    </row>
    <row r="25" spans="1:13" ht="34" x14ac:dyDescent="0.2">
      <c r="B25" s="4" t="s">
        <v>11</v>
      </c>
      <c r="C25" s="5">
        <v>9</v>
      </c>
      <c r="D25" s="5">
        <v>0</v>
      </c>
      <c r="E25" s="5">
        <v>0</v>
      </c>
      <c r="F25" s="5">
        <v>9</v>
      </c>
      <c r="G25" s="5">
        <v>9</v>
      </c>
      <c r="H25" s="5">
        <f t="shared" si="5"/>
        <v>1</v>
      </c>
      <c r="I25" s="12">
        <f t="shared" si="6"/>
        <v>1</v>
      </c>
      <c r="J25" s="16">
        <f t="shared" si="2"/>
        <v>1</v>
      </c>
      <c r="K25" s="22">
        <v>0.89</v>
      </c>
      <c r="L25" s="19">
        <v>8.9</v>
      </c>
    </row>
    <row r="26" spans="1:13" ht="35" thickBot="1" x14ac:dyDescent="0.25">
      <c r="B26" s="6" t="s">
        <v>12</v>
      </c>
      <c r="C26" s="45">
        <v>9</v>
      </c>
      <c r="D26" s="45">
        <v>1</v>
      </c>
      <c r="E26" s="45">
        <v>0</v>
      </c>
      <c r="F26" s="7">
        <v>9</v>
      </c>
      <c r="G26" s="45">
        <v>10</v>
      </c>
      <c r="H26" s="7">
        <f t="shared" si="5"/>
        <v>0.9</v>
      </c>
      <c r="I26" s="7">
        <f t="shared" si="6"/>
        <v>1</v>
      </c>
      <c r="J26" s="17">
        <f t="shared" si="2"/>
        <v>0.9</v>
      </c>
      <c r="K26" s="22">
        <v>0.89</v>
      </c>
      <c r="L26" s="19">
        <v>8.9</v>
      </c>
      <c r="M26" t="s">
        <v>24</v>
      </c>
    </row>
    <row r="27" spans="1:13" ht="17" thickBot="1" x14ac:dyDescent="0.25">
      <c r="A27" s="1" t="s">
        <v>25</v>
      </c>
      <c r="B27" s="34"/>
      <c r="C27" s="34"/>
      <c r="D27" s="34"/>
      <c r="E27" s="34"/>
      <c r="F27" s="34"/>
      <c r="G27" s="34"/>
      <c r="H27" s="35"/>
      <c r="I27" s="44"/>
      <c r="J27" s="36"/>
      <c r="K27" s="37"/>
      <c r="L27" s="38"/>
    </row>
    <row r="28" spans="1:13" ht="35" thickBot="1" x14ac:dyDescent="0.25">
      <c r="B28" s="11" t="s">
        <v>9</v>
      </c>
      <c r="C28" s="12">
        <v>8</v>
      </c>
      <c r="D28" s="12">
        <v>1</v>
      </c>
      <c r="E28" s="12">
        <v>0</v>
      </c>
      <c r="F28" s="12">
        <v>8</v>
      </c>
      <c r="G28" s="12">
        <v>9</v>
      </c>
      <c r="H28" s="12">
        <f t="shared" ref="H28:H30" si="7">C28/(C28+D28)</f>
        <v>0.88888888888888884</v>
      </c>
      <c r="I28" s="12">
        <f t="shared" ref="I28:I30" si="8">C28/(C28+E28)</f>
        <v>1</v>
      </c>
      <c r="J28" s="18">
        <f t="shared" ref="J28:J30" si="9" xml:space="preserve"> C28/(C28+D28+E28)</f>
        <v>0.88888888888888884</v>
      </c>
      <c r="K28" s="22">
        <v>0.86</v>
      </c>
      <c r="L28" s="19">
        <v>2.9</v>
      </c>
      <c r="M28" t="s">
        <v>26</v>
      </c>
    </row>
    <row r="29" spans="1:13" ht="34" x14ac:dyDescent="0.2">
      <c r="B29" s="4" t="s">
        <v>11</v>
      </c>
      <c r="C29" s="12">
        <v>8</v>
      </c>
      <c r="D29" s="12">
        <v>1</v>
      </c>
      <c r="E29" s="12">
        <v>0</v>
      </c>
      <c r="F29" s="12">
        <v>8</v>
      </c>
      <c r="G29" s="12">
        <v>9</v>
      </c>
      <c r="H29" s="5">
        <f t="shared" si="7"/>
        <v>0.88888888888888884</v>
      </c>
      <c r="I29" s="5">
        <f t="shared" si="8"/>
        <v>1</v>
      </c>
      <c r="J29" s="16">
        <f t="shared" si="9"/>
        <v>0.88888888888888884</v>
      </c>
      <c r="K29" s="22">
        <v>0.86</v>
      </c>
      <c r="L29" s="19">
        <v>2.9</v>
      </c>
      <c r="M29" t="s">
        <v>26</v>
      </c>
    </row>
    <row r="30" spans="1:13" ht="35" thickBot="1" x14ac:dyDescent="0.25">
      <c r="B30" s="6" t="s">
        <v>12</v>
      </c>
      <c r="C30" s="45">
        <v>8</v>
      </c>
      <c r="D30" s="45">
        <v>1</v>
      </c>
      <c r="E30" s="45">
        <v>0</v>
      </c>
      <c r="F30" s="7">
        <v>8</v>
      </c>
      <c r="G30" s="45">
        <v>9</v>
      </c>
      <c r="H30" s="7">
        <f t="shared" si="7"/>
        <v>0.88888888888888884</v>
      </c>
      <c r="I30" s="7">
        <f t="shared" si="8"/>
        <v>1</v>
      </c>
      <c r="J30" s="17">
        <f t="shared" si="9"/>
        <v>0.88888888888888884</v>
      </c>
      <c r="K30" s="22">
        <v>0.86</v>
      </c>
      <c r="L30" s="19">
        <v>2.9</v>
      </c>
      <c r="M30" t="s">
        <v>27</v>
      </c>
    </row>
    <row r="31" spans="1:13" ht="17" thickBot="1" x14ac:dyDescent="0.25">
      <c r="A31" s="1" t="s">
        <v>29</v>
      </c>
      <c r="B31" s="34"/>
      <c r="C31" s="34"/>
      <c r="D31" s="34"/>
      <c r="E31" s="34"/>
      <c r="F31" s="34"/>
      <c r="G31" s="34"/>
      <c r="H31" s="35"/>
      <c r="I31" s="44"/>
      <c r="J31" s="36"/>
      <c r="K31" s="37"/>
      <c r="L31" s="38"/>
    </row>
    <row r="32" spans="1:13" ht="35" thickBot="1" x14ac:dyDescent="0.25">
      <c r="B32" s="11" t="s">
        <v>9</v>
      </c>
      <c r="C32" s="12">
        <v>18</v>
      </c>
      <c r="D32" s="12">
        <v>1</v>
      </c>
      <c r="E32" s="12">
        <v>0</v>
      </c>
      <c r="F32" s="12">
        <v>18</v>
      </c>
      <c r="G32" s="12">
        <v>19</v>
      </c>
      <c r="H32" s="12">
        <f t="shared" ref="H32:H34" si="10">C32/(C32+D32)</f>
        <v>0.94736842105263153</v>
      </c>
      <c r="I32" s="12">
        <f t="shared" ref="I32:I34" si="11">C32/(C32+E32)</f>
        <v>1</v>
      </c>
      <c r="J32" s="18">
        <f t="shared" ref="J32:J34" si="12" xml:space="preserve"> C32/(C32+D32+E32)</f>
        <v>0.94736842105263153</v>
      </c>
      <c r="K32" s="22">
        <v>0.91</v>
      </c>
      <c r="L32" s="19">
        <v>8.5</v>
      </c>
      <c r="M32" t="s">
        <v>28</v>
      </c>
    </row>
    <row r="33" spans="2:12" ht="34" x14ac:dyDescent="0.2">
      <c r="B33" s="4" t="s">
        <v>11</v>
      </c>
      <c r="C33" s="12">
        <v>18</v>
      </c>
      <c r="D33" s="12">
        <v>1</v>
      </c>
      <c r="E33" s="12">
        <v>0</v>
      </c>
      <c r="F33" s="12">
        <v>18</v>
      </c>
      <c r="G33" s="12">
        <v>19</v>
      </c>
      <c r="H33" s="5">
        <f t="shared" si="10"/>
        <v>0.94736842105263153</v>
      </c>
      <c r="I33" s="5">
        <f t="shared" si="11"/>
        <v>1</v>
      </c>
      <c r="J33" s="16">
        <f t="shared" si="12"/>
        <v>0.94736842105263153</v>
      </c>
      <c r="K33" s="22">
        <v>0.91</v>
      </c>
      <c r="L33" s="19">
        <v>7</v>
      </c>
    </row>
    <row r="34" spans="2:12" ht="35" thickBot="1" x14ac:dyDescent="0.25">
      <c r="B34" s="6" t="s">
        <v>12</v>
      </c>
      <c r="C34" s="45">
        <v>18</v>
      </c>
      <c r="D34" s="45">
        <v>0</v>
      </c>
      <c r="E34" s="45">
        <v>0</v>
      </c>
      <c r="F34" s="7">
        <v>18</v>
      </c>
      <c r="G34" s="45">
        <v>18</v>
      </c>
      <c r="H34" s="7">
        <f t="shared" si="10"/>
        <v>1</v>
      </c>
      <c r="I34" s="7">
        <f t="shared" si="11"/>
        <v>1</v>
      </c>
      <c r="J34" s="17">
        <f t="shared" si="12"/>
        <v>1</v>
      </c>
      <c r="K34" s="23">
        <v>0.91</v>
      </c>
      <c r="L34" s="20">
        <v>7</v>
      </c>
    </row>
    <row r="36" spans="2:12" ht="17" thickBot="1" x14ac:dyDescent="0.25"/>
    <row r="37" spans="2:12" x14ac:dyDescent="0.2">
      <c r="C37" s="26" t="s">
        <v>30</v>
      </c>
      <c r="D37" s="27"/>
      <c r="E37" s="27" t="s">
        <v>31</v>
      </c>
      <c r="F37" s="27"/>
      <c r="G37" s="27" t="s">
        <v>32</v>
      </c>
      <c r="H37" s="27"/>
      <c r="I37" s="27" t="s">
        <v>33</v>
      </c>
      <c r="J37" s="27"/>
      <c r="K37" s="28" t="s">
        <v>36</v>
      </c>
    </row>
    <row r="38" spans="2:12" ht="17" thickBot="1" x14ac:dyDescent="0.25">
      <c r="C38" s="8">
        <v>0.94171207700000004</v>
      </c>
      <c r="D38" s="9"/>
      <c r="E38" s="9">
        <f>(I4+I5+I6+I8+I9+I10+I12+I13+I14+I16+I17+I18+I20+I21+I22+I24+I25+I26+I28+I29+I30+I32+I33+I34)/24</f>
        <v>1</v>
      </c>
      <c r="F38" s="9"/>
      <c r="G38" s="9">
        <f>(J34+J33+J32+J30+J29+J28+J26+J25+J24+J22+J18+J20++J17+J16+J14+J13+J12+J10+J9+J8+J6+J5+J4)/24</f>
        <v>0.90004541024277851</v>
      </c>
      <c r="H38" s="9"/>
      <c r="I38" s="9">
        <f>(K4+K5+K6+K8+K9+K10+K12+K13+K14+K16+K17+K18+K20+K21+K22+K24+K25+K26+K28+K29+K30+K32+K33+K34)/24</f>
        <v>0.88999999999999979</v>
      </c>
      <c r="J38" s="9"/>
      <c r="K38" s="10">
        <f>(L4+L5+L6+L8+L9+L10+L12+L13+L14+L16+L17+L18+L20+L21+L22+L24+L25+L26+L28+L29+L30+L32+L33+L34)/24</f>
        <v>6.6750000000000007</v>
      </c>
    </row>
    <row r="40" spans="2:12" x14ac:dyDescent="0.2">
      <c r="B40" t="s">
        <v>34</v>
      </c>
    </row>
    <row r="41" spans="2:12" x14ac:dyDescent="0.2">
      <c r="B41" t="s">
        <v>35</v>
      </c>
    </row>
    <row r="42" spans="2:12" x14ac:dyDescent="0.2">
      <c r="E42" s="13"/>
      <c r="F42" s="14"/>
      <c r="G42" s="14"/>
      <c r="H42" s="14"/>
    </row>
    <row r="43" spans="2:12" x14ac:dyDescent="0.2">
      <c r="E43" s="13"/>
      <c r="F43" s="13"/>
      <c r="G43" s="13"/>
      <c r="H43" s="13"/>
    </row>
    <row r="44" spans="2:12" x14ac:dyDescent="0.2">
      <c r="E44" s="13"/>
      <c r="F44" s="13"/>
      <c r="G44" s="13"/>
      <c r="H44" s="13"/>
    </row>
    <row r="45" spans="2:12" x14ac:dyDescent="0.2">
      <c r="E45" s="13"/>
      <c r="F45" s="13"/>
      <c r="G45" s="13"/>
      <c r="H45" s="13"/>
    </row>
    <row r="46" spans="2:12" x14ac:dyDescent="0.2">
      <c r="E46" s="13"/>
      <c r="F46" s="13"/>
      <c r="G46" s="13"/>
      <c r="H46" s="13"/>
    </row>
    <row r="47" spans="2:12" x14ac:dyDescent="0.2">
      <c r="E47" s="13"/>
      <c r="F47" s="13"/>
      <c r="G47" s="13"/>
      <c r="H47" s="13"/>
    </row>
    <row r="48" spans="2:12" x14ac:dyDescent="0.2">
      <c r="E48" s="13"/>
      <c r="F48" s="13"/>
      <c r="G48" s="13"/>
      <c r="H48" s="13"/>
    </row>
    <row r="49" spans="5:8" x14ac:dyDescent="0.2">
      <c r="E49" s="13"/>
      <c r="F49" s="13"/>
      <c r="G49" s="13"/>
      <c r="H49" s="13"/>
    </row>
    <row r="50" spans="5:8" x14ac:dyDescent="0.2">
      <c r="E50" s="13"/>
      <c r="F50" s="13"/>
      <c r="G50" s="13"/>
      <c r="H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08D-2293-5643-BAC5-FF76B0437262}">
  <dimension ref="A1:M37"/>
  <sheetViews>
    <sheetView zoomScaleNormal="150" workbookViewId="0">
      <selection activeCell="B37" sqref="B37"/>
    </sheetView>
  </sheetViews>
  <sheetFormatPr baseColWidth="10" defaultRowHeight="16" x14ac:dyDescent="0.2"/>
  <cols>
    <col min="2" max="2" width="41.5" customWidth="1"/>
    <col min="3" max="3" width="17.33203125" bestFit="1" customWidth="1"/>
    <col min="4" max="4" width="11.5" bestFit="1" customWidth="1"/>
    <col min="5" max="5" width="14.83203125" bestFit="1" customWidth="1"/>
    <col min="6" max="6" width="15.6640625" bestFit="1" customWidth="1"/>
    <col min="7" max="7" width="17" bestFit="1" customWidth="1"/>
    <col min="8" max="10" width="11.6640625" bestFit="1" customWidth="1"/>
    <col min="11" max="11" width="18.5" bestFit="1" customWidth="1"/>
    <col min="12" max="12" width="29.83203125" bestFit="1" customWidth="1"/>
    <col min="13" max="13" width="75" bestFit="1" customWidth="1"/>
  </cols>
  <sheetData>
    <row r="1" spans="1:13" ht="17" thickBot="1" x14ac:dyDescent="0.25">
      <c r="A1" s="1" t="s">
        <v>8</v>
      </c>
      <c r="F1" t="s">
        <v>17</v>
      </c>
      <c r="L1" s="24"/>
    </row>
    <row r="2" spans="1:13" x14ac:dyDescent="0.2">
      <c r="B2" s="2" t="s">
        <v>0</v>
      </c>
      <c r="C2" s="48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10</v>
      </c>
      <c r="I2" s="3" t="s">
        <v>6</v>
      </c>
      <c r="J2" s="15" t="s">
        <v>7</v>
      </c>
      <c r="K2" s="21" t="s">
        <v>33</v>
      </c>
      <c r="L2" s="25" t="s">
        <v>37</v>
      </c>
    </row>
    <row r="3" spans="1:13" ht="17" x14ac:dyDescent="0.2">
      <c r="B3" s="4" t="s">
        <v>9</v>
      </c>
      <c r="C3" s="49">
        <v>0</v>
      </c>
      <c r="D3" s="5">
        <v>0</v>
      </c>
      <c r="E3" s="5">
        <v>6</v>
      </c>
      <c r="F3" s="5">
        <v>6</v>
      </c>
      <c r="G3" s="5">
        <v>0</v>
      </c>
      <c r="H3" s="5">
        <v>0</v>
      </c>
      <c r="I3" s="5">
        <v>0</v>
      </c>
      <c r="J3" s="16">
        <v>0</v>
      </c>
      <c r="K3" s="22">
        <v>0.47</v>
      </c>
      <c r="L3" s="19">
        <v>2</v>
      </c>
      <c r="M3" t="s">
        <v>38</v>
      </c>
    </row>
    <row r="4" spans="1:13" ht="17" x14ac:dyDescent="0.2">
      <c r="B4" s="4" t="s">
        <v>11</v>
      </c>
      <c r="C4" s="49">
        <v>1</v>
      </c>
      <c r="D4" s="5">
        <v>0</v>
      </c>
      <c r="E4" s="5">
        <v>5</v>
      </c>
      <c r="F4" s="5">
        <v>6</v>
      </c>
      <c r="G4" s="5">
        <v>18</v>
      </c>
      <c r="H4" s="5">
        <f>C4/(C4+D4)</f>
        <v>1</v>
      </c>
      <c r="I4" s="5">
        <f>C4/(C4+E4)</f>
        <v>0.16666666666666666</v>
      </c>
      <c r="J4" s="16">
        <f xml:space="preserve"> C4/(C4+D4+E4)</f>
        <v>0.16666666666666666</v>
      </c>
      <c r="K4" s="22">
        <v>0.65</v>
      </c>
      <c r="L4" s="19">
        <v>2.6</v>
      </c>
    </row>
    <row r="5" spans="1:13" ht="18" thickBot="1" x14ac:dyDescent="0.25">
      <c r="B5" s="6" t="s">
        <v>12</v>
      </c>
      <c r="C5" s="50">
        <v>2</v>
      </c>
      <c r="D5" s="7">
        <v>0</v>
      </c>
      <c r="E5" s="7">
        <v>4</v>
      </c>
      <c r="F5" s="7">
        <v>6</v>
      </c>
      <c r="G5" s="7">
        <v>18</v>
      </c>
      <c r="H5" s="7">
        <f>C5/(C5+D5)</f>
        <v>1</v>
      </c>
      <c r="I5" s="7">
        <f>C5/(C5+E5)</f>
        <v>0.33333333333333331</v>
      </c>
      <c r="J5" s="17">
        <f xml:space="preserve"> C5/(C5+D5+E5)</f>
        <v>0.33333333333333331</v>
      </c>
      <c r="K5" s="22">
        <v>0.7</v>
      </c>
      <c r="L5" s="19">
        <v>2</v>
      </c>
    </row>
    <row r="6" spans="1:13" ht="17" thickBot="1" x14ac:dyDescent="0.25">
      <c r="A6" s="1" t="s">
        <v>13</v>
      </c>
      <c r="B6" s="53"/>
      <c r="C6" s="29"/>
      <c r="D6" s="29"/>
      <c r="E6" s="29"/>
      <c r="F6" s="29"/>
      <c r="G6" s="29"/>
      <c r="H6" s="30"/>
      <c r="I6" s="30"/>
      <c r="J6" s="31"/>
      <c r="K6" s="32"/>
      <c r="L6" s="33"/>
    </row>
    <row r="7" spans="1:13" ht="18" thickBot="1" x14ac:dyDescent="0.25">
      <c r="B7" s="61" t="s">
        <v>9</v>
      </c>
      <c r="C7" s="56">
        <v>42</v>
      </c>
      <c r="D7" s="57">
        <v>0</v>
      </c>
      <c r="E7" s="57">
        <v>0</v>
      </c>
      <c r="F7" s="57">
        <v>58</v>
      </c>
      <c r="G7" s="57">
        <v>20</v>
      </c>
      <c r="H7" s="62">
        <f t="shared" ref="H7:H9" si="0">C7/(C7+D7)</f>
        <v>1</v>
      </c>
      <c r="I7" s="62">
        <f>C7/(C7+E7)</f>
        <v>1</v>
      </c>
      <c r="J7" s="63">
        <f xml:space="preserve"> C7/(C7+D7+E7)</f>
        <v>1</v>
      </c>
      <c r="K7" s="59">
        <v>0.72</v>
      </c>
      <c r="L7" s="60">
        <v>2</v>
      </c>
    </row>
    <row r="8" spans="1:13" ht="18" thickBot="1" x14ac:dyDescent="0.25">
      <c r="B8" s="4" t="s">
        <v>11</v>
      </c>
      <c r="C8" s="49">
        <v>42</v>
      </c>
      <c r="D8" s="5">
        <v>0</v>
      </c>
      <c r="E8" s="5">
        <v>17</v>
      </c>
      <c r="F8" s="5">
        <v>58</v>
      </c>
      <c r="G8" s="5">
        <v>42</v>
      </c>
      <c r="H8" s="7">
        <f t="shared" si="0"/>
        <v>1</v>
      </c>
      <c r="I8" s="7">
        <f t="shared" ref="I8:I9" si="1">C8/(C8+E8)</f>
        <v>0.71186440677966101</v>
      </c>
      <c r="J8" s="17">
        <f xml:space="preserve"> C8/(C8+D8+E8)</f>
        <v>0.71186440677966101</v>
      </c>
      <c r="K8" s="22">
        <v>0.77</v>
      </c>
      <c r="L8" s="19">
        <v>2</v>
      </c>
    </row>
    <row r="9" spans="1:13" ht="18" thickBot="1" x14ac:dyDescent="0.25">
      <c r="B9" s="6" t="s">
        <v>12</v>
      </c>
      <c r="C9" s="51">
        <v>51</v>
      </c>
      <c r="D9" s="45">
        <v>0</v>
      </c>
      <c r="E9" s="45">
        <v>7</v>
      </c>
      <c r="F9" s="45">
        <v>58</v>
      </c>
      <c r="G9" s="45">
        <v>51</v>
      </c>
      <c r="H9" s="7">
        <f t="shared" si="0"/>
        <v>1</v>
      </c>
      <c r="I9" s="7">
        <f t="shared" si="1"/>
        <v>0.87931034482758619</v>
      </c>
      <c r="J9" s="17">
        <f t="shared" ref="J9:J25" si="2" xml:space="preserve"> C9/(C9+D9+E9)</f>
        <v>0.87931034482758619</v>
      </c>
      <c r="K9" s="22">
        <v>0.76</v>
      </c>
      <c r="L9" s="19">
        <v>2</v>
      </c>
    </row>
    <row r="10" spans="1:13" ht="17" thickBot="1" x14ac:dyDescent="0.25">
      <c r="A10" s="1" t="s">
        <v>43</v>
      </c>
      <c r="B10" s="54"/>
      <c r="C10" s="34"/>
      <c r="D10" s="34"/>
      <c r="E10" s="34"/>
      <c r="F10" s="34"/>
      <c r="G10" s="34"/>
      <c r="H10" s="35"/>
      <c r="I10" s="35"/>
      <c r="J10" s="36"/>
      <c r="K10" s="37"/>
      <c r="L10" s="38"/>
    </row>
    <row r="11" spans="1:13" ht="17" x14ac:dyDescent="0.2">
      <c r="B11" s="55" t="s">
        <v>9</v>
      </c>
      <c r="C11" s="56">
        <v>35</v>
      </c>
      <c r="D11" s="57">
        <v>0</v>
      </c>
      <c r="E11" s="57">
        <v>6</v>
      </c>
      <c r="F11" s="57">
        <v>41</v>
      </c>
      <c r="G11" s="57">
        <v>35</v>
      </c>
      <c r="H11" s="57">
        <f t="shared" ref="H11:H13" si="3">C11/(C11+D11)</f>
        <v>1</v>
      </c>
      <c r="I11" s="57">
        <f t="shared" ref="I11:I13" si="4">C11/(C11+E11)</f>
        <v>0.85365853658536583</v>
      </c>
      <c r="J11" s="58">
        <f t="shared" si="2"/>
        <v>0.85365853658536583</v>
      </c>
      <c r="K11" s="59">
        <v>0.68</v>
      </c>
      <c r="L11" s="60">
        <v>2.2000000000000002</v>
      </c>
    </row>
    <row r="12" spans="1:13" ht="17" x14ac:dyDescent="0.2">
      <c r="B12" s="4" t="s">
        <v>11</v>
      </c>
      <c r="C12" s="64">
        <v>28</v>
      </c>
      <c r="D12" s="65">
        <v>0</v>
      </c>
      <c r="E12" s="65">
        <v>10</v>
      </c>
      <c r="F12" s="65">
        <v>41</v>
      </c>
      <c r="G12" s="65">
        <v>28</v>
      </c>
      <c r="H12" s="5">
        <f t="shared" si="3"/>
        <v>1</v>
      </c>
      <c r="I12" s="5">
        <f t="shared" si="4"/>
        <v>0.73684210526315785</v>
      </c>
      <c r="J12" s="16">
        <f t="shared" si="2"/>
        <v>0.73684210526315785</v>
      </c>
      <c r="K12" s="22">
        <v>0.7</v>
      </c>
      <c r="L12" s="19">
        <v>2.2999999999999998</v>
      </c>
    </row>
    <row r="13" spans="1:13" ht="18" thickBot="1" x14ac:dyDescent="0.25">
      <c r="B13" s="6" t="s">
        <v>12</v>
      </c>
      <c r="C13" s="66">
        <v>31</v>
      </c>
      <c r="D13" s="67">
        <v>0</v>
      </c>
      <c r="E13" s="67">
        <v>8</v>
      </c>
      <c r="F13" s="62">
        <v>41</v>
      </c>
      <c r="G13" s="67">
        <v>31</v>
      </c>
      <c r="H13" s="7">
        <f t="shared" si="3"/>
        <v>1</v>
      </c>
      <c r="I13" s="7">
        <f t="shared" si="4"/>
        <v>0.79487179487179482</v>
      </c>
      <c r="J13" s="17">
        <f t="shared" si="2"/>
        <v>0.79487179487179482</v>
      </c>
      <c r="K13" s="22">
        <v>0.71</v>
      </c>
      <c r="L13" s="19">
        <v>2.2999999999999998</v>
      </c>
    </row>
    <row r="14" spans="1:13" ht="17" thickBot="1" x14ac:dyDescent="0.25">
      <c r="A14" s="1" t="s">
        <v>20</v>
      </c>
      <c r="B14" s="54"/>
      <c r="C14" s="34"/>
      <c r="D14" s="34"/>
      <c r="E14" s="34"/>
      <c r="F14" s="34"/>
      <c r="G14" s="34"/>
      <c r="H14" s="39"/>
      <c r="I14" s="39"/>
      <c r="J14" s="40"/>
      <c r="K14" s="37"/>
      <c r="L14" s="38"/>
    </row>
    <row r="15" spans="1:13" ht="18" thickBot="1" x14ac:dyDescent="0.25">
      <c r="B15" s="11" t="s">
        <v>9</v>
      </c>
      <c r="C15" s="46">
        <v>178</v>
      </c>
      <c r="D15" s="12">
        <v>0</v>
      </c>
      <c r="E15" s="12">
        <v>3</v>
      </c>
      <c r="F15" s="12">
        <v>179</v>
      </c>
      <c r="G15" s="12">
        <v>178</v>
      </c>
      <c r="H15" s="12">
        <f t="shared" ref="H15:H25" si="5">C15/(C15+D15)</f>
        <v>1</v>
      </c>
      <c r="I15" s="12">
        <f t="shared" ref="I15:I25" si="6">C15/(C15+E15)</f>
        <v>0.98342541436464093</v>
      </c>
      <c r="J15" s="18">
        <f t="shared" si="2"/>
        <v>0.98342541436464093</v>
      </c>
      <c r="K15" s="22">
        <v>0.78</v>
      </c>
      <c r="L15" s="19">
        <v>1</v>
      </c>
      <c r="M15" t="s">
        <v>39</v>
      </c>
    </row>
    <row r="16" spans="1:13" ht="18" thickBot="1" x14ac:dyDescent="0.25">
      <c r="B16" s="4" t="s">
        <v>11</v>
      </c>
      <c r="C16" s="49">
        <v>168</v>
      </c>
      <c r="D16" s="5">
        <v>0</v>
      </c>
      <c r="E16" s="5">
        <v>11</v>
      </c>
      <c r="F16" s="5">
        <v>179</v>
      </c>
      <c r="G16" s="5">
        <v>168</v>
      </c>
      <c r="H16" s="5">
        <f t="shared" si="5"/>
        <v>1</v>
      </c>
      <c r="I16" s="12">
        <f t="shared" si="6"/>
        <v>0.93854748603351956</v>
      </c>
      <c r="J16" s="16">
        <f t="shared" si="2"/>
        <v>0.93854748603351956</v>
      </c>
      <c r="K16" s="22">
        <v>0.78</v>
      </c>
      <c r="L16" s="19">
        <v>1</v>
      </c>
    </row>
    <row r="17" spans="1:13" ht="18" thickBot="1" x14ac:dyDescent="0.25">
      <c r="B17" s="6" t="s">
        <v>12</v>
      </c>
      <c r="C17" s="51">
        <v>176</v>
      </c>
      <c r="D17" s="45">
        <v>0</v>
      </c>
      <c r="E17" s="45">
        <v>5</v>
      </c>
      <c r="F17" s="7">
        <v>179</v>
      </c>
      <c r="G17" s="45">
        <v>176</v>
      </c>
      <c r="H17" s="7">
        <f t="shared" si="5"/>
        <v>1</v>
      </c>
      <c r="I17" s="12">
        <f t="shared" si="6"/>
        <v>0.97237569060773477</v>
      </c>
      <c r="J17" s="16">
        <f t="shared" si="2"/>
        <v>0.97237569060773477</v>
      </c>
      <c r="K17" s="22">
        <v>0.78</v>
      </c>
      <c r="L17" s="19">
        <v>1</v>
      </c>
      <c r="M17" t="s">
        <v>40</v>
      </c>
    </row>
    <row r="18" spans="1:13" ht="17" thickBot="1" x14ac:dyDescent="0.25">
      <c r="A18" s="1" t="s">
        <v>21</v>
      </c>
      <c r="B18" s="54"/>
      <c r="C18" s="34"/>
      <c r="D18" s="34"/>
      <c r="E18" s="34"/>
      <c r="F18" s="34"/>
      <c r="G18" s="34"/>
      <c r="H18" s="41"/>
      <c r="I18" s="42"/>
      <c r="J18" s="43"/>
      <c r="K18" s="37"/>
      <c r="L18" s="38"/>
    </row>
    <row r="19" spans="1:13" ht="18" thickBot="1" x14ac:dyDescent="0.25">
      <c r="B19" s="11" t="s">
        <v>9</v>
      </c>
      <c r="C19" s="46">
        <v>236</v>
      </c>
      <c r="D19" s="12">
        <v>0</v>
      </c>
      <c r="E19" s="12">
        <v>0</v>
      </c>
      <c r="F19" s="12">
        <v>234</v>
      </c>
      <c r="G19" s="12">
        <v>236</v>
      </c>
      <c r="H19" s="7">
        <f t="shared" si="5"/>
        <v>1</v>
      </c>
      <c r="I19" s="12">
        <f t="shared" si="6"/>
        <v>1</v>
      </c>
      <c r="J19" s="16">
        <f t="shared" si="2"/>
        <v>1</v>
      </c>
      <c r="K19" s="22">
        <v>0.84</v>
      </c>
      <c r="L19" s="19">
        <v>1.3</v>
      </c>
      <c r="M19" t="s">
        <v>41</v>
      </c>
    </row>
    <row r="20" spans="1:13" ht="18" thickBot="1" x14ac:dyDescent="0.25">
      <c r="B20" s="4" t="s">
        <v>11</v>
      </c>
      <c r="C20" s="49">
        <v>220</v>
      </c>
      <c r="D20" s="5">
        <v>0</v>
      </c>
      <c r="E20" s="5">
        <v>14</v>
      </c>
      <c r="F20" s="5">
        <v>234</v>
      </c>
      <c r="G20" s="5">
        <v>220</v>
      </c>
      <c r="H20" s="7">
        <f t="shared" si="5"/>
        <v>1</v>
      </c>
      <c r="I20" s="12">
        <f t="shared" si="6"/>
        <v>0.94017094017094016</v>
      </c>
      <c r="J20" s="16">
        <f t="shared" si="2"/>
        <v>0.94017094017094016</v>
      </c>
      <c r="K20" s="22">
        <v>0.85</v>
      </c>
      <c r="L20" s="19">
        <v>1.2</v>
      </c>
    </row>
    <row r="21" spans="1:13" ht="18" thickBot="1" x14ac:dyDescent="0.25">
      <c r="B21" s="6" t="s">
        <v>12</v>
      </c>
      <c r="C21" s="51">
        <v>233</v>
      </c>
      <c r="D21" s="45">
        <v>0</v>
      </c>
      <c r="E21" s="45">
        <v>6</v>
      </c>
      <c r="F21" s="7">
        <v>234</v>
      </c>
      <c r="G21" s="45">
        <v>233</v>
      </c>
      <c r="H21" s="7">
        <f t="shared" si="5"/>
        <v>1</v>
      </c>
      <c r="I21" s="12">
        <f t="shared" si="6"/>
        <v>0.97489539748953979</v>
      </c>
      <c r="J21" s="16">
        <f t="shared" si="2"/>
        <v>0.97489539748953979</v>
      </c>
      <c r="K21" s="22">
        <v>0.85</v>
      </c>
      <c r="L21" s="19">
        <v>1.3</v>
      </c>
    </row>
    <row r="22" spans="1:13" ht="17" thickBot="1" x14ac:dyDescent="0.25">
      <c r="A22" s="1" t="s">
        <v>23</v>
      </c>
      <c r="B22" s="54"/>
      <c r="C22" s="34"/>
      <c r="D22" s="34"/>
      <c r="E22" s="34"/>
      <c r="F22" s="34"/>
      <c r="G22" s="34"/>
      <c r="H22" s="35"/>
      <c r="I22" s="44"/>
      <c r="J22" s="36"/>
      <c r="K22" s="37"/>
      <c r="L22" s="38"/>
    </row>
    <row r="23" spans="1:13" ht="18" thickBot="1" x14ac:dyDescent="0.25">
      <c r="B23" s="11" t="s">
        <v>9</v>
      </c>
      <c r="C23" s="46">
        <v>235</v>
      </c>
      <c r="D23" s="12">
        <v>0</v>
      </c>
      <c r="E23" s="12">
        <v>0</v>
      </c>
      <c r="F23" s="12">
        <v>234</v>
      </c>
      <c r="G23" s="12">
        <v>235</v>
      </c>
      <c r="H23" s="12">
        <f t="shared" si="5"/>
        <v>1</v>
      </c>
      <c r="I23" s="12">
        <f t="shared" si="6"/>
        <v>1</v>
      </c>
      <c r="J23" s="18">
        <f t="shared" si="2"/>
        <v>1</v>
      </c>
      <c r="K23" s="22">
        <v>0.86</v>
      </c>
      <c r="L23" s="19">
        <v>1</v>
      </c>
      <c r="M23" t="s">
        <v>41</v>
      </c>
    </row>
    <row r="24" spans="1:13" ht="17" x14ac:dyDescent="0.2">
      <c r="B24" s="4" t="s">
        <v>11</v>
      </c>
      <c r="C24" s="49">
        <v>232</v>
      </c>
      <c r="D24" s="5">
        <v>0</v>
      </c>
      <c r="E24" s="5">
        <v>3</v>
      </c>
      <c r="F24" s="5">
        <v>234</v>
      </c>
      <c r="G24" s="5">
        <v>232</v>
      </c>
      <c r="H24" s="5">
        <f t="shared" si="5"/>
        <v>1</v>
      </c>
      <c r="I24" s="12">
        <f t="shared" si="6"/>
        <v>0.98723404255319147</v>
      </c>
      <c r="J24" s="16">
        <f t="shared" si="2"/>
        <v>0.98723404255319147</v>
      </c>
      <c r="K24" s="22">
        <v>0.86</v>
      </c>
      <c r="L24" s="19">
        <v>0.9</v>
      </c>
    </row>
    <row r="25" spans="1:13" ht="18" thickBot="1" x14ac:dyDescent="0.25">
      <c r="B25" s="6" t="s">
        <v>12</v>
      </c>
      <c r="C25" s="51">
        <v>235</v>
      </c>
      <c r="D25" s="45">
        <v>0</v>
      </c>
      <c r="E25" s="45">
        <v>1</v>
      </c>
      <c r="F25" s="7">
        <v>234</v>
      </c>
      <c r="G25" s="45">
        <v>235</v>
      </c>
      <c r="H25" s="7">
        <f t="shared" si="5"/>
        <v>1</v>
      </c>
      <c r="I25" s="7">
        <f t="shared" si="6"/>
        <v>0.99576271186440679</v>
      </c>
      <c r="J25" s="17">
        <f t="shared" si="2"/>
        <v>0.99576271186440679</v>
      </c>
      <c r="K25" s="22">
        <v>0.86</v>
      </c>
      <c r="L25" s="19">
        <v>1</v>
      </c>
    </row>
    <row r="26" spans="1:13" ht="17" thickBot="1" x14ac:dyDescent="0.25">
      <c r="A26" s="1" t="s">
        <v>42</v>
      </c>
      <c r="B26" s="54"/>
      <c r="C26" s="34"/>
      <c r="D26" s="34"/>
      <c r="E26" s="34"/>
      <c r="F26" s="34"/>
      <c r="G26" s="34"/>
      <c r="H26" s="35"/>
      <c r="I26" s="44"/>
      <c r="J26" s="36"/>
      <c r="K26" s="37"/>
      <c r="L26" s="38"/>
    </row>
    <row r="27" spans="1:13" ht="17" x14ac:dyDescent="0.2">
      <c r="B27" s="11" t="s">
        <v>9</v>
      </c>
      <c r="C27" s="49">
        <v>236</v>
      </c>
      <c r="D27" s="5">
        <v>0</v>
      </c>
      <c r="E27" s="5">
        <v>0</v>
      </c>
      <c r="F27" s="5">
        <v>234</v>
      </c>
      <c r="G27" s="5">
        <v>236</v>
      </c>
      <c r="H27" s="12">
        <f t="shared" ref="H27:H29" si="7">C27/(C27+D27)</f>
        <v>1</v>
      </c>
      <c r="I27" s="12">
        <f t="shared" ref="I27:I29" si="8">C27/(C27+E27)</f>
        <v>1</v>
      </c>
      <c r="J27" s="18">
        <f t="shared" ref="J27:J29" si="9" xml:space="preserve"> C27/(C27+D27+E27)</f>
        <v>1</v>
      </c>
      <c r="K27" s="22">
        <v>0.86</v>
      </c>
      <c r="L27" s="19">
        <v>1</v>
      </c>
    </row>
    <row r="28" spans="1:13" ht="17" x14ac:dyDescent="0.2">
      <c r="B28" s="4" t="s">
        <v>11</v>
      </c>
      <c r="C28" s="52">
        <v>231</v>
      </c>
      <c r="D28" s="47">
        <v>0</v>
      </c>
      <c r="E28" s="47">
        <v>4</v>
      </c>
      <c r="F28" s="47">
        <v>234</v>
      </c>
      <c r="G28" s="47">
        <v>231</v>
      </c>
      <c r="H28" s="5">
        <f t="shared" si="7"/>
        <v>1</v>
      </c>
      <c r="I28" s="5">
        <f t="shared" si="8"/>
        <v>0.98297872340425529</v>
      </c>
      <c r="J28" s="16">
        <f t="shared" si="9"/>
        <v>0.98297872340425529</v>
      </c>
      <c r="K28" s="22">
        <v>0.86</v>
      </c>
      <c r="L28" s="19">
        <v>1</v>
      </c>
    </row>
    <row r="29" spans="1:13" ht="18" thickBot="1" x14ac:dyDescent="0.25">
      <c r="B29" s="6" t="s">
        <v>12</v>
      </c>
      <c r="C29" s="51">
        <v>235</v>
      </c>
      <c r="D29" s="45">
        <v>0</v>
      </c>
      <c r="E29" s="45">
        <v>0</v>
      </c>
      <c r="F29" s="7">
        <v>234</v>
      </c>
      <c r="G29" s="45">
        <v>9</v>
      </c>
      <c r="H29" s="7">
        <f t="shared" si="7"/>
        <v>1</v>
      </c>
      <c r="I29" s="7">
        <f t="shared" si="8"/>
        <v>1</v>
      </c>
      <c r="J29" s="17">
        <f t="shared" si="9"/>
        <v>1</v>
      </c>
      <c r="K29" s="22">
        <v>0.86</v>
      </c>
      <c r="L29" s="19">
        <v>1</v>
      </c>
    </row>
    <row r="30" spans="1:13" x14ac:dyDescent="0.2">
      <c r="L30" s="24"/>
    </row>
    <row r="31" spans="1:13" ht="17" thickBot="1" x14ac:dyDescent="0.25">
      <c r="L31" s="24"/>
    </row>
    <row r="32" spans="1:13" x14ac:dyDescent="0.2">
      <c r="C32" s="26" t="s">
        <v>30</v>
      </c>
      <c r="D32" s="27"/>
      <c r="E32" s="27" t="s">
        <v>31</v>
      </c>
      <c r="F32" s="27"/>
      <c r="G32" s="27" t="s">
        <v>32</v>
      </c>
      <c r="H32" s="27"/>
      <c r="I32" s="27" t="s">
        <v>33</v>
      </c>
      <c r="J32" s="27"/>
      <c r="K32" s="28" t="s">
        <v>36</v>
      </c>
      <c r="L32" s="24" t="s">
        <v>46</v>
      </c>
    </row>
    <row r="33" spans="2:12" ht="17" thickBot="1" x14ac:dyDescent="0.25">
      <c r="C33" s="8">
        <v>0.94171207700000004</v>
      </c>
      <c r="D33" s="9"/>
      <c r="E33" s="9">
        <f>(I3+I4+I5+I7+I8+I9+I11+I12+I13+I15+I16+I17+I19+I20+I21+I23+I24+I25+I27+I28+I29)/24</f>
        <v>0.71883073311732482</v>
      </c>
      <c r="F33" s="9"/>
      <c r="G33" s="9">
        <f>(J29+J28+J27+J25+J24+J23+J21+J17+J19++J16+J15+J13+J12+J11+J9+J8+J7+J5+J4+J3)/24</f>
        <v>0.67965694394353549</v>
      </c>
      <c r="H33" s="9"/>
      <c r="I33" s="9">
        <f>(K3+K4+K5+K7+K8+K9+K11+K12+K13+K15+K16+K17+K19+K20+K21+K23+K24+K25+K27+K28+K29)/24</f>
        <v>0.67499999999999982</v>
      </c>
      <c r="J33" s="9"/>
      <c r="K33" s="10">
        <f>(L3+L4+L5+L7+L8+L9+L11+L12+L13+L15+L16+L17+L19+L20+L21+L23+L24+L25+L27+L28+L29)/24</f>
        <v>1.3375000000000001</v>
      </c>
      <c r="L33" s="24">
        <f>(AVERAGE(F3,F4,F5,F7,F8,F9,F11,F12,F13,F15,F16,F17,F19,F20,F21,F23,F24,F25,F27,F28,F29)/AVERAGE(G3,G4,G5,G7,G8,G9,G11,G12,G13,G15,G16,G17,G19,G20,G21,G23,G24,G25,G27,G28,G29))</f>
        <v>1.1238601823708207</v>
      </c>
    </row>
    <row r="34" spans="2:12" x14ac:dyDescent="0.2">
      <c r="L34" s="24">
        <f>SUM(F3:F5,F7:F9,F11:F13,F15:F17,F19:F21,F23:F25,F27:F29)/SUM(G3:G5,G7:G9,G11:G13,G15:G17,G19:G21,G23:G25,G27:G29)</f>
        <v>1.1238601823708207</v>
      </c>
    </row>
    <row r="35" spans="2:12" x14ac:dyDescent="0.2">
      <c r="B35" t="s">
        <v>34</v>
      </c>
      <c r="L35" s="24"/>
    </row>
    <row r="36" spans="2:12" x14ac:dyDescent="0.2">
      <c r="B36" t="s">
        <v>35</v>
      </c>
      <c r="L36" s="24"/>
    </row>
    <row r="37" spans="2:12" ht="27" x14ac:dyDescent="0.35">
      <c r="B37" s="6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7831-052D-1A45-AB9D-907C729ECD94}">
  <dimension ref="B1:V50"/>
  <sheetViews>
    <sheetView tabSelected="1" topLeftCell="A27" workbookViewId="0">
      <selection activeCell="N32" sqref="N32"/>
    </sheetView>
  </sheetViews>
  <sheetFormatPr baseColWidth="10" defaultRowHeight="16" x14ac:dyDescent="0.2"/>
  <cols>
    <col min="6" max="6" width="16" customWidth="1"/>
    <col min="7" max="7" width="15" customWidth="1"/>
    <col min="8" max="8" width="14.33203125" customWidth="1"/>
    <col min="9" max="10" width="16" customWidth="1"/>
    <col min="11" max="11" width="13.5" customWidth="1"/>
    <col min="12" max="12" width="14.5" customWidth="1"/>
    <col min="13" max="13" width="8.6640625" customWidth="1"/>
    <col min="14" max="14" width="21" customWidth="1"/>
    <col min="15" max="15" width="14.6640625" customWidth="1"/>
    <col min="16" max="16" width="13.83203125" customWidth="1"/>
    <col min="17" max="17" width="16.83203125" customWidth="1"/>
    <col min="18" max="18" width="14.83203125" customWidth="1"/>
    <col min="19" max="19" width="15.5" customWidth="1"/>
    <col min="20" max="20" width="15.1640625" customWidth="1"/>
    <col min="21" max="21" width="14.33203125" customWidth="1"/>
    <col min="22" max="22" width="15.33203125" customWidth="1"/>
  </cols>
  <sheetData>
    <row r="1" spans="2:22" ht="27" x14ac:dyDescent="0.35">
      <c r="B1" s="68" t="s">
        <v>71</v>
      </c>
    </row>
    <row r="2" spans="2:22" ht="17" thickBot="1" x14ac:dyDescent="0.25"/>
    <row r="3" spans="2:22" ht="17" thickBot="1" x14ac:dyDescent="0.25">
      <c r="B3" s="1" t="s">
        <v>47</v>
      </c>
      <c r="G3" t="s">
        <v>17</v>
      </c>
      <c r="M3" s="95"/>
      <c r="R3" t="s">
        <v>17</v>
      </c>
    </row>
    <row r="4" spans="2:22" ht="17" thickBot="1" x14ac:dyDescent="0.25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10</v>
      </c>
      <c r="J4" s="3" t="s">
        <v>6</v>
      </c>
      <c r="K4" s="84" t="s">
        <v>7</v>
      </c>
      <c r="N4" s="96" t="s">
        <v>0</v>
      </c>
      <c r="O4" s="97" t="s">
        <v>1</v>
      </c>
      <c r="P4" s="97" t="s">
        <v>2</v>
      </c>
      <c r="Q4" s="97" t="s">
        <v>3</v>
      </c>
      <c r="R4" s="97" t="s">
        <v>4</v>
      </c>
      <c r="S4" s="97" t="s">
        <v>5</v>
      </c>
      <c r="T4" s="97" t="s">
        <v>10</v>
      </c>
      <c r="U4" s="97" t="s">
        <v>6</v>
      </c>
      <c r="V4" s="84" t="s">
        <v>7</v>
      </c>
    </row>
    <row r="5" spans="2:22" ht="52" thickBot="1" x14ac:dyDescent="0.25">
      <c r="C5" s="4" t="s">
        <v>48</v>
      </c>
      <c r="D5" s="5">
        <v>200</v>
      </c>
      <c r="E5" s="5">
        <v>3</v>
      </c>
      <c r="F5" s="5">
        <v>0</v>
      </c>
      <c r="G5" s="5">
        <v>200</v>
      </c>
      <c r="H5" s="5">
        <v>203</v>
      </c>
      <c r="I5" s="5">
        <f>D5/(D5+E5)</f>
        <v>0.98522167487684731</v>
      </c>
      <c r="J5" s="16">
        <f>D5/(D5+F5)</f>
        <v>1</v>
      </c>
      <c r="K5" s="76">
        <f xml:space="preserve"> D5/(D5+E5+F5)</f>
        <v>0.98522167487684731</v>
      </c>
      <c r="M5" s="100" t="s">
        <v>50</v>
      </c>
      <c r="N5" s="11" t="s">
        <v>66</v>
      </c>
      <c r="O5" s="12">
        <v>17</v>
      </c>
      <c r="P5" s="12">
        <v>4</v>
      </c>
      <c r="Q5" s="12">
        <v>9</v>
      </c>
      <c r="R5" s="12">
        <v>26</v>
      </c>
      <c r="S5" s="12">
        <v>21</v>
      </c>
      <c r="T5" s="12">
        <f>O5/(O5+P5)</f>
        <v>0.80952380952380953</v>
      </c>
      <c r="U5" s="12">
        <f>O5/(O5+Q5)</f>
        <v>0.65384615384615385</v>
      </c>
      <c r="V5" s="98">
        <f xml:space="preserve"> O5/(O5+P5+Q5)</f>
        <v>0.56666666666666665</v>
      </c>
    </row>
    <row r="6" spans="2:22" ht="69" thickBot="1" x14ac:dyDescent="0.25">
      <c r="C6" s="80" t="s">
        <v>49</v>
      </c>
      <c r="D6" s="81">
        <v>199</v>
      </c>
      <c r="E6" s="81">
        <v>2</v>
      </c>
      <c r="F6" s="81">
        <v>1</v>
      </c>
      <c r="G6" s="81">
        <v>200</v>
      </c>
      <c r="H6" s="81">
        <v>201</v>
      </c>
      <c r="I6" s="81">
        <f>D6/(D6+E6)</f>
        <v>0.99004975124378114</v>
      </c>
      <c r="J6" s="82">
        <f>D6/(D6+F6)</f>
        <v>0.995</v>
      </c>
      <c r="K6" s="83">
        <f xml:space="preserve"> D6/(D6+E6+F6)</f>
        <v>0.98514851485148514</v>
      </c>
      <c r="M6" s="100" t="s">
        <v>47</v>
      </c>
      <c r="N6" s="4" t="s">
        <v>66</v>
      </c>
      <c r="O6" s="5">
        <v>198</v>
      </c>
      <c r="P6" s="5">
        <v>3</v>
      </c>
      <c r="Q6" s="5">
        <v>2</v>
      </c>
      <c r="R6" s="5">
        <v>200</v>
      </c>
      <c r="S6" s="5">
        <v>201</v>
      </c>
      <c r="T6" s="5">
        <f>O6/(O6+P6)</f>
        <v>0.9850746268656716</v>
      </c>
      <c r="U6" s="5">
        <f>O6/(O6+Q6)</f>
        <v>0.99</v>
      </c>
      <c r="V6" s="87">
        <f xml:space="preserve"> O6/(O6+P6+Q6)</f>
        <v>0.97536945812807885</v>
      </c>
    </row>
    <row r="7" spans="2:22" ht="52" thickBot="1" x14ac:dyDescent="0.25">
      <c r="C7" s="6" t="s">
        <v>58</v>
      </c>
      <c r="D7" s="45">
        <v>200</v>
      </c>
      <c r="E7" s="45">
        <v>3</v>
      </c>
      <c r="F7" s="45">
        <v>0</v>
      </c>
      <c r="G7" s="45">
        <v>200</v>
      </c>
      <c r="H7" s="45">
        <v>203</v>
      </c>
      <c r="I7" s="7">
        <f>D7/(D7+E7)</f>
        <v>0.98522167487684731</v>
      </c>
      <c r="J7" s="17">
        <f>D7/(D7+F7)</f>
        <v>1</v>
      </c>
      <c r="K7" s="20">
        <f xml:space="preserve"> D7/(D7+E7+F7)</f>
        <v>0.98522167487684731</v>
      </c>
      <c r="M7" s="100" t="s">
        <v>51</v>
      </c>
      <c r="N7" s="4" t="s">
        <v>66</v>
      </c>
      <c r="O7" s="99">
        <v>207</v>
      </c>
      <c r="P7" s="99">
        <v>7</v>
      </c>
      <c r="Q7" s="99">
        <v>6</v>
      </c>
      <c r="R7" s="99">
        <v>213</v>
      </c>
      <c r="S7" s="99">
        <v>214</v>
      </c>
      <c r="T7" s="5">
        <f t="shared" ref="T7:T11" si="0">O7/(O7+P7)</f>
        <v>0.96728971962616828</v>
      </c>
      <c r="U7" s="5">
        <f t="shared" ref="U7:U11" si="1">O7/(O7+Q7)</f>
        <v>0.971830985915493</v>
      </c>
      <c r="V7" s="87">
        <f t="shared" ref="V7:V11" si="2" xml:space="preserve"> O7/(O7+P7+Q7)</f>
        <v>0.94090909090909092</v>
      </c>
    </row>
    <row r="8" spans="2:22" ht="33" customHeight="1" thickBot="1" x14ac:dyDescent="0.25">
      <c r="B8" s="1" t="s">
        <v>50</v>
      </c>
      <c r="C8" s="123"/>
      <c r="D8" s="123"/>
      <c r="E8" s="123"/>
      <c r="F8" s="123"/>
      <c r="G8" s="123" t="s">
        <v>17</v>
      </c>
      <c r="H8" s="123"/>
      <c r="I8" s="123"/>
      <c r="J8" s="123"/>
      <c r="K8" s="123"/>
      <c r="M8" s="101" t="s">
        <v>52</v>
      </c>
      <c r="N8" s="4" t="s">
        <v>66</v>
      </c>
      <c r="O8" s="99">
        <v>223</v>
      </c>
      <c r="P8" s="99">
        <v>9</v>
      </c>
      <c r="Q8" s="99">
        <v>4</v>
      </c>
      <c r="R8" s="99">
        <v>227</v>
      </c>
      <c r="S8" s="99">
        <v>232</v>
      </c>
      <c r="T8" s="5">
        <f t="shared" si="0"/>
        <v>0.96120689655172409</v>
      </c>
      <c r="U8" s="5">
        <f t="shared" si="1"/>
        <v>0.98237885462555063</v>
      </c>
      <c r="V8" s="87">
        <f t="shared" si="2"/>
        <v>0.94491525423728817</v>
      </c>
    </row>
    <row r="9" spans="2:22" ht="67" customHeight="1" thickBot="1" x14ac:dyDescent="0.25">
      <c r="C9" s="2" t="s">
        <v>0</v>
      </c>
      <c r="D9" s="3" t="s">
        <v>1</v>
      </c>
      <c r="E9" s="3" t="s">
        <v>2</v>
      </c>
      <c r="F9" s="3" t="s">
        <v>3</v>
      </c>
      <c r="G9" s="3" t="s">
        <v>4</v>
      </c>
      <c r="H9" s="3" t="s">
        <v>5</v>
      </c>
      <c r="I9" s="3" t="s">
        <v>10</v>
      </c>
      <c r="J9" s="3" t="s">
        <v>6</v>
      </c>
      <c r="K9" s="86" t="s">
        <v>7</v>
      </c>
      <c r="M9" s="101" t="s">
        <v>53</v>
      </c>
      <c r="N9" s="4" t="s">
        <v>66</v>
      </c>
      <c r="O9" s="99">
        <v>226</v>
      </c>
      <c r="P9" s="99">
        <v>7</v>
      </c>
      <c r="Q9" s="99">
        <v>1</v>
      </c>
      <c r="R9" s="99">
        <v>227</v>
      </c>
      <c r="S9" s="99">
        <v>233</v>
      </c>
      <c r="T9" s="5">
        <f t="shared" si="0"/>
        <v>0.96995708154506433</v>
      </c>
      <c r="U9" s="5">
        <f t="shared" si="1"/>
        <v>0.99559471365638763</v>
      </c>
      <c r="V9" s="87">
        <f t="shared" si="2"/>
        <v>0.96581196581196582</v>
      </c>
    </row>
    <row r="10" spans="2:22" ht="52" thickBot="1" x14ac:dyDescent="0.25">
      <c r="C10" s="4" t="s">
        <v>48</v>
      </c>
      <c r="D10" s="5">
        <v>19</v>
      </c>
      <c r="E10" s="5">
        <v>3</v>
      </c>
      <c r="F10" s="5">
        <v>7</v>
      </c>
      <c r="G10" s="5">
        <v>26</v>
      </c>
      <c r="H10" s="5">
        <v>22</v>
      </c>
      <c r="I10" s="5">
        <f>D10/(D10+E10)</f>
        <v>0.86363636363636365</v>
      </c>
      <c r="J10" s="5">
        <f>D10/(D10+F10)</f>
        <v>0.73076923076923073</v>
      </c>
      <c r="K10" s="87">
        <f xml:space="preserve"> D10/(D10+E10+F10)</f>
        <v>0.65517241379310343</v>
      </c>
      <c r="M10" s="101" t="s">
        <v>54</v>
      </c>
      <c r="N10" s="4" t="s">
        <v>66</v>
      </c>
      <c r="O10" s="99">
        <v>195</v>
      </c>
      <c r="P10" s="99">
        <v>1</v>
      </c>
      <c r="Q10" s="99">
        <v>0</v>
      </c>
      <c r="R10" s="99">
        <v>195</v>
      </c>
      <c r="S10" s="99">
        <v>196</v>
      </c>
      <c r="T10" s="5">
        <f t="shared" si="0"/>
        <v>0.99489795918367352</v>
      </c>
      <c r="U10" s="5">
        <f t="shared" si="1"/>
        <v>1</v>
      </c>
      <c r="V10" s="87">
        <f t="shared" si="2"/>
        <v>0.99489795918367352</v>
      </c>
    </row>
    <row r="11" spans="2:22" ht="69" thickBot="1" x14ac:dyDescent="0.25">
      <c r="C11" s="4" t="s">
        <v>49</v>
      </c>
      <c r="D11" s="5">
        <v>18</v>
      </c>
      <c r="E11" s="5">
        <v>3</v>
      </c>
      <c r="F11" s="5">
        <v>7</v>
      </c>
      <c r="G11" s="5">
        <v>26</v>
      </c>
      <c r="H11" s="5">
        <v>21</v>
      </c>
      <c r="I11" s="5">
        <f>D11/(D11+E11)</f>
        <v>0.8571428571428571</v>
      </c>
      <c r="J11" s="5">
        <f>D11/(D11+F11)</f>
        <v>0.72</v>
      </c>
      <c r="K11" s="87">
        <f xml:space="preserve"> D11/(D11+E11+F11)</f>
        <v>0.6428571428571429</v>
      </c>
      <c r="M11" s="101" t="s">
        <v>59</v>
      </c>
      <c r="N11" s="6" t="s">
        <v>66</v>
      </c>
      <c r="O11" s="45">
        <v>178</v>
      </c>
      <c r="P11" s="45">
        <v>3</v>
      </c>
      <c r="Q11" s="45">
        <v>2</v>
      </c>
      <c r="R11" s="45">
        <v>180</v>
      </c>
      <c r="S11" s="45">
        <v>181</v>
      </c>
      <c r="T11" s="7">
        <f t="shared" si="0"/>
        <v>0.98342541436464093</v>
      </c>
      <c r="U11" s="7">
        <f t="shared" si="1"/>
        <v>0.98888888888888893</v>
      </c>
      <c r="V11" s="88">
        <f t="shared" si="2"/>
        <v>0.97267759562841527</v>
      </c>
    </row>
    <row r="12" spans="2:22" ht="52" thickBot="1" x14ac:dyDescent="0.25">
      <c r="C12" s="6" t="s">
        <v>58</v>
      </c>
      <c r="D12" s="45">
        <v>19</v>
      </c>
      <c r="E12" s="45">
        <v>3</v>
      </c>
      <c r="F12" s="45">
        <v>7</v>
      </c>
      <c r="G12" s="45">
        <v>26</v>
      </c>
      <c r="H12" s="45">
        <v>22</v>
      </c>
      <c r="I12" s="7">
        <f>D12/(D12+E12)</f>
        <v>0.86363636363636365</v>
      </c>
      <c r="J12" s="7">
        <f>D12/(D12+F12)</f>
        <v>0.73076923076923073</v>
      </c>
      <c r="K12" s="88">
        <f xml:space="preserve"> D12/(D12+E12+F12)</f>
        <v>0.65517241379310343</v>
      </c>
    </row>
    <row r="13" spans="2:22" ht="17" thickBot="1" x14ac:dyDescent="0.25">
      <c r="B13" s="1" t="s">
        <v>51</v>
      </c>
      <c r="C13" s="123"/>
      <c r="D13" s="123"/>
      <c r="E13" s="123"/>
      <c r="F13" s="123"/>
      <c r="G13" s="123" t="s">
        <v>17</v>
      </c>
      <c r="H13" s="123"/>
      <c r="I13" s="123"/>
      <c r="J13" s="123"/>
      <c r="K13" s="123"/>
    </row>
    <row r="14" spans="2:22" x14ac:dyDescent="0.2">
      <c r="C14" s="2" t="s">
        <v>0</v>
      </c>
      <c r="D14" s="3" t="s">
        <v>1</v>
      </c>
      <c r="E14" s="3" t="s">
        <v>2</v>
      </c>
      <c r="F14" s="3" t="s">
        <v>3</v>
      </c>
      <c r="G14" s="3" t="s">
        <v>4</v>
      </c>
      <c r="H14" s="3" t="s">
        <v>5</v>
      </c>
      <c r="I14" s="3" t="s">
        <v>10</v>
      </c>
      <c r="J14" s="3" t="s">
        <v>6</v>
      </c>
      <c r="K14" s="86" t="s">
        <v>7</v>
      </c>
    </row>
    <row r="15" spans="2:22" ht="51" x14ac:dyDescent="0.2">
      <c r="C15" s="4" t="s">
        <v>48</v>
      </c>
      <c r="D15" s="5">
        <v>211</v>
      </c>
      <c r="E15" s="5">
        <v>6</v>
      </c>
      <c r="F15" s="5">
        <v>2</v>
      </c>
      <c r="G15" s="5">
        <v>213</v>
      </c>
      <c r="H15" s="5">
        <v>217</v>
      </c>
      <c r="I15" s="5">
        <f>D15/(D15+E15)</f>
        <v>0.97235023041474655</v>
      </c>
      <c r="J15" s="5">
        <f>D15/(D15+F15)</f>
        <v>0.99061032863849763</v>
      </c>
      <c r="K15" s="87">
        <f xml:space="preserve"> D15/(D15+E15+F15)</f>
        <v>0.9634703196347032</v>
      </c>
    </row>
    <row r="16" spans="2:22" ht="68" x14ac:dyDescent="0.2">
      <c r="C16" s="4" t="s">
        <v>49</v>
      </c>
      <c r="D16" s="5">
        <v>210</v>
      </c>
      <c r="E16" s="5">
        <v>5</v>
      </c>
      <c r="F16" s="5">
        <v>3</v>
      </c>
      <c r="G16" s="5">
        <v>213</v>
      </c>
      <c r="H16" s="5">
        <v>215</v>
      </c>
      <c r="I16" s="5">
        <f>D16/(D16+E16)</f>
        <v>0.97674418604651159</v>
      </c>
      <c r="J16" s="5">
        <f>D16/(D16+F16)</f>
        <v>0.9859154929577465</v>
      </c>
      <c r="K16" s="87">
        <f xml:space="preserve"> D16/(D16+E16+F16)</f>
        <v>0.96330275229357798</v>
      </c>
    </row>
    <row r="17" spans="2:11" ht="52" thickBot="1" x14ac:dyDescent="0.25">
      <c r="C17" s="6" t="s">
        <v>58</v>
      </c>
      <c r="D17" s="45">
        <v>209</v>
      </c>
      <c r="E17" s="45">
        <v>5</v>
      </c>
      <c r="F17" s="45">
        <v>4</v>
      </c>
      <c r="G17" s="45">
        <v>213</v>
      </c>
      <c r="H17" s="45">
        <v>214</v>
      </c>
      <c r="I17" s="7">
        <f>D17/(D17+E17)</f>
        <v>0.97663551401869164</v>
      </c>
      <c r="J17" s="7">
        <f>D17/(D17+F17)</f>
        <v>0.98122065727699526</v>
      </c>
      <c r="K17" s="88">
        <f xml:space="preserve"> D17/(D17+E17+F17)</f>
        <v>0.95871559633027525</v>
      </c>
    </row>
    <row r="18" spans="2:11" ht="17" thickBot="1" x14ac:dyDescent="0.25">
      <c r="B18" s="69" t="s">
        <v>52</v>
      </c>
      <c r="C18" s="121"/>
      <c r="D18" s="121"/>
      <c r="E18" s="121"/>
      <c r="F18" s="121"/>
      <c r="G18" s="121" t="s">
        <v>17</v>
      </c>
      <c r="H18" s="121"/>
      <c r="I18" s="121"/>
      <c r="J18" s="121"/>
      <c r="K18" s="122"/>
    </row>
    <row r="19" spans="2:11" x14ac:dyDescent="0.2">
      <c r="B19" s="70"/>
      <c r="C19" s="72" t="s">
        <v>0</v>
      </c>
      <c r="D19" s="73" t="s">
        <v>1</v>
      </c>
      <c r="E19" s="73" t="s">
        <v>2</v>
      </c>
      <c r="F19" s="73" t="s">
        <v>3</v>
      </c>
      <c r="G19" s="73" t="s">
        <v>4</v>
      </c>
      <c r="H19" s="73" t="s">
        <v>5</v>
      </c>
      <c r="I19" s="73" t="s">
        <v>10</v>
      </c>
      <c r="J19" s="73" t="s">
        <v>6</v>
      </c>
      <c r="K19" s="86" t="s">
        <v>7</v>
      </c>
    </row>
    <row r="20" spans="2:11" ht="51" x14ac:dyDescent="0.2">
      <c r="B20" s="70"/>
      <c r="C20" s="74" t="s">
        <v>48</v>
      </c>
      <c r="D20" s="75">
        <v>224</v>
      </c>
      <c r="E20" s="75">
        <v>15</v>
      </c>
      <c r="F20" s="75">
        <v>3</v>
      </c>
      <c r="G20" s="75">
        <v>227</v>
      </c>
      <c r="H20" s="75">
        <v>239</v>
      </c>
      <c r="I20" s="75">
        <f>D20/(D20+E20)</f>
        <v>0.93723849372384938</v>
      </c>
      <c r="J20" s="75">
        <f>D20/(D20+F20)</f>
        <v>0.986784140969163</v>
      </c>
      <c r="K20" s="87">
        <f t="shared" ref="K20:K31" si="3" xml:space="preserve"> D20/(D20+E20+F20)</f>
        <v>0.92561983471074383</v>
      </c>
    </row>
    <row r="21" spans="2:11" ht="68" x14ac:dyDescent="0.2">
      <c r="B21" s="70"/>
      <c r="C21" s="74" t="s">
        <v>49</v>
      </c>
      <c r="D21" s="75">
        <v>224</v>
      </c>
      <c r="E21" s="75">
        <v>9</v>
      </c>
      <c r="F21" s="75">
        <v>3</v>
      </c>
      <c r="G21" s="75">
        <v>227</v>
      </c>
      <c r="H21" s="75">
        <v>233</v>
      </c>
      <c r="I21" s="75">
        <f>D21/(D21+E21)</f>
        <v>0.96137339055793991</v>
      </c>
      <c r="J21" s="75">
        <f>D21/(D21+F21)</f>
        <v>0.986784140969163</v>
      </c>
      <c r="K21" s="87">
        <f t="shared" si="3"/>
        <v>0.94915254237288138</v>
      </c>
    </row>
    <row r="22" spans="2:11" ht="52" thickBot="1" x14ac:dyDescent="0.25">
      <c r="C22" s="6" t="s">
        <v>58</v>
      </c>
      <c r="D22" s="45">
        <v>222</v>
      </c>
      <c r="E22" s="45">
        <v>11</v>
      </c>
      <c r="F22" s="45">
        <v>5</v>
      </c>
      <c r="G22" s="45">
        <v>224</v>
      </c>
      <c r="H22" s="45">
        <v>233</v>
      </c>
      <c r="I22" s="91">
        <f>D22/(D22+E22)</f>
        <v>0.9527896995708155</v>
      </c>
      <c r="J22" s="91">
        <f>D22/(D22+F22)</f>
        <v>0.97797356828193838</v>
      </c>
      <c r="K22" s="88">
        <f t="shared" ref="K22" si="4" xml:space="preserve"> D22/(D22+E22+F22)</f>
        <v>0.9327731092436975</v>
      </c>
    </row>
    <row r="23" spans="2:11" ht="17" thickBot="1" x14ac:dyDescent="0.25">
      <c r="B23" s="69" t="s">
        <v>53</v>
      </c>
      <c r="C23" s="121"/>
      <c r="D23" s="121"/>
      <c r="E23" s="121"/>
      <c r="F23" s="121"/>
      <c r="G23" s="121" t="s">
        <v>17</v>
      </c>
      <c r="H23" s="121"/>
      <c r="I23" s="121"/>
      <c r="J23" s="121"/>
      <c r="K23" s="122"/>
    </row>
    <row r="24" spans="2:11" x14ac:dyDescent="0.2">
      <c r="B24" s="70"/>
      <c r="C24" s="72" t="s">
        <v>0</v>
      </c>
      <c r="D24" s="73" t="s">
        <v>1</v>
      </c>
      <c r="E24" s="73" t="s">
        <v>2</v>
      </c>
      <c r="F24" s="73" t="s">
        <v>3</v>
      </c>
      <c r="G24" s="73" t="s">
        <v>4</v>
      </c>
      <c r="H24" s="73" t="s">
        <v>5</v>
      </c>
      <c r="I24" s="73" t="s">
        <v>10</v>
      </c>
      <c r="J24" s="73" t="s">
        <v>6</v>
      </c>
      <c r="K24" s="86" t="s">
        <v>7</v>
      </c>
    </row>
    <row r="25" spans="2:11" ht="51" x14ac:dyDescent="0.2">
      <c r="B25" s="70"/>
      <c r="C25" s="74" t="s">
        <v>48</v>
      </c>
      <c r="D25" s="75">
        <v>226</v>
      </c>
      <c r="E25" s="75">
        <v>4</v>
      </c>
      <c r="F25" s="75">
        <v>1</v>
      </c>
      <c r="G25" s="75">
        <v>227</v>
      </c>
      <c r="H25" s="75">
        <v>230</v>
      </c>
      <c r="I25" s="75">
        <f>D25/(D25+E25)</f>
        <v>0.9826086956521739</v>
      </c>
      <c r="J25" s="75">
        <f>D25/(D25+F25)</f>
        <v>0.99559471365638763</v>
      </c>
      <c r="K25" s="87">
        <f t="shared" si="3"/>
        <v>0.97835497835497831</v>
      </c>
    </row>
    <row r="26" spans="2:11" ht="68" x14ac:dyDescent="0.2">
      <c r="B26" s="70"/>
      <c r="C26" s="74" t="s">
        <v>49</v>
      </c>
      <c r="D26" s="75">
        <v>225</v>
      </c>
      <c r="E26" s="75">
        <v>5</v>
      </c>
      <c r="F26" s="75">
        <v>2</v>
      </c>
      <c r="G26" s="75">
        <v>227</v>
      </c>
      <c r="H26" s="75">
        <v>230</v>
      </c>
      <c r="I26" s="75">
        <f>D26/(D26+E26)</f>
        <v>0.97826086956521741</v>
      </c>
      <c r="J26" s="75">
        <f>D26/(D26+F26)</f>
        <v>0.99118942731277537</v>
      </c>
      <c r="K26" s="87">
        <f t="shared" si="3"/>
        <v>0.96982758620689657</v>
      </c>
    </row>
    <row r="27" spans="2:11" ht="52" thickBot="1" x14ac:dyDescent="0.25">
      <c r="C27" s="6" t="s">
        <v>58</v>
      </c>
      <c r="D27" s="45">
        <v>227</v>
      </c>
      <c r="E27" s="45">
        <v>6</v>
      </c>
      <c r="F27" s="45">
        <v>0</v>
      </c>
      <c r="G27" s="45">
        <v>227</v>
      </c>
      <c r="H27" s="45">
        <v>233</v>
      </c>
      <c r="I27" s="91">
        <f>D27/(D27+E27)</f>
        <v>0.97424892703862664</v>
      </c>
      <c r="J27" s="91">
        <f>D27/(D27+F27)</f>
        <v>1</v>
      </c>
      <c r="K27" s="88">
        <f t="shared" ref="K27" si="5" xml:space="preserve"> D27/(D27+E27+F27)</f>
        <v>0.97424892703862664</v>
      </c>
    </row>
    <row r="28" spans="2:11" ht="17" thickBot="1" x14ac:dyDescent="0.25">
      <c r="B28" s="69" t="s">
        <v>54</v>
      </c>
      <c r="C28" s="121"/>
      <c r="D28" s="121"/>
      <c r="E28" s="121"/>
      <c r="F28" s="121"/>
      <c r="G28" s="121" t="s">
        <v>17</v>
      </c>
      <c r="H28" s="121"/>
      <c r="I28" s="121"/>
      <c r="J28" s="121"/>
      <c r="K28" s="122"/>
    </row>
    <row r="29" spans="2:11" x14ac:dyDescent="0.2">
      <c r="B29" s="70"/>
      <c r="C29" s="72" t="s">
        <v>0</v>
      </c>
      <c r="D29" s="73" t="s">
        <v>1</v>
      </c>
      <c r="E29" s="73" t="s">
        <v>2</v>
      </c>
      <c r="F29" s="73" t="s">
        <v>3</v>
      </c>
      <c r="G29" s="73" t="s">
        <v>4</v>
      </c>
      <c r="H29" s="73" t="s">
        <v>5</v>
      </c>
      <c r="I29" s="73" t="s">
        <v>10</v>
      </c>
      <c r="J29" s="73" t="s">
        <v>6</v>
      </c>
      <c r="K29" s="86" t="s">
        <v>7</v>
      </c>
    </row>
    <row r="30" spans="2:11" ht="51" x14ac:dyDescent="0.2">
      <c r="B30" s="70"/>
      <c r="C30" s="74" t="s">
        <v>48</v>
      </c>
      <c r="D30" s="75">
        <v>195</v>
      </c>
      <c r="E30" s="75">
        <v>3</v>
      </c>
      <c r="F30" s="75">
        <v>0</v>
      </c>
      <c r="G30" s="75">
        <v>195</v>
      </c>
      <c r="H30" s="75">
        <v>198</v>
      </c>
      <c r="I30" s="75">
        <f>D30/(D30+E30)</f>
        <v>0.98484848484848486</v>
      </c>
      <c r="J30" s="75">
        <f>D30/(D30+F30)</f>
        <v>1</v>
      </c>
      <c r="K30" s="87">
        <f t="shared" si="3"/>
        <v>0.98484848484848486</v>
      </c>
    </row>
    <row r="31" spans="2:11" ht="68" x14ac:dyDescent="0.2">
      <c r="B31" s="70"/>
      <c r="C31" s="74" t="s">
        <v>49</v>
      </c>
      <c r="D31" s="75">
        <v>195</v>
      </c>
      <c r="E31" s="75">
        <v>3</v>
      </c>
      <c r="F31" s="75">
        <v>0</v>
      </c>
      <c r="G31" s="75">
        <v>195</v>
      </c>
      <c r="H31" s="75">
        <v>198</v>
      </c>
      <c r="I31" s="75">
        <f>D31/(D31+E31)</f>
        <v>0.98484848484848486</v>
      </c>
      <c r="J31" s="75">
        <f>D31/(D31+F31)</f>
        <v>1</v>
      </c>
      <c r="K31" s="87">
        <f t="shared" si="3"/>
        <v>0.98484848484848486</v>
      </c>
    </row>
    <row r="32" spans="2:11" ht="52" thickBot="1" x14ac:dyDescent="0.25">
      <c r="C32" s="6" t="s">
        <v>58</v>
      </c>
      <c r="D32" s="45">
        <v>195</v>
      </c>
      <c r="E32" s="45">
        <v>1</v>
      </c>
      <c r="F32" s="45">
        <v>0</v>
      </c>
      <c r="G32" s="45">
        <v>195</v>
      </c>
      <c r="H32" s="45">
        <v>196</v>
      </c>
      <c r="I32" s="91">
        <f>D32/(D32+E32)</f>
        <v>0.99489795918367352</v>
      </c>
      <c r="J32" s="91">
        <f>D32/(D32+F32)</f>
        <v>1</v>
      </c>
      <c r="K32" s="88">
        <f t="shared" ref="K32" si="6" xml:space="preserve"> D32/(D32+E32+F32)</f>
        <v>0.99489795918367352</v>
      </c>
    </row>
    <row r="33" spans="2:12" ht="17" thickBot="1" x14ac:dyDescent="0.25">
      <c r="B33" s="69" t="s">
        <v>59</v>
      </c>
      <c r="C33" s="121"/>
      <c r="D33" s="121"/>
      <c r="E33" s="121"/>
      <c r="F33" s="121"/>
      <c r="G33" s="121" t="s">
        <v>17</v>
      </c>
      <c r="H33" s="121"/>
      <c r="I33" s="121"/>
      <c r="J33" s="121"/>
      <c r="K33" s="122"/>
    </row>
    <row r="34" spans="2:12" x14ac:dyDescent="0.2">
      <c r="B34" s="70"/>
      <c r="C34" s="72" t="s">
        <v>0</v>
      </c>
      <c r="D34" s="73" t="s">
        <v>1</v>
      </c>
      <c r="E34" s="73" t="s">
        <v>2</v>
      </c>
      <c r="F34" s="73" t="s">
        <v>3</v>
      </c>
      <c r="G34" s="73" t="s">
        <v>4</v>
      </c>
      <c r="H34" s="73" t="s">
        <v>5</v>
      </c>
      <c r="I34" s="73" t="s">
        <v>10</v>
      </c>
      <c r="J34" s="73" t="s">
        <v>6</v>
      </c>
      <c r="K34" s="89" t="s">
        <v>7</v>
      </c>
    </row>
    <row r="35" spans="2:12" ht="51" x14ac:dyDescent="0.2">
      <c r="B35" s="70"/>
      <c r="C35" s="74" t="s">
        <v>48</v>
      </c>
      <c r="D35" s="75">
        <v>177</v>
      </c>
      <c r="E35" s="75">
        <v>3</v>
      </c>
      <c r="F35" s="75">
        <v>3</v>
      </c>
      <c r="G35" s="75">
        <v>180</v>
      </c>
      <c r="H35" s="75">
        <v>180</v>
      </c>
      <c r="I35" s="75">
        <f>D35/(D35+E35)</f>
        <v>0.98333333333333328</v>
      </c>
      <c r="J35" s="75">
        <f>D35/(D35+F35)</f>
        <v>0.98333333333333328</v>
      </c>
      <c r="K35" s="87">
        <f t="shared" ref="K35:K36" si="7" xml:space="preserve"> D35/(D35+E35+F35)</f>
        <v>0.96721311475409832</v>
      </c>
    </row>
    <row r="36" spans="2:12" ht="68" x14ac:dyDescent="0.2">
      <c r="B36" s="70"/>
      <c r="C36" s="74" t="s">
        <v>49</v>
      </c>
      <c r="D36" s="94">
        <v>177</v>
      </c>
      <c r="E36" s="94">
        <v>2</v>
      </c>
      <c r="F36" s="94">
        <v>3</v>
      </c>
      <c r="G36" s="94">
        <v>180</v>
      </c>
      <c r="H36" s="94">
        <v>179</v>
      </c>
      <c r="I36" s="94">
        <f>D36/(D36+E36)</f>
        <v>0.98882681564245811</v>
      </c>
      <c r="J36" s="94">
        <f>D36/(D36+F36)</f>
        <v>0.98333333333333328</v>
      </c>
      <c r="K36" s="90">
        <f t="shared" si="7"/>
        <v>0.97252747252747251</v>
      </c>
    </row>
    <row r="37" spans="2:12" ht="52" thickBot="1" x14ac:dyDescent="0.25">
      <c r="C37" s="23" t="s">
        <v>58</v>
      </c>
      <c r="D37" s="92">
        <v>177</v>
      </c>
      <c r="E37" s="93">
        <v>2</v>
      </c>
      <c r="F37" s="93">
        <v>3</v>
      </c>
      <c r="G37" s="93">
        <v>180</v>
      </c>
      <c r="H37" s="93">
        <v>179</v>
      </c>
      <c r="I37" s="91">
        <f>D37/(D37+E37)</f>
        <v>0.98882681564245811</v>
      </c>
      <c r="J37" s="91">
        <f>D37/(D37+F37)</f>
        <v>0.98333333333333328</v>
      </c>
      <c r="K37" s="88">
        <f t="shared" ref="K37" si="8" xml:space="preserve"> D37/(D37+E37+F37)</f>
        <v>0.97252747252747251</v>
      </c>
    </row>
    <row r="38" spans="2:12" ht="17" thickBot="1" x14ac:dyDescent="0.25"/>
    <row r="39" spans="2:12" x14ac:dyDescent="0.2">
      <c r="F39" s="77" t="s">
        <v>72</v>
      </c>
      <c r="H39" s="71" t="s">
        <v>55</v>
      </c>
      <c r="I39" s="105" t="s">
        <v>60</v>
      </c>
      <c r="J39" s="105" t="s">
        <v>63</v>
      </c>
      <c r="K39" s="106" t="s">
        <v>67</v>
      </c>
      <c r="L39" s="107"/>
    </row>
    <row r="40" spans="2:12" ht="17" thickBot="1" x14ac:dyDescent="0.25">
      <c r="F40" s="78">
        <f>SUM(G5,G6,G7,G10,G11,G12,G15,G16,G17,G20,G21,G22,G25,G26,G27,G30,G31,G32,G35,G36,G37)/SUM(H37,H36,H35,H32,H31,H30,H27,H26,H25,H22,H21,H20,H17,H16,H15,H12,H11,H10,H7,H6,H5)</f>
        <v>0.98829953198127929</v>
      </c>
      <c r="H40" s="108">
        <f>SUM(I35,I30,I25,I20,I15,I10,I5)/7</f>
        <v>0.95846246806939983</v>
      </c>
      <c r="I40" s="79">
        <f>SUM(I36,I31,I26,I21,I16,I11,I6)/7</f>
        <v>0.96246376500674991</v>
      </c>
      <c r="J40" s="79">
        <f>SUM(I7,I12,I17,I22,I27,I32,I37)/7</f>
        <v>0.96232242199535378</v>
      </c>
      <c r="K40" s="118">
        <f>SUM(T5:T11)/7</f>
        <v>0.95305364395153602</v>
      </c>
      <c r="L40" s="119"/>
    </row>
    <row r="41" spans="2:12" x14ac:dyDescent="0.2">
      <c r="H41" s="113"/>
      <c r="I41" s="114"/>
      <c r="J41" s="114"/>
      <c r="K41" s="114"/>
      <c r="L41" s="115"/>
    </row>
    <row r="42" spans="2:12" x14ac:dyDescent="0.2">
      <c r="H42" s="108" t="s">
        <v>56</v>
      </c>
      <c r="I42" s="79" t="s">
        <v>61</v>
      </c>
      <c r="J42" s="79" t="s">
        <v>64</v>
      </c>
      <c r="K42" s="102" t="s">
        <v>73</v>
      </c>
      <c r="L42" s="109"/>
    </row>
    <row r="43" spans="2:12" x14ac:dyDescent="0.2">
      <c r="H43" s="108">
        <f>SUM(J5,J10,J15,J20,J25,J30,J35)/7</f>
        <v>0.95529882105237329</v>
      </c>
      <c r="I43" s="79">
        <f>SUM(J36,J31,J26,J21,J16,J11,J6)/7</f>
        <v>0.95174605636757392</v>
      </c>
      <c r="J43" s="79">
        <f>SUM(J37,J32,J27,J22,J17,J12,J7)/7</f>
        <v>0.95332811280878538</v>
      </c>
      <c r="K43" s="118">
        <f>SUM(U5:U11)/7</f>
        <v>0.94036279956178193</v>
      </c>
      <c r="L43" s="119"/>
    </row>
    <row r="44" spans="2:12" x14ac:dyDescent="0.2">
      <c r="H44" s="113"/>
      <c r="I44" s="114"/>
      <c r="J44" s="114"/>
      <c r="K44" s="114"/>
      <c r="L44" s="115"/>
    </row>
    <row r="45" spans="2:12" x14ac:dyDescent="0.2">
      <c r="H45" s="110" t="s">
        <v>57</v>
      </c>
      <c r="I45" s="103" t="s">
        <v>62</v>
      </c>
      <c r="J45" s="103" t="s">
        <v>65</v>
      </c>
      <c r="K45" s="104" t="s">
        <v>74</v>
      </c>
      <c r="L45" s="111"/>
    </row>
    <row r="46" spans="2:12" ht="17" thickBot="1" x14ac:dyDescent="0.25">
      <c r="H46" s="112">
        <f>SUM(K5,K10,K15,K20,K25,K30,K35)/7</f>
        <v>0.92284297442470853</v>
      </c>
      <c r="I46" s="85">
        <f>SUM(K6,K11,K16,K21,K26,K31,K36)/7</f>
        <v>0.92395207085113462</v>
      </c>
      <c r="J46" s="85">
        <f>SUM(K37,K32,K27,K22,K17,K12,K7)/7</f>
        <v>0.92479387899909937</v>
      </c>
      <c r="K46" s="116">
        <f>SUM(V5:V11)/7</f>
        <v>0.90874971293788265</v>
      </c>
      <c r="L46" s="117"/>
    </row>
    <row r="48" spans="2:12" ht="35" customHeight="1" x14ac:dyDescent="0.3">
      <c r="F48" s="120" t="s">
        <v>68</v>
      </c>
      <c r="G48" s="120"/>
      <c r="H48" s="120"/>
      <c r="I48" s="120"/>
    </row>
    <row r="49" spans="6:9" ht="31" customHeight="1" x14ac:dyDescent="0.3">
      <c r="F49" s="120" t="s">
        <v>69</v>
      </c>
      <c r="G49" s="120"/>
      <c r="H49" s="120"/>
      <c r="I49" s="120"/>
    </row>
    <row r="50" spans="6:9" ht="32" customHeight="1" x14ac:dyDescent="0.3">
      <c r="F50" s="120" t="s">
        <v>70</v>
      </c>
      <c r="G50" s="120"/>
      <c r="H50" s="120"/>
      <c r="I50" s="120"/>
    </row>
  </sheetData>
  <mergeCells count="9">
    <mergeCell ref="F48:I48"/>
    <mergeCell ref="F49:I49"/>
    <mergeCell ref="F50:I50"/>
    <mergeCell ref="K39:L39"/>
    <mergeCell ref="K42:L42"/>
    <mergeCell ref="K45:L45"/>
    <mergeCell ref="K46:L46"/>
    <mergeCell ref="K43:L43"/>
    <mergeCell ref="K40:L40"/>
  </mergeCells>
  <hyperlinks>
    <hyperlink ref="K34" r:id="rId1" xr:uid="{FA3B4F1F-A781-DE4F-9432-349DCB56A0C8}"/>
    <hyperlink ref="H45" r:id="rId2" xr:uid="{784C7E07-7ABD-9B4C-952E-E59FE9066FE0}"/>
    <hyperlink ref="I45" r:id="rId3" xr:uid="{F2CBECD5-CA7B-264E-A21E-9C7C3BBB9D36}"/>
    <hyperlink ref="J45" r:id="rId4" xr:uid="{5B5D9A5D-3F87-F94B-8E36-0BE3943569B1}"/>
    <hyperlink ref="K45" r:id="rId5" xr:uid="{F0C3E8C5-4012-7E4D-92D5-6AAB719340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conveier</vt:lpstr>
      <vt:lpstr>poddon</vt:lpstr>
      <vt:lpstr>barier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Козлов</dc:creator>
  <cp:lastModifiedBy>Эдуард Козлов</cp:lastModifiedBy>
  <dcterms:created xsi:type="dcterms:W3CDTF">2025-07-11T11:29:13Z</dcterms:created>
  <dcterms:modified xsi:type="dcterms:W3CDTF">2025-07-17T16:14:17Z</dcterms:modified>
</cp:coreProperties>
</file>