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unalpalawat/Desktop/UVM/Research/Adair Lab/AdairLab/"/>
    </mc:Choice>
  </mc:AlternateContent>
  <bookViews>
    <workbookView xWindow="0" yWindow="440" windowWidth="28800" windowHeight="16420"/>
  </bookViews>
  <sheets>
    <sheet name="Yr 1 and 2 C Ratio" sheetId="5" r:id="rId1"/>
    <sheet name="Yr 1 EA DATA" sheetId="4" r:id="rId2"/>
    <sheet name="Yr1 LF-HF" sheetId="1" r:id="rId3"/>
    <sheet name="Yr2 LF-HF" sheetId="6" r:id="rId4"/>
    <sheet name="Yr 2 C Ratio" sheetId="11" r:id="rId5"/>
    <sheet name="Yr2 EA DATA" sheetId="7" r:id="rId6"/>
    <sheet name="Scratch" sheetId="2" r:id="rId7"/>
  </sheets>
  <externalReferences>
    <externalReference r:id="rId8"/>
  </externalReferences>
  <definedNames>
    <definedName name="intercept">[1]Sheet2!$L$10</definedName>
    <definedName name="slope">[1]Sheet2!$L$9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2" i="5"/>
  <c r="M83" i="5"/>
  <c r="M82" i="5"/>
  <c r="M79" i="5"/>
  <c r="M78" i="5"/>
  <c r="M75" i="5"/>
  <c r="M74" i="5"/>
  <c r="M71" i="5"/>
  <c r="M70" i="5"/>
  <c r="M67" i="5"/>
  <c r="M66" i="5"/>
  <c r="M63" i="5"/>
  <c r="M62" i="5"/>
  <c r="M59" i="5"/>
  <c r="M58" i="5"/>
  <c r="M55" i="5"/>
  <c r="M54" i="5"/>
  <c r="K34" i="11"/>
  <c r="K33" i="11"/>
  <c r="K30" i="11"/>
  <c r="K29" i="11"/>
  <c r="K26" i="11"/>
  <c r="K25" i="11"/>
  <c r="K22" i="11"/>
  <c r="K21" i="11"/>
  <c r="K17" i="11"/>
  <c r="K16" i="11"/>
  <c r="K13" i="11"/>
  <c r="K12" i="11"/>
  <c r="K9" i="11"/>
  <c r="K8" i="11"/>
  <c r="K5" i="11"/>
  <c r="Q4" i="11"/>
  <c r="K4" i="11"/>
  <c r="P51" i="5"/>
  <c r="H51" i="5"/>
  <c r="M17" i="5"/>
  <c r="S4" i="5"/>
  <c r="K51" i="11"/>
  <c r="K50" i="11"/>
  <c r="K47" i="11"/>
  <c r="K46" i="11"/>
  <c r="K43" i="11"/>
  <c r="K42" i="11"/>
  <c r="K39" i="11"/>
  <c r="K38" i="11"/>
  <c r="G7" i="7"/>
  <c r="G12" i="7"/>
  <c r="G42" i="7"/>
  <c r="G41" i="7"/>
  <c r="G39" i="7"/>
  <c r="G34" i="7"/>
  <c r="G46" i="7"/>
  <c r="G54" i="7"/>
  <c r="G30" i="7"/>
  <c r="G36" i="7"/>
  <c r="G50" i="7"/>
  <c r="G32" i="7"/>
  <c r="G6" i="7"/>
  <c r="G11" i="7"/>
  <c r="G48" i="7"/>
  <c r="G56" i="7"/>
  <c r="G44" i="7"/>
  <c r="G22" i="7"/>
  <c r="G26" i="7"/>
  <c r="G60" i="7"/>
  <c r="G20" i="7"/>
  <c r="G18" i="7"/>
  <c r="G28" i="7"/>
  <c r="G16" i="7"/>
  <c r="G24" i="7"/>
  <c r="G52" i="7"/>
  <c r="G14" i="7"/>
  <c r="G5" i="7"/>
  <c r="G10" i="7"/>
  <c r="G58" i="7"/>
  <c r="G2" i="7"/>
  <c r="G43" i="7"/>
  <c r="G51" i="7"/>
  <c r="G35" i="7"/>
  <c r="G55" i="7"/>
  <c r="G40" i="7"/>
  <c r="G61" i="7"/>
  <c r="G53" i="7"/>
  <c r="G37" i="7"/>
  <c r="G59" i="7"/>
  <c r="G45" i="7"/>
  <c r="G57" i="7"/>
  <c r="G38" i="7"/>
  <c r="G4" i="7"/>
  <c r="G9" i="7"/>
  <c r="G33" i="7"/>
  <c r="G15" i="7"/>
  <c r="G17" i="7"/>
  <c r="G47" i="7"/>
  <c r="G19" i="7"/>
  <c r="G23" i="7"/>
  <c r="G31" i="7"/>
  <c r="G29" i="7"/>
  <c r="G21" i="7"/>
  <c r="G13" i="7"/>
  <c r="G25" i="7"/>
  <c r="G27" i="7"/>
  <c r="G49" i="7"/>
  <c r="G3" i="7"/>
  <c r="G8" i="7"/>
  <c r="F4" i="4"/>
  <c r="F3" i="4"/>
  <c r="R6" i="6"/>
  <c r="R2" i="6"/>
  <c r="S2" i="6"/>
  <c r="N2" i="6"/>
  <c r="T2" i="6"/>
  <c r="N21" i="6"/>
  <c r="R21" i="6"/>
  <c r="S21" i="6"/>
  <c r="T21" i="6"/>
  <c r="R20" i="6"/>
  <c r="S20" i="6"/>
  <c r="N20" i="6"/>
  <c r="T20" i="6"/>
  <c r="R22" i="6"/>
  <c r="S22" i="6"/>
  <c r="N22" i="6"/>
  <c r="T22" i="6"/>
  <c r="R11" i="6"/>
  <c r="S11" i="6"/>
  <c r="N11" i="6"/>
  <c r="T11" i="6"/>
  <c r="R15" i="6"/>
  <c r="S15" i="6"/>
  <c r="N15" i="6"/>
  <c r="T15" i="6"/>
  <c r="R18" i="6"/>
  <c r="S18" i="6"/>
  <c r="N18" i="6"/>
  <c r="T18" i="6"/>
  <c r="R19" i="6"/>
  <c r="S19" i="6"/>
  <c r="N19" i="6"/>
  <c r="T19" i="6"/>
  <c r="R16" i="6"/>
  <c r="S16" i="6"/>
  <c r="N16" i="6"/>
  <c r="T16" i="6"/>
  <c r="R17" i="6"/>
  <c r="S17" i="6"/>
  <c r="N17" i="6"/>
  <c r="T17" i="6"/>
  <c r="R23" i="6"/>
  <c r="S23" i="6"/>
  <c r="N23" i="6"/>
  <c r="T23" i="6"/>
  <c r="R24" i="6"/>
  <c r="S24" i="6"/>
  <c r="N24" i="6"/>
  <c r="T24" i="6"/>
  <c r="R25" i="6"/>
  <c r="S25" i="6"/>
  <c r="N25" i="6"/>
  <c r="T25" i="6"/>
  <c r="R13" i="6"/>
  <c r="S13" i="6"/>
  <c r="N13" i="6"/>
  <c r="T13" i="6"/>
  <c r="R26" i="6"/>
  <c r="S26" i="6"/>
  <c r="N26" i="6"/>
  <c r="T26" i="6"/>
  <c r="R14" i="6"/>
  <c r="S14" i="6"/>
  <c r="N14" i="6"/>
  <c r="T14" i="6"/>
  <c r="R12" i="6"/>
  <c r="S12" i="6"/>
  <c r="N12" i="6"/>
  <c r="T12" i="6"/>
  <c r="R3" i="6"/>
  <c r="S3" i="6"/>
  <c r="N3" i="6"/>
  <c r="T3" i="6"/>
  <c r="R4" i="6"/>
  <c r="S4" i="6"/>
  <c r="N4" i="6"/>
  <c r="T4" i="6"/>
  <c r="R5" i="6"/>
  <c r="S5" i="6"/>
  <c r="N5" i="6"/>
  <c r="T5" i="6"/>
  <c r="S6" i="6"/>
  <c r="N6" i="6"/>
  <c r="T6" i="6"/>
  <c r="R7" i="6"/>
  <c r="S7" i="6"/>
  <c r="N7" i="6"/>
  <c r="T7" i="6"/>
  <c r="R8" i="6"/>
  <c r="S8" i="6"/>
  <c r="N8" i="6"/>
  <c r="T8" i="6"/>
  <c r="R9" i="6"/>
  <c r="S9" i="6"/>
  <c r="N9" i="6"/>
  <c r="T9" i="6"/>
  <c r="R10" i="6"/>
  <c r="S10" i="6"/>
  <c r="N10" i="6"/>
  <c r="T10" i="6"/>
  <c r="M4" i="5"/>
  <c r="Q2" i="1"/>
  <c r="R2" i="1"/>
  <c r="M2" i="1"/>
  <c r="S2" i="1"/>
  <c r="M50" i="5"/>
  <c r="M49" i="5"/>
  <c r="M46" i="5"/>
  <c r="M45" i="5"/>
  <c r="M42" i="5"/>
  <c r="M41" i="5"/>
  <c r="M38" i="5"/>
  <c r="M37" i="5"/>
  <c r="M34" i="5"/>
  <c r="M33" i="5"/>
  <c r="M30" i="5"/>
  <c r="M29" i="5"/>
  <c r="M26" i="5"/>
  <c r="M25" i="5"/>
  <c r="M22" i="5"/>
  <c r="M21" i="5"/>
  <c r="M18" i="5"/>
  <c r="M12" i="5"/>
  <c r="M13" i="5"/>
  <c r="M8" i="5"/>
  <c r="M9" i="5"/>
  <c r="M5" i="5"/>
  <c r="F30" i="4"/>
  <c r="E30" i="4"/>
  <c r="F26" i="4"/>
  <c r="E26" i="4"/>
  <c r="F32" i="4"/>
  <c r="E32" i="4"/>
  <c r="F50" i="4"/>
  <c r="E50" i="4"/>
  <c r="F22" i="4"/>
  <c r="E22" i="4"/>
  <c r="F6" i="4"/>
  <c r="E6" i="4"/>
  <c r="F28" i="4"/>
  <c r="E28" i="4"/>
  <c r="F34" i="4"/>
  <c r="E34" i="4"/>
  <c r="F48" i="4"/>
  <c r="E48" i="4"/>
  <c r="F24" i="4"/>
  <c r="E24" i="4"/>
  <c r="F14" i="4"/>
  <c r="E14" i="4"/>
  <c r="F31" i="4"/>
  <c r="E31" i="4"/>
  <c r="F29" i="4"/>
  <c r="E29" i="4"/>
  <c r="F13" i="4"/>
  <c r="E13" i="4"/>
  <c r="F25" i="4"/>
  <c r="E25" i="4"/>
  <c r="F33" i="4"/>
  <c r="E33" i="4"/>
  <c r="F23" i="4"/>
  <c r="E23" i="4"/>
  <c r="F27" i="4"/>
  <c r="E27" i="4"/>
  <c r="F49" i="4"/>
  <c r="E49" i="4"/>
  <c r="F51" i="4"/>
  <c r="E51" i="4"/>
  <c r="F38" i="4"/>
  <c r="E38" i="4"/>
  <c r="F40" i="4"/>
  <c r="E40" i="4"/>
  <c r="F20" i="4"/>
  <c r="E20" i="4"/>
  <c r="F10" i="4"/>
  <c r="E10" i="4"/>
  <c r="F36" i="4"/>
  <c r="E36" i="4"/>
  <c r="F44" i="4"/>
  <c r="E44" i="4"/>
  <c r="F42" i="4"/>
  <c r="E42" i="4"/>
  <c r="F16" i="4"/>
  <c r="E16" i="4"/>
  <c r="F8" i="4"/>
  <c r="E8" i="4"/>
  <c r="F21" i="4"/>
  <c r="E21" i="4"/>
  <c r="F12" i="4"/>
  <c r="E12" i="4"/>
  <c r="E4" i="4"/>
  <c r="F18" i="4"/>
  <c r="E18" i="4"/>
  <c r="F46" i="4"/>
  <c r="E46" i="4"/>
  <c r="F35" i="4"/>
  <c r="E35" i="4"/>
  <c r="F39" i="4"/>
  <c r="E39" i="4"/>
  <c r="F43" i="4"/>
  <c r="E43" i="4"/>
  <c r="F5" i="4"/>
  <c r="E5" i="4"/>
  <c r="E3" i="4"/>
  <c r="F37" i="4"/>
  <c r="E37" i="4"/>
  <c r="F9" i="4"/>
  <c r="E9" i="4"/>
  <c r="F41" i="4"/>
  <c r="E41" i="4"/>
  <c r="F47" i="4"/>
  <c r="E47" i="4"/>
  <c r="F11" i="4"/>
  <c r="E11" i="4"/>
  <c r="F7" i="4"/>
  <c r="E7" i="4"/>
  <c r="F45" i="4"/>
  <c r="E45" i="4"/>
  <c r="F17" i="4"/>
  <c r="E17" i="4"/>
  <c r="F15" i="4"/>
  <c r="E15" i="4"/>
  <c r="F19" i="4"/>
  <c r="E19" i="4"/>
  <c r="Q27" i="1"/>
  <c r="R27" i="1"/>
  <c r="M27" i="1"/>
  <c r="S27" i="1"/>
  <c r="Q20" i="1"/>
  <c r="R20" i="1"/>
  <c r="M20" i="1"/>
  <c r="S20" i="1"/>
  <c r="Q21" i="1"/>
  <c r="R21" i="1"/>
  <c r="M21" i="1"/>
  <c r="S21" i="1"/>
  <c r="Q26" i="1"/>
  <c r="R26" i="1"/>
  <c r="M26" i="1"/>
  <c r="S26" i="1"/>
  <c r="Q22" i="1"/>
  <c r="R22" i="1"/>
  <c r="M22" i="1"/>
  <c r="S22" i="1"/>
  <c r="Q23" i="1"/>
  <c r="R23" i="1"/>
  <c r="M23" i="1"/>
  <c r="S23" i="1"/>
  <c r="Q25" i="1"/>
  <c r="R25" i="1"/>
  <c r="M25" i="1"/>
  <c r="S25" i="1"/>
  <c r="Q24" i="1"/>
  <c r="R24" i="1"/>
  <c r="M24" i="1"/>
  <c r="S24" i="1"/>
  <c r="R3" i="1"/>
  <c r="M3" i="1"/>
  <c r="S3" i="1"/>
  <c r="P4" i="1"/>
  <c r="Q4" i="1"/>
  <c r="R4" i="1"/>
  <c r="M4" i="1"/>
  <c r="S4" i="1"/>
  <c r="R5" i="1"/>
  <c r="M5" i="1"/>
  <c r="S5" i="1"/>
  <c r="Q6" i="1"/>
  <c r="R6" i="1"/>
  <c r="M6" i="1"/>
  <c r="S6" i="1"/>
  <c r="Q7" i="1"/>
  <c r="R7" i="1"/>
  <c r="M7" i="1"/>
  <c r="S7" i="1"/>
  <c r="Q8" i="1"/>
  <c r="R8" i="1"/>
  <c r="M8" i="1"/>
  <c r="S8" i="1"/>
  <c r="Q9" i="1"/>
  <c r="R9" i="1"/>
  <c r="M9" i="1"/>
  <c r="S9" i="1"/>
  <c r="Q10" i="1"/>
  <c r="R10" i="1"/>
  <c r="M10" i="1"/>
  <c r="S10" i="1"/>
  <c r="Q11" i="1"/>
  <c r="R11" i="1"/>
  <c r="M11" i="1"/>
  <c r="S11" i="1"/>
  <c r="Q12" i="1"/>
  <c r="R12" i="1"/>
  <c r="M12" i="1"/>
  <c r="S12" i="1"/>
  <c r="Q13" i="1"/>
  <c r="R13" i="1"/>
  <c r="M13" i="1"/>
  <c r="S13" i="1"/>
  <c r="Q14" i="1"/>
  <c r="R14" i="1"/>
  <c r="M14" i="1"/>
  <c r="S14" i="1"/>
  <c r="Q15" i="1"/>
  <c r="R15" i="1"/>
  <c r="M15" i="1"/>
  <c r="S15" i="1"/>
  <c r="Q16" i="1"/>
  <c r="R16" i="1"/>
  <c r="M16" i="1"/>
  <c r="S16" i="1"/>
  <c r="Q17" i="1"/>
  <c r="R17" i="1"/>
  <c r="M17" i="1"/>
  <c r="S17" i="1"/>
  <c r="Q18" i="1"/>
  <c r="R18" i="1"/>
  <c r="M18" i="1"/>
  <c r="S18" i="1"/>
  <c r="Q19" i="1"/>
  <c r="R19" i="1"/>
  <c r="M19" i="1"/>
  <c r="S19" i="1"/>
</calcChain>
</file>

<file path=xl/comments1.xml><?xml version="1.0" encoding="utf-8"?>
<comments xmlns="http://schemas.openxmlformats.org/spreadsheetml/2006/main">
  <authors>
    <author>Microsoft Office User</author>
  </authors>
  <commentList>
    <comment ref="E16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43Coarse
</t>
        </r>
      </text>
    </comment>
    <comment ref="E17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43Ground
</t>
        </r>
      </text>
    </comment>
  </commentList>
</comments>
</file>

<file path=xl/sharedStrings.xml><?xml version="1.0" encoding="utf-8"?>
<sst xmlns="http://schemas.openxmlformats.org/spreadsheetml/2006/main" count="1380" uniqueCount="310">
  <si>
    <t>Sample ID</t>
  </si>
  <si>
    <t>S2 Upper #3 N</t>
  </si>
  <si>
    <t>0-5</t>
  </si>
  <si>
    <t>Depth (cm)</t>
  </si>
  <si>
    <t>S1 Upper #4 C</t>
  </si>
  <si>
    <t>shaker time</t>
  </si>
  <si>
    <t>shaker end time</t>
  </si>
  <si>
    <t>LF tin weight (g)</t>
  </si>
  <si>
    <t>Dry LF wt + tin wt (g)</t>
  </si>
  <si>
    <t>Dry LF wt (g)</t>
  </si>
  <si>
    <t>HF tin wt (g)</t>
  </si>
  <si>
    <t>Dry HF + tin wt (g)</t>
  </si>
  <si>
    <t>Dry HF wt (g)</t>
  </si>
  <si>
    <t>LT tin #</t>
  </si>
  <si>
    <t>HF tin #</t>
  </si>
  <si>
    <t>Initial dry soil (g)</t>
  </si>
  <si>
    <t>NaI added</t>
  </si>
  <si>
    <t>glass bead</t>
  </si>
  <si>
    <t>Dry HF + tin wt + beads (g)</t>
  </si>
  <si>
    <t>S3 Lower #1 LN</t>
  </si>
  <si>
    <t>S1 Lower #3 N</t>
  </si>
  <si>
    <t>S3 Upper #4 LN</t>
  </si>
  <si>
    <t>S3 Upper #2 N</t>
  </si>
  <si>
    <t>S1 Upper #3 L</t>
  </si>
  <si>
    <t>S1 Upper #2 NL</t>
  </si>
  <si>
    <t>S3 Lower #3 L</t>
  </si>
  <si>
    <t>S1 Lower #4 C</t>
  </si>
  <si>
    <t>S3 Lower #4 C</t>
  </si>
  <si>
    <t>Who?</t>
  </si>
  <si>
    <t>KP</t>
  </si>
  <si>
    <t>S3 Upper #1 C</t>
  </si>
  <si>
    <t>S2 Upper #4 L</t>
  </si>
  <si>
    <t>S2 Lower #1 N</t>
  </si>
  <si>
    <t>S2 Lower #4 L</t>
  </si>
  <si>
    <t>S3 Upper #3 L</t>
  </si>
  <si>
    <t>1,2</t>
  </si>
  <si>
    <t>3,4</t>
  </si>
  <si>
    <t>5,6</t>
  </si>
  <si>
    <t>7,8</t>
  </si>
  <si>
    <t>9,10</t>
  </si>
  <si>
    <t>11,12</t>
  </si>
  <si>
    <t>13,14</t>
  </si>
  <si>
    <t>19,20</t>
  </si>
  <si>
    <t>15,16</t>
  </si>
  <si>
    <t>17,18</t>
  </si>
  <si>
    <t>21,22</t>
  </si>
  <si>
    <t>23,24</t>
  </si>
  <si>
    <t>S2 Upper #1 C</t>
  </si>
  <si>
    <t>S1 Upper #1 N</t>
  </si>
  <si>
    <t>S3 Lower #2 N</t>
  </si>
  <si>
    <t>S2 Lower #2 NL</t>
  </si>
  <si>
    <t>S2 Upper #2 NL</t>
  </si>
  <si>
    <t>S2 Lower #3 L</t>
  </si>
  <si>
    <t>S1 Lower #2 LN</t>
  </si>
  <si>
    <t>25,26</t>
  </si>
  <si>
    <t>sample # (LF,HF)</t>
  </si>
  <si>
    <t>27,28</t>
  </si>
  <si>
    <t>HF smells sweetly during filtration, darker red than most samples as well</t>
  </si>
  <si>
    <t>29,30</t>
  </si>
  <si>
    <t>31,32</t>
  </si>
  <si>
    <t>Notes</t>
  </si>
  <si>
    <t>massing done in vials</t>
  </si>
  <si>
    <t>a piece of light fraction spilled</t>
  </si>
  <si>
    <t>33,34</t>
  </si>
  <si>
    <t>35,36</t>
  </si>
  <si>
    <t xml:space="preserve">only 400 mls of water was used to rinse the light fraction due to time restraints </t>
  </si>
  <si>
    <t>light fraction was left for 3 days and nights, and some material is lost</t>
  </si>
  <si>
    <t>37,38</t>
  </si>
  <si>
    <t>39,40</t>
  </si>
  <si>
    <t>41,42</t>
  </si>
  <si>
    <t>43,44</t>
  </si>
  <si>
    <t>45,46</t>
  </si>
  <si>
    <t>S2</t>
  </si>
  <si>
    <t>S3</t>
  </si>
  <si>
    <t>S1</t>
  </si>
  <si>
    <t>Site</t>
  </si>
  <si>
    <t>Total Dry Weight</t>
  </si>
  <si>
    <t>S1 Lower #1 L</t>
  </si>
  <si>
    <t>47,48</t>
  </si>
  <si>
    <t>C4 Litter</t>
  </si>
  <si>
    <t>mg</t>
  </si>
  <si>
    <t>%N</t>
  </si>
  <si>
    <t>%C</t>
  </si>
  <si>
    <t>C/N</t>
  </si>
  <si>
    <t>mg x isotopes</t>
  </si>
  <si>
    <t xml:space="preserve">25              </t>
  </si>
  <si>
    <t xml:space="preserve">11              </t>
  </si>
  <si>
    <t xml:space="preserve">3               </t>
  </si>
  <si>
    <t xml:space="preserve">9               </t>
  </si>
  <si>
    <t xml:space="preserve">31              </t>
  </si>
  <si>
    <t xml:space="preserve">29              </t>
  </si>
  <si>
    <t xml:space="preserve">19              </t>
  </si>
  <si>
    <t xml:space="preserve">17              </t>
  </si>
  <si>
    <t xml:space="preserve">45              </t>
  </si>
  <si>
    <t xml:space="preserve">47              </t>
  </si>
  <si>
    <t xml:space="preserve">43              </t>
  </si>
  <si>
    <t xml:space="preserve">21              </t>
  </si>
  <si>
    <t xml:space="preserve">15              </t>
  </si>
  <si>
    <t xml:space="preserve">5               </t>
  </si>
  <si>
    <t xml:space="preserve">10              </t>
  </si>
  <si>
    <t xml:space="preserve">4               </t>
  </si>
  <si>
    <t xml:space="preserve">48              </t>
  </si>
  <si>
    <t xml:space="preserve">36              </t>
  </si>
  <si>
    <t xml:space="preserve">37              </t>
  </si>
  <si>
    <t xml:space="preserve">32              </t>
  </si>
  <si>
    <t xml:space="preserve">12              </t>
  </si>
  <si>
    <t xml:space="preserve">20              </t>
  </si>
  <si>
    <t xml:space="preserve">22              </t>
  </si>
  <si>
    <t xml:space="preserve">6               </t>
  </si>
  <si>
    <t xml:space="preserve">18              </t>
  </si>
  <si>
    <t xml:space="preserve">26              </t>
  </si>
  <si>
    <t xml:space="preserve">16              </t>
  </si>
  <si>
    <t xml:space="preserve">46              </t>
  </si>
  <si>
    <t xml:space="preserve">50              </t>
  </si>
  <si>
    <t xml:space="preserve">7               </t>
  </si>
  <si>
    <t xml:space="preserve">33              </t>
  </si>
  <si>
    <t xml:space="preserve">41              </t>
  </si>
  <si>
    <t xml:space="preserve">23              </t>
  </si>
  <si>
    <t xml:space="preserve">27              </t>
  </si>
  <si>
    <t xml:space="preserve">13              </t>
  </si>
  <si>
    <t xml:space="preserve">39              </t>
  </si>
  <si>
    <t xml:space="preserve">1               </t>
  </si>
  <si>
    <t xml:space="preserve">14              </t>
  </si>
  <si>
    <t xml:space="preserve">42              </t>
  </si>
  <si>
    <t xml:space="preserve">30              </t>
  </si>
  <si>
    <t xml:space="preserve">24              </t>
  </si>
  <si>
    <t xml:space="preserve">34              </t>
  </si>
  <si>
    <t xml:space="preserve">44              </t>
  </si>
  <si>
    <t xml:space="preserve">38              </t>
  </si>
  <si>
    <t xml:space="preserve">8               </t>
  </si>
  <si>
    <t xml:space="preserve">2               </t>
  </si>
  <si>
    <t xml:space="preserve">28              </t>
  </si>
  <si>
    <t xml:space="preserve">40              </t>
  </si>
  <si>
    <t>Upper</t>
  </si>
  <si>
    <t>Lower</t>
  </si>
  <si>
    <t>N</t>
  </si>
  <si>
    <t>NL</t>
  </si>
  <si>
    <t>L</t>
  </si>
  <si>
    <t>C</t>
  </si>
  <si>
    <t>LN</t>
  </si>
  <si>
    <t>LF</t>
  </si>
  <si>
    <t>HF</t>
  </si>
  <si>
    <t>S2 Lower #3 C</t>
  </si>
  <si>
    <t>Sample #</t>
  </si>
  <si>
    <t>Fraction</t>
  </si>
  <si>
    <t>Treatment</t>
  </si>
  <si>
    <t>Location</t>
  </si>
  <si>
    <t>Placement #</t>
  </si>
  <si>
    <t>Carbon Ratio</t>
  </si>
  <si>
    <t>Sample Name</t>
  </si>
  <si>
    <t>Sample</t>
  </si>
  <si>
    <t>Run 1</t>
  </si>
  <si>
    <t>Run 2</t>
  </si>
  <si>
    <t xml:space="preserve">S1 N bare soil </t>
  </si>
  <si>
    <t>Make sure LF is ODD</t>
  </si>
  <si>
    <t>Make sure HF is EVEN</t>
  </si>
  <si>
    <t>Add this to master spreadsheet</t>
  </si>
  <si>
    <t>Check the LF/HF dry weights in the master spreadsheet</t>
  </si>
  <si>
    <t>S2 U5</t>
  </si>
  <si>
    <t>S2 U6</t>
  </si>
  <si>
    <t>S2 U7</t>
  </si>
  <si>
    <t>S2 U8</t>
  </si>
  <si>
    <t>S2 L5</t>
  </si>
  <si>
    <t>S2 L6</t>
  </si>
  <si>
    <t>S2 L7</t>
  </si>
  <si>
    <t>S2 L8</t>
  </si>
  <si>
    <t>51,52</t>
  </si>
  <si>
    <t>53,54</t>
  </si>
  <si>
    <t>55,56</t>
  </si>
  <si>
    <t>57,58</t>
  </si>
  <si>
    <t>59,60</t>
  </si>
  <si>
    <t>61,62</t>
  </si>
  <si>
    <t>63,64</t>
  </si>
  <si>
    <t>65,66</t>
  </si>
  <si>
    <t>S1 U5</t>
  </si>
  <si>
    <t>S1 U6</t>
  </si>
  <si>
    <t>S1 U7</t>
  </si>
  <si>
    <t>S1 U8</t>
  </si>
  <si>
    <t>S1 L5</t>
  </si>
  <si>
    <t>S1 L6</t>
  </si>
  <si>
    <t>S1 L7</t>
  </si>
  <si>
    <t>S1 L8</t>
  </si>
  <si>
    <t>NaI added (mL)</t>
  </si>
  <si>
    <t>67,68</t>
  </si>
  <si>
    <t>69,70</t>
  </si>
  <si>
    <t>71,72</t>
  </si>
  <si>
    <t>73,74</t>
  </si>
  <si>
    <t>75,76</t>
  </si>
  <si>
    <t>77,78</t>
  </si>
  <si>
    <t>79,80</t>
  </si>
  <si>
    <t>81,82</t>
  </si>
  <si>
    <t>83,84</t>
  </si>
  <si>
    <t>85,86</t>
  </si>
  <si>
    <t>87,88</t>
  </si>
  <si>
    <t>89,90</t>
  </si>
  <si>
    <t>91,92</t>
  </si>
  <si>
    <t>93,94</t>
  </si>
  <si>
    <t>95,96</t>
  </si>
  <si>
    <t>97,98</t>
  </si>
  <si>
    <t>Fell out while field sampling</t>
  </si>
  <si>
    <t>Vial # (LF,HF)</t>
  </si>
  <si>
    <r>
      <rPr>
        <strike/>
        <sz val="11"/>
        <color theme="1"/>
        <rFont val="Calibri"/>
        <scheme val="minor"/>
      </rPr>
      <t>S3U8</t>
    </r>
    <r>
      <rPr>
        <sz val="11"/>
        <color theme="1"/>
        <rFont val="Calibri"/>
        <family val="2"/>
        <scheme val="minor"/>
      </rPr>
      <t xml:space="preserve"> S3L8</t>
    </r>
  </si>
  <si>
    <r>
      <rPr>
        <strike/>
        <sz val="11"/>
        <color theme="1"/>
        <rFont val="Calibri"/>
        <scheme val="minor"/>
      </rPr>
      <t>S3U7</t>
    </r>
    <r>
      <rPr>
        <sz val="11"/>
        <color theme="1"/>
        <rFont val="Calibri"/>
        <family val="2"/>
        <scheme val="minor"/>
      </rPr>
      <t xml:space="preserve"> S3L7</t>
    </r>
  </si>
  <si>
    <t>S3U6</t>
  </si>
  <si>
    <t>S3U8n</t>
  </si>
  <si>
    <t>S3U5</t>
  </si>
  <si>
    <t>S3U7dup</t>
  </si>
  <si>
    <t>S3U7orig</t>
  </si>
  <si>
    <t>Sample lost one bead, subtracted 9 instead of 10</t>
  </si>
  <si>
    <t>Weight</t>
  </si>
  <si>
    <t>Nitrogen</t>
  </si>
  <si>
    <t>Carbon</t>
  </si>
  <si>
    <t>Cal N</t>
  </si>
  <si>
    <t>Cal C</t>
  </si>
  <si>
    <t>B2176</t>
  </si>
  <si>
    <t xml:space="preserve">2176-1          </t>
  </si>
  <si>
    <t xml:space="preserve">2150-1          </t>
  </si>
  <si>
    <t>B2150</t>
  </si>
  <si>
    <t xml:space="preserve">87              </t>
  </si>
  <si>
    <t xml:space="preserve">65              </t>
  </si>
  <si>
    <t xml:space="preserve">63              </t>
  </si>
  <si>
    <t xml:space="preserve">51              </t>
  </si>
  <si>
    <t xml:space="preserve">59              </t>
  </si>
  <si>
    <t xml:space="preserve">67              </t>
  </si>
  <si>
    <t xml:space="preserve">69              </t>
  </si>
  <si>
    <t xml:space="preserve">61              </t>
  </si>
  <si>
    <t xml:space="preserve">57              </t>
  </si>
  <si>
    <t xml:space="preserve">85              </t>
  </si>
  <si>
    <t xml:space="preserve">55              </t>
  </si>
  <si>
    <t xml:space="preserve">53              </t>
  </si>
  <si>
    <t xml:space="preserve">71              </t>
  </si>
  <si>
    <t xml:space="preserve">2176-2          </t>
  </si>
  <si>
    <t xml:space="preserve">2150-2          </t>
  </si>
  <si>
    <t xml:space="preserve">77              </t>
  </si>
  <si>
    <t xml:space="preserve">95              </t>
  </si>
  <si>
    <t xml:space="preserve">83              </t>
  </si>
  <si>
    <t xml:space="preserve">97              </t>
  </si>
  <si>
    <t xml:space="preserve">75              </t>
  </si>
  <si>
    <t xml:space="preserve">91              </t>
  </si>
  <si>
    <t xml:space="preserve">99              </t>
  </si>
  <si>
    <t xml:space="preserve">79              </t>
  </si>
  <si>
    <t xml:space="preserve">93              </t>
  </si>
  <si>
    <t xml:space="preserve">73              </t>
  </si>
  <si>
    <t xml:space="preserve">89              </t>
  </si>
  <si>
    <t xml:space="preserve">81              </t>
  </si>
  <si>
    <t xml:space="preserve">100             </t>
  </si>
  <si>
    <t xml:space="preserve">96              </t>
  </si>
  <si>
    <t xml:space="preserve">2176-3          </t>
  </si>
  <si>
    <t xml:space="preserve">2150-3          </t>
  </si>
  <si>
    <t xml:space="preserve">52              </t>
  </si>
  <si>
    <t xml:space="preserve">90              </t>
  </si>
  <si>
    <t xml:space="preserve">62              </t>
  </si>
  <si>
    <t xml:space="preserve">54              </t>
  </si>
  <si>
    <t xml:space="preserve">66              </t>
  </si>
  <si>
    <t xml:space="preserve">56              </t>
  </si>
  <si>
    <t xml:space="preserve">58              </t>
  </si>
  <si>
    <t xml:space="preserve">98              </t>
  </si>
  <si>
    <t xml:space="preserve">64              </t>
  </si>
  <si>
    <t xml:space="preserve">60              </t>
  </si>
  <si>
    <t xml:space="preserve">82              </t>
  </si>
  <si>
    <t xml:space="preserve">94              </t>
  </si>
  <si>
    <t xml:space="preserve">86              </t>
  </si>
  <si>
    <t xml:space="preserve">2176-4          </t>
  </si>
  <si>
    <t xml:space="preserve">2150-4          </t>
  </si>
  <si>
    <t xml:space="preserve">70              </t>
  </si>
  <si>
    <t xml:space="preserve">88              </t>
  </si>
  <si>
    <t xml:space="preserve">74              </t>
  </si>
  <si>
    <t xml:space="preserve">68              </t>
  </si>
  <si>
    <t xml:space="preserve">92              </t>
  </si>
  <si>
    <t xml:space="preserve">84              </t>
  </si>
  <si>
    <t xml:space="preserve">72              </t>
  </si>
  <si>
    <t xml:space="preserve">78              </t>
  </si>
  <si>
    <t xml:space="preserve">80              </t>
  </si>
  <si>
    <t xml:space="preserve">2176-5          </t>
  </si>
  <si>
    <t xml:space="preserve">2150-5          </t>
  </si>
  <si>
    <t>samples 81 and 71 may be wrong, error during CO2 isolation in Lini Lab</t>
  </si>
  <si>
    <t>NOTES</t>
  </si>
  <si>
    <t>Vial #</t>
  </si>
  <si>
    <t>S1 Upper #7 N</t>
  </si>
  <si>
    <t>FELL OUT</t>
  </si>
  <si>
    <t>S1 Upper #5 NL</t>
  </si>
  <si>
    <t>MOSS</t>
  </si>
  <si>
    <t>S1 Upper #6 C</t>
  </si>
  <si>
    <t>S1 Upper #8 L</t>
  </si>
  <si>
    <t>S1 Lower #7 C</t>
  </si>
  <si>
    <t>S1 Lower #6 L</t>
  </si>
  <si>
    <t>S1 Lower #5 N</t>
  </si>
  <si>
    <t>S1 Lower #8 LN</t>
  </si>
  <si>
    <t>S2 Upper #8 N</t>
  </si>
  <si>
    <t>S2 Upper #7 NL</t>
  </si>
  <si>
    <t>S2 Upper #5 C</t>
  </si>
  <si>
    <t>S2 Upper #6 L</t>
  </si>
  <si>
    <t>S2 Lower #6 N</t>
  </si>
  <si>
    <t>S2 Lower #5 NL</t>
  </si>
  <si>
    <t>S2 Lower #8 C</t>
  </si>
  <si>
    <t>S2 Lower #7 L</t>
  </si>
  <si>
    <t>S3 Upper # N</t>
  </si>
  <si>
    <t>S3 Upper # LN</t>
  </si>
  <si>
    <t>S3 Upper # C</t>
  </si>
  <si>
    <t>S3 Upper # L</t>
  </si>
  <si>
    <t>S3 Lower # N</t>
  </si>
  <si>
    <t>S3 Lower # LN</t>
  </si>
  <si>
    <t>S3 Lower # C</t>
  </si>
  <si>
    <t>S3 Lower # L</t>
  </si>
  <si>
    <t>% C</t>
  </si>
  <si>
    <t>% N</t>
  </si>
  <si>
    <t>Litter</t>
  </si>
  <si>
    <t>VIAL</t>
  </si>
  <si>
    <t>Year</t>
  </si>
  <si>
    <t>SiteLoc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</si>
</sst>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b/>
      <sz val="12"/>
      <color indexed="8"/>
      <name val="Calibri (Body)"/>
    </font>
    <font>
      <b/>
      <sz val="9"/>
      <name val="Calibri"/>
      <family val="2"/>
      <scheme val="minor"/>
    </font>
    <font>
      <sz val="12"/>
      <color indexed="8"/>
      <name val="Calibri (Body)"/>
    </font>
    <font>
      <sz val="12"/>
      <name val="Calibri (Body)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trike/>
      <sz val="11"/>
      <color theme="1"/>
      <name val="Calibri"/>
      <scheme val="minor"/>
    </font>
    <font>
      <sz val="8"/>
      <name val="Arial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</cellStyleXfs>
  <cellXfs count="59">
    <xf numFmtId="0" fontId="0" fillId="0" borderId="0" xfId="0"/>
    <xf numFmtId="18" fontId="0" fillId="0" borderId="0" xfId="0" applyNumberFormat="1"/>
    <xf numFmtId="1" fontId="0" fillId="0" borderId="0" xfId="0" applyNumberFormat="1"/>
    <xf numFmtId="14" fontId="0" fillId="0" borderId="0" xfId="0" applyNumberFormat="1"/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" fontId="4" fillId="2" borderId="0" xfId="0" applyNumberFormat="1" applyFont="1" applyFill="1" applyAlignment="1">
      <alignment horizontal="center" wrapText="1"/>
    </xf>
    <xf numFmtId="14" fontId="5" fillId="3" borderId="0" xfId="0" applyNumberFormat="1" applyFont="1" applyFill="1" applyAlignment="1">
      <alignment horizontal="left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6" fillId="0" borderId="0" xfId="0" applyNumberFormat="1" applyFont="1"/>
    <xf numFmtId="1" fontId="6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left" vertical="center"/>
    </xf>
    <xf numFmtId="2" fontId="5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0" fontId="6" fillId="0" borderId="0" xfId="0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4" xfId="0" applyFont="1" applyBorder="1"/>
    <xf numFmtId="0" fontId="9" fillId="0" borderId="0" xfId="0" applyFont="1" applyBorder="1"/>
    <xf numFmtId="20" fontId="0" fillId="0" borderId="0" xfId="0" applyNumberFormat="1"/>
    <xf numFmtId="0" fontId="0" fillId="4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3" fontId="0" fillId="0" borderId="0" xfId="0" applyNumberFormat="1"/>
    <xf numFmtId="0" fontId="11" fillId="5" borderId="0" xfId="87" applyFont="1" applyFill="1" applyAlignment="1">
      <alignment horizontal="center"/>
    </xf>
    <xf numFmtId="2" fontId="11" fillId="2" borderId="0" xfId="87" applyNumberFormat="1" applyFont="1" applyFill="1" applyAlignment="1">
      <alignment horizontal="center"/>
    </xf>
    <xf numFmtId="2" fontId="12" fillId="5" borderId="0" xfId="87" applyNumberFormat="1" applyFont="1" applyFill="1" applyAlignment="1">
      <alignment horizontal="center"/>
    </xf>
    <xf numFmtId="0" fontId="12" fillId="5" borderId="0" xfId="87" applyFont="1" applyFill="1" applyAlignment="1">
      <alignment horizontal="center"/>
    </xf>
    <xf numFmtId="0" fontId="12" fillId="0" borderId="0" xfId="87" applyFont="1" applyAlignment="1"/>
    <xf numFmtId="0" fontId="12" fillId="4" borderId="0" xfId="87" applyFont="1" applyFill="1" applyAlignment="1"/>
    <xf numFmtId="2" fontId="12" fillId="0" borderId="0" xfId="87" applyNumberFormat="1" applyFont="1" applyAlignment="1"/>
    <xf numFmtId="0" fontId="11" fillId="4" borderId="0" xfId="87" applyFont="1" applyFill="1" applyAlignment="1">
      <alignment horizontal="left" vertical="center"/>
    </xf>
    <xf numFmtId="2" fontId="11" fillId="4" borderId="0" xfId="87" applyNumberFormat="1" applyFont="1" applyFill="1" applyAlignment="1">
      <alignment horizontal="right" vertical="center"/>
    </xf>
    <xf numFmtId="2" fontId="12" fillId="4" borderId="0" xfId="87" applyNumberFormat="1" applyFont="1" applyFill="1"/>
    <xf numFmtId="165" fontId="12" fillId="0" borderId="0" xfId="87" applyNumberFormat="1" applyFont="1"/>
    <xf numFmtId="0" fontId="12" fillId="0" borderId="0" xfId="87" applyFont="1"/>
    <xf numFmtId="2" fontId="12" fillId="0" borderId="0" xfId="87" applyNumberFormat="1" applyFont="1"/>
    <xf numFmtId="0" fontId="11" fillId="6" borderId="0" xfId="87" applyFont="1" applyFill="1" applyAlignment="1">
      <alignment horizontal="left" vertical="center"/>
    </xf>
    <xf numFmtId="2" fontId="11" fillId="6" borderId="0" xfId="87" applyNumberFormat="1" applyFont="1" applyFill="1" applyAlignment="1">
      <alignment horizontal="right" vertical="center"/>
    </xf>
    <xf numFmtId="2" fontId="12" fillId="6" borderId="0" xfId="87" applyNumberFormat="1" applyFont="1" applyFill="1"/>
    <xf numFmtId="0" fontId="12" fillId="6" borderId="0" xfId="87" applyFont="1" applyFill="1"/>
    <xf numFmtId="0" fontId="11" fillId="0" borderId="0" xfId="87" applyFont="1" applyAlignment="1">
      <alignment horizontal="left" vertical="center"/>
    </xf>
    <xf numFmtId="2" fontId="11" fillId="0" borderId="0" xfId="87" applyNumberFormat="1" applyFont="1" applyAlignment="1">
      <alignment horizontal="right" vertical="center"/>
    </xf>
    <xf numFmtId="0" fontId="12" fillId="0" borderId="0" xfId="87" applyFont="1" applyFill="1"/>
    <xf numFmtId="2" fontId="12" fillId="0" borderId="0" xfId="87" applyNumberFormat="1" applyFont="1" applyAlignment="1">
      <alignment horizontal="right"/>
    </xf>
    <xf numFmtId="0" fontId="0" fillId="0" borderId="0" xfId="0" applyFill="1" applyBorder="1"/>
  </cellXfs>
  <cellStyles count="8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  <cellStyle name="Normal 2" xfId="8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%20%20%20Labs%20and%20Field%20Gear/Elemental%20Analyzer/CalibrationLine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9">
          <cell r="L9">
            <v>1.0728859823935735</v>
          </cell>
        </row>
        <row r="10">
          <cell r="L10">
            <v>-0.45482992686792123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3"/>
  <sheetViews>
    <sheetView tabSelected="1" zoomScale="99" workbookViewId="0">
      <selection activeCell="N2" sqref="N2"/>
    </sheetView>
  </sheetViews>
  <sheetFormatPr baseColWidth="10" defaultRowHeight="15" x14ac:dyDescent="0.2"/>
  <cols>
    <col min="2" max="5" width="10.83203125"/>
    <col min="6" max="6" width="12.5" bestFit="1" customWidth="1"/>
    <col min="7" max="9" width="10.83203125"/>
    <col min="10" max="10" width="12.5" bestFit="1" customWidth="1"/>
    <col min="11" max="12" width="10.83203125"/>
    <col min="13" max="13" width="15.5" customWidth="1"/>
    <col min="14" max="14" width="12.5" bestFit="1" customWidth="1"/>
    <col min="15" max="27" width="10.83203125"/>
    <col min="28" max="28" width="12.6640625" bestFit="1" customWidth="1"/>
  </cols>
  <sheetData>
    <row r="1" spans="1:27" ht="16" x14ac:dyDescent="0.2">
      <c r="A1" t="s">
        <v>309</v>
      </c>
      <c r="B1" t="s">
        <v>308</v>
      </c>
      <c r="C1" t="s">
        <v>276</v>
      </c>
      <c r="D1" t="s">
        <v>307</v>
      </c>
      <c r="E1" t="s">
        <v>143</v>
      </c>
      <c r="F1" t="s">
        <v>149</v>
      </c>
      <c r="G1" t="s">
        <v>75</v>
      </c>
      <c r="H1" t="s">
        <v>148</v>
      </c>
      <c r="I1" t="s">
        <v>146</v>
      </c>
      <c r="J1" t="s">
        <v>147</v>
      </c>
      <c r="K1" t="s">
        <v>145</v>
      </c>
      <c r="L1" t="s">
        <v>144</v>
      </c>
      <c r="N1" t="s">
        <v>135</v>
      </c>
      <c r="O1" t="s">
        <v>138</v>
      </c>
      <c r="P1" t="s">
        <v>83</v>
      </c>
      <c r="Q1" t="s">
        <v>143</v>
      </c>
      <c r="R1" t="s">
        <v>150</v>
      </c>
      <c r="S1" t="s">
        <v>148</v>
      </c>
      <c r="V1" s="4"/>
      <c r="W1" s="5"/>
      <c r="X1" s="6"/>
      <c r="Y1" s="6"/>
      <c r="Z1" s="7"/>
      <c r="AA1" s="8"/>
    </row>
    <row r="2" spans="1:27" ht="16" x14ac:dyDescent="0.2">
      <c r="A2" t="str">
        <f>G2&amp;I2</f>
        <v>S1Upper</v>
      </c>
      <c r="B2">
        <v>2015</v>
      </c>
      <c r="E2" s="20">
        <v>35</v>
      </c>
      <c r="F2" s="21" t="s">
        <v>48</v>
      </c>
      <c r="G2" s="21" t="s">
        <v>74</v>
      </c>
      <c r="H2" s="21">
        <v>-27.448</v>
      </c>
      <c r="I2" s="21" t="s">
        <v>133</v>
      </c>
      <c r="J2" s="21">
        <v>1</v>
      </c>
      <c r="K2" s="21" t="s">
        <v>135</v>
      </c>
      <c r="L2" s="21" t="s">
        <v>140</v>
      </c>
      <c r="M2" s="22"/>
      <c r="N2">
        <v>1.2719231843948364</v>
      </c>
      <c r="O2">
        <v>30.752578735351562</v>
      </c>
      <c r="P2">
        <v>24.178015710896265</v>
      </c>
      <c r="Q2">
        <v>50</v>
      </c>
      <c r="R2" t="s">
        <v>79</v>
      </c>
      <c r="S2">
        <v>-13.627000000000001</v>
      </c>
      <c r="T2" t="s">
        <v>151</v>
      </c>
      <c r="V2" s="9"/>
      <c r="W2" s="10"/>
      <c r="X2" s="11"/>
      <c r="Y2" s="11"/>
      <c r="Z2" s="12"/>
      <c r="AA2" s="13"/>
    </row>
    <row r="3" spans="1:27" ht="16" x14ac:dyDescent="0.2">
      <c r="A3" t="str">
        <f t="shared" ref="A3:A66" si="0">G3&amp;I3</f>
        <v>S1Upper</v>
      </c>
      <c r="B3">
        <v>2015</v>
      </c>
      <c r="E3" s="23">
        <v>36</v>
      </c>
      <c r="F3" s="24" t="s">
        <v>48</v>
      </c>
      <c r="G3" s="24" t="s">
        <v>74</v>
      </c>
      <c r="H3" s="24">
        <v>-26.471</v>
      </c>
      <c r="I3" s="24" t="s">
        <v>133</v>
      </c>
      <c r="J3" s="24">
        <v>1</v>
      </c>
      <c r="K3" s="24" t="s">
        <v>135</v>
      </c>
      <c r="L3" s="24" t="s">
        <v>141</v>
      </c>
      <c r="M3" s="25"/>
      <c r="N3">
        <v>0.28340834379196167</v>
      </c>
      <c r="O3">
        <v>4.3217835426330566</v>
      </c>
      <c r="P3">
        <v>15.249316533198115</v>
      </c>
      <c r="Q3">
        <v>50</v>
      </c>
      <c r="R3" t="s">
        <v>79</v>
      </c>
      <c r="S3">
        <v>-13.518000000000001</v>
      </c>
      <c r="T3" t="s">
        <v>152</v>
      </c>
      <c r="V3" s="14"/>
      <c r="W3" s="10"/>
      <c r="X3" s="15"/>
      <c r="Y3" s="15"/>
      <c r="Z3" s="12"/>
      <c r="AA3" s="13"/>
    </row>
    <row r="4" spans="1:27" ht="16" x14ac:dyDescent="0.2">
      <c r="A4" t="str">
        <f t="shared" si="0"/>
        <v>S1Upper</v>
      </c>
      <c r="B4">
        <v>2015</v>
      </c>
      <c r="E4" s="23">
        <v>13</v>
      </c>
      <c r="F4" s="24" t="s">
        <v>24</v>
      </c>
      <c r="G4" s="24" t="s">
        <v>74</v>
      </c>
      <c r="H4" s="24">
        <v>-27.853000000000002</v>
      </c>
      <c r="I4" s="24" t="s">
        <v>133</v>
      </c>
      <c r="J4" s="24">
        <v>2</v>
      </c>
      <c r="K4" s="24" t="s">
        <v>136</v>
      </c>
      <c r="L4" s="24" t="s">
        <v>140</v>
      </c>
      <c r="M4" s="25">
        <f>(H4-H2)/(AVERAGE($S$2:$S$3)-H2)</f>
        <v>-2.9188137364419383E-2</v>
      </c>
      <c r="N4">
        <v>1.2058347463607788</v>
      </c>
      <c r="O4">
        <v>35.068363189697266</v>
      </c>
      <c r="P4">
        <v>29.082229796026308</v>
      </c>
      <c r="R4" t="s">
        <v>153</v>
      </c>
      <c r="S4">
        <f>AVERAGE(H2:H3,H14:H15)</f>
        <v>-26.700249999999997</v>
      </c>
      <c r="V4" s="14"/>
      <c r="W4" s="10"/>
      <c r="X4" s="15"/>
      <c r="Y4" s="15"/>
      <c r="Z4" s="12"/>
      <c r="AA4" s="13"/>
    </row>
    <row r="5" spans="1:27" ht="16" x14ac:dyDescent="0.2">
      <c r="A5" t="str">
        <f t="shared" si="0"/>
        <v>S1Upper</v>
      </c>
      <c r="B5">
        <v>2015</v>
      </c>
      <c r="E5" s="23">
        <v>14</v>
      </c>
      <c r="F5" s="24" t="s">
        <v>24</v>
      </c>
      <c r="G5" s="24" t="s">
        <v>74</v>
      </c>
      <c r="H5" s="24">
        <v>-26.434000000000001</v>
      </c>
      <c r="I5" s="24" t="s">
        <v>133</v>
      </c>
      <c r="J5" s="24">
        <v>2</v>
      </c>
      <c r="K5" s="24" t="s">
        <v>136</v>
      </c>
      <c r="L5" s="24" t="s">
        <v>141</v>
      </c>
      <c r="M5" s="25">
        <f>(H5-H3)/(AVERAGE($S$2:$S$3)-H3)</f>
        <v>2.8685506066596146E-3</v>
      </c>
      <c r="N5">
        <v>0.27382531762123108</v>
      </c>
      <c r="O5">
        <v>4.3014302253723145</v>
      </c>
      <c r="P5">
        <v>15.708665154630692</v>
      </c>
      <c r="V5" s="14"/>
      <c r="W5" s="10"/>
      <c r="X5" s="15"/>
      <c r="Y5" s="15"/>
      <c r="Z5" s="12"/>
      <c r="AA5" s="13"/>
    </row>
    <row r="6" spans="1:27" ht="16" x14ac:dyDescent="0.2">
      <c r="A6" t="str">
        <f t="shared" si="0"/>
        <v>S1Upper</v>
      </c>
      <c r="B6">
        <v>2015</v>
      </c>
      <c r="E6" s="20">
        <v>3</v>
      </c>
      <c r="F6" s="21" t="s">
        <v>4</v>
      </c>
      <c r="G6" s="21" t="s">
        <v>74</v>
      </c>
      <c r="H6" s="21">
        <v>-27.411000000000001</v>
      </c>
      <c r="I6" s="21" t="s">
        <v>133</v>
      </c>
      <c r="J6" s="21">
        <v>4</v>
      </c>
      <c r="K6" s="21" t="s">
        <v>138</v>
      </c>
      <c r="L6" s="21" t="s">
        <v>140</v>
      </c>
      <c r="M6" s="22"/>
      <c r="N6">
        <v>1.1146711111068726</v>
      </c>
      <c r="O6">
        <v>32.527046203613281</v>
      </c>
      <c r="P6">
        <v>29.180846152291327</v>
      </c>
      <c r="V6" s="14"/>
      <c r="W6" s="10"/>
      <c r="X6" s="15"/>
      <c r="Y6" s="15"/>
      <c r="Z6" s="12"/>
      <c r="AA6" s="13"/>
    </row>
    <row r="7" spans="1:27" ht="16" x14ac:dyDescent="0.2">
      <c r="A7" t="str">
        <f t="shared" si="0"/>
        <v>S1Upper</v>
      </c>
      <c r="B7">
        <v>2015</v>
      </c>
      <c r="E7" s="23">
        <v>4</v>
      </c>
      <c r="F7" s="24" t="s">
        <v>4</v>
      </c>
      <c r="G7" s="24" t="s">
        <v>74</v>
      </c>
      <c r="H7" s="24">
        <v>-26.646999999999998</v>
      </c>
      <c r="I7" s="24" t="s">
        <v>133</v>
      </c>
      <c r="J7" s="24">
        <v>4</v>
      </c>
      <c r="K7" s="24" t="s">
        <v>138</v>
      </c>
      <c r="L7" s="24" t="s">
        <v>141</v>
      </c>
      <c r="M7" s="25"/>
      <c r="N7">
        <v>0.2429194301366806</v>
      </c>
      <c r="O7">
        <v>3.9663784503936768</v>
      </c>
      <c r="P7">
        <v>16.32795881400661</v>
      </c>
      <c r="V7" s="14"/>
      <c r="W7" s="10"/>
      <c r="X7" s="15"/>
      <c r="Y7" s="15"/>
      <c r="Z7" s="12"/>
      <c r="AA7" s="13"/>
    </row>
    <row r="8" spans="1:27" ht="16" x14ac:dyDescent="0.2">
      <c r="A8" t="str">
        <f t="shared" si="0"/>
        <v>S1Upper</v>
      </c>
      <c r="B8">
        <v>2015</v>
      </c>
      <c r="E8" s="23">
        <v>11</v>
      </c>
      <c r="F8" s="24" t="s">
        <v>23</v>
      </c>
      <c r="G8" s="24" t="s">
        <v>74</v>
      </c>
      <c r="H8" s="24">
        <v>-27.456</v>
      </c>
      <c r="I8" s="24" t="s">
        <v>133</v>
      </c>
      <c r="J8" s="24">
        <v>3</v>
      </c>
      <c r="K8" s="24" t="s">
        <v>137</v>
      </c>
      <c r="L8" s="24" t="s">
        <v>140</v>
      </c>
      <c r="M8" s="25">
        <f>(H8-H6)/(AVERAGE($S$2:$S$3)-H6)</f>
        <v>-3.2517975214075337E-3</v>
      </c>
      <c r="N8">
        <v>1.2288799285888672</v>
      </c>
      <c r="O8">
        <v>33.770729064941406</v>
      </c>
      <c r="P8">
        <v>27.480902144541176</v>
      </c>
      <c r="V8" s="14"/>
      <c r="W8" s="10"/>
      <c r="X8" s="15"/>
      <c r="Y8" s="15"/>
      <c r="Z8" s="12"/>
      <c r="AA8" s="13"/>
    </row>
    <row r="9" spans="1:27" ht="16" x14ac:dyDescent="0.2">
      <c r="A9" t="str">
        <f t="shared" si="0"/>
        <v>S1Upper</v>
      </c>
      <c r="B9">
        <v>2015</v>
      </c>
      <c r="E9" s="26">
        <v>12</v>
      </c>
      <c r="F9" s="27" t="s">
        <v>23</v>
      </c>
      <c r="G9" s="27" t="s">
        <v>74</v>
      </c>
      <c r="H9" s="27">
        <v>-26.518000000000001</v>
      </c>
      <c r="I9" s="27" t="s">
        <v>133</v>
      </c>
      <c r="J9" s="27">
        <v>3</v>
      </c>
      <c r="K9" s="27" t="s">
        <v>137</v>
      </c>
      <c r="L9" s="27" t="s">
        <v>141</v>
      </c>
      <c r="M9" s="28">
        <f>(H9-H7)/(AVERAGE($S$2:$S$3)-H7)</f>
        <v>9.8665340930817868E-3</v>
      </c>
      <c r="N9">
        <v>0.26235511898994446</v>
      </c>
      <c r="O9">
        <v>4.0548014640808105</v>
      </c>
      <c r="P9">
        <v>15.455392979148323</v>
      </c>
      <c r="Q9" s="24"/>
      <c r="R9" s="24"/>
      <c r="S9" s="24"/>
      <c r="T9" s="24"/>
      <c r="U9" s="24"/>
      <c r="V9" s="14"/>
      <c r="W9" s="10"/>
      <c r="X9" s="15"/>
      <c r="Y9" s="15"/>
      <c r="Z9" s="12"/>
      <c r="AA9" s="13"/>
    </row>
    <row r="10" spans="1:27" ht="16" x14ac:dyDescent="0.2">
      <c r="A10" t="str">
        <f t="shared" si="0"/>
        <v>S1Lower</v>
      </c>
      <c r="B10">
        <v>2015</v>
      </c>
      <c r="E10" s="20">
        <v>17</v>
      </c>
      <c r="F10" s="21" t="s">
        <v>26</v>
      </c>
      <c r="G10" s="21" t="s">
        <v>74</v>
      </c>
      <c r="H10" s="21">
        <v>-26.972000000000001</v>
      </c>
      <c r="I10" s="21" t="s">
        <v>134</v>
      </c>
      <c r="J10" s="21">
        <v>4</v>
      </c>
      <c r="K10" s="21" t="s">
        <v>138</v>
      </c>
      <c r="L10" s="21" t="s">
        <v>140</v>
      </c>
      <c r="M10" s="22"/>
      <c r="N10">
        <v>1.0546754598617554</v>
      </c>
      <c r="O10" s="24">
        <v>32.782833099365234</v>
      </c>
      <c r="P10" s="24">
        <v>31.08333733645641</v>
      </c>
      <c r="Q10" s="24"/>
      <c r="R10" s="24"/>
      <c r="S10" s="24"/>
      <c r="T10" s="24"/>
      <c r="U10" s="24"/>
      <c r="V10" s="14"/>
      <c r="W10" s="10"/>
      <c r="X10" s="15"/>
      <c r="Y10" s="15"/>
      <c r="Z10" s="12"/>
      <c r="AA10" s="13"/>
    </row>
    <row r="11" spans="1:27" ht="16" x14ac:dyDescent="0.2">
      <c r="A11" t="str">
        <f t="shared" si="0"/>
        <v>S1Lower</v>
      </c>
      <c r="B11">
        <v>2015</v>
      </c>
      <c r="E11" s="23">
        <v>18</v>
      </c>
      <c r="F11" s="24" t="s">
        <v>26</v>
      </c>
      <c r="G11" s="24" t="s">
        <v>74</v>
      </c>
      <c r="H11" s="24">
        <v>-25.98</v>
      </c>
      <c r="I11" s="24" t="s">
        <v>134</v>
      </c>
      <c r="J11" s="24">
        <v>4</v>
      </c>
      <c r="K11" s="24" t="s">
        <v>138</v>
      </c>
      <c r="L11" s="24" t="s">
        <v>141</v>
      </c>
      <c r="M11" s="25"/>
      <c r="N11">
        <v>0.21496035158634186</v>
      </c>
      <c r="O11" s="24">
        <v>3.2199513912200928</v>
      </c>
      <c r="P11" s="24">
        <v>14.979280446174529</v>
      </c>
      <c r="Q11" s="24"/>
      <c r="R11" s="24"/>
      <c r="S11" s="24"/>
      <c r="T11" s="24"/>
      <c r="U11" s="24"/>
      <c r="V11" s="14"/>
      <c r="W11" s="10"/>
      <c r="X11" s="15"/>
      <c r="Y11" s="15"/>
      <c r="Z11" s="12"/>
      <c r="AA11" s="13"/>
    </row>
    <row r="12" spans="1:27" ht="16" x14ac:dyDescent="0.2">
      <c r="A12" t="str">
        <f t="shared" si="0"/>
        <v>S1Lower</v>
      </c>
      <c r="B12">
        <v>2015</v>
      </c>
      <c r="E12" s="23">
        <v>47</v>
      </c>
      <c r="F12" s="24" t="s">
        <v>77</v>
      </c>
      <c r="G12" s="24" t="s">
        <v>74</v>
      </c>
      <c r="H12" s="24">
        <v>-27.175000000000001</v>
      </c>
      <c r="I12" s="24" t="s">
        <v>134</v>
      </c>
      <c r="J12" s="24">
        <v>1</v>
      </c>
      <c r="K12" s="24" t="s">
        <v>137</v>
      </c>
      <c r="L12" s="24" t="s">
        <v>140</v>
      </c>
      <c r="M12" s="25">
        <f>(H12-H10)/(AVERAGE($S$2:$S$3)-H10)</f>
        <v>-1.5149819023097833E-2</v>
      </c>
      <c r="N12">
        <v>1.01236248016357</v>
      </c>
      <c r="O12" s="24">
        <v>34.294704437255859</v>
      </c>
      <c r="P12" s="24">
        <v>33.875914120913265</v>
      </c>
      <c r="Q12" s="24"/>
      <c r="R12" s="24"/>
      <c r="S12" s="24"/>
      <c r="T12" s="24"/>
      <c r="U12" s="24"/>
      <c r="V12" s="14"/>
      <c r="W12" s="10"/>
      <c r="X12" s="15"/>
      <c r="Y12" s="15"/>
      <c r="Z12" s="12"/>
      <c r="AA12" s="13"/>
    </row>
    <row r="13" spans="1:27" ht="16" x14ac:dyDescent="0.2">
      <c r="A13" t="str">
        <f t="shared" si="0"/>
        <v>S1Lower</v>
      </c>
      <c r="B13">
        <v>2015</v>
      </c>
      <c r="E13" s="26">
        <v>48</v>
      </c>
      <c r="F13" s="27" t="s">
        <v>77</v>
      </c>
      <c r="G13" s="27" t="s">
        <v>74</v>
      </c>
      <c r="H13" s="27">
        <v>-25.853999999999999</v>
      </c>
      <c r="I13" s="27" t="s">
        <v>134</v>
      </c>
      <c r="J13" s="27">
        <v>1</v>
      </c>
      <c r="K13" s="27" t="s">
        <v>137</v>
      </c>
      <c r="L13" s="27" t="s">
        <v>141</v>
      </c>
      <c r="M13" s="28">
        <f>(H13-H11)/(AVERAGE($S$2:$S$3)-H11)</f>
        <v>1.0155148095909831E-2</v>
      </c>
      <c r="N13">
        <v>0.19009925425052643</v>
      </c>
      <c r="O13" s="24">
        <v>2.7664945125579834</v>
      </c>
      <c r="P13" s="24">
        <v>14.552895136096108</v>
      </c>
      <c r="Q13" s="24"/>
      <c r="R13" s="24"/>
      <c r="S13" s="24"/>
      <c r="T13" s="24"/>
      <c r="U13" s="24"/>
      <c r="V13" s="14"/>
      <c r="W13" s="10"/>
      <c r="X13" s="15"/>
      <c r="Y13" s="15"/>
      <c r="Z13" s="12"/>
      <c r="AA13" s="13"/>
    </row>
    <row r="14" spans="1:27" ht="16" x14ac:dyDescent="0.2">
      <c r="A14" t="str">
        <f t="shared" si="0"/>
        <v>S1Lower</v>
      </c>
      <c r="B14">
        <v>2015</v>
      </c>
      <c r="E14" s="20">
        <v>31</v>
      </c>
      <c r="F14" s="21" t="s">
        <v>20</v>
      </c>
      <c r="G14" s="21" t="s">
        <v>74</v>
      </c>
      <c r="H14" s="21">
        <v>-27.178000000000001</v>
      </c>
      <c r="I14" s="21" t="s">
        <v>134</v>
      </c>
      <c r="J14" s="21">
        <v>3</v>
      </c>
      <c r="K14" s="21" t="s">
        <v>135</v>
      </c>
      <c r="L14" s="21" t="s">
        <v>140</v>
      </c>
      <c r="M14" s="22"/>
      <c r="N14">
        <v>1.0482418537139893</v>
      </c>
      <c r="O14">
        <v>34.856170654296875</v>
      </c>
      <c r="P14">
        <v>33.252031037302309</v>
      </c>
      <c r="Q14" s="24"/>
      <c r="R14" s="24"/>
      <c r="S14" s="24"/>
      <c r="T14" s="24"/>
      <c r="U14" s="24"/>
      <c r="V14" s="14"/>
      <c r="W14" s="10"/>
      <c r="X14" s="15"/>
      <c r="Y14" s="15"/>
      <c r="Z14" s="12"/>
      <c r="AA14" s="13"/>
    </row>
    <row r="15" spans="1:27" ht="16" x14ac:dyDescent="0.2">
      <c r="A15" t="str">
        <f t="shared" si="0"/>
        <v>S1Lower</v>
      </c>
      <c r="B15">
        <v>2015</v>
      </c>
      <c r="E15" s="23">
        <v>32</v>
      </c>
      <c r="F15" s="24" t="s">
        <v>20</v>
      </c>
      <c r="G15" s="24" t="s">
        <v>74</v>
      </c>
      <c r="H15" s="24">
        <v>-25.704000000000001</v>
      </c>
      <c r="I15" s="24" t="s">
        <v>134</v>
      </c>
      <c r="J15" s="24">
        <v>3</v>
      </c>
      <c r="K15" s="24" t="s">
        <v>135</v>
      </c>
      <c r="L15" s="24" t="s">
        <v>141</v>
      </c>
      <c r="M15" s="25"/>
      <c r="N15">
        <v>0.21097859740257263</v>
      </c>
      <c r="O15" s="24">
        <v>2.9712502956390381</v>
      </c>
      <c r="P15" s="24">
        <v>14.08318347083109</v>
      </c>
      <c r="Q15" s="24"/>
      <c r="R15" s="24"/>
      <c r="S15" s="24"/>
      <c r="T15" s="24"/>
      <c r="U15" s="24"/>
      <c r="V15" s="14"/>
      <c r="W15" s="10"/>
      <c r="X15" s="15"/>
      <c r="Y15" s="15"/>
      <c r="Z15" s="12"/>
      <c r="AA15" s="13"/>
    </row>
    <row r="16" spans="1:27" ht="16" x14ac:dyDescent="0.2">
      <c r="A16" t="str">
        <f t="shared" si="0"/>
        <v>S1Lower</v>
      </c>
      <c r="B16">
        <v>2015</v>
      </c>
      <c r="E16" s="29">
        <v>43</v>
      </c>
      <c r="F16" s="30" t="s">
        <v>53</v>
      </c>
      <c r="G16" s="30" t="s">
        <v>74</v>
      </c>
      <c r="H16" s="30">
        <v>-27.391999999999999</v>
      </c>
      <c r="I16" s="30" t="s">
        <v>134</v>
      </c>
      <c r="J16" s="30">
        <v>2</v>
      </c>
      <c r="K16" s="30" t="s">
        <v>139</v>
      </c>
      <c r="L16" s="30" t="s">
        <v>140</v>
      </c>
      <c r="M16" s="25"/>
      <c r="O16" s="24"/>
      <c r="P16" s="24"/>
      <c r="Q16" s="24"/>
      <c r="R16" s="24"/>
      <c r="S16" s="24"/>
      <c r="T16" s="24"/>
      <c r="U16" s="24"/>
      <c r="V16" s="14"/>
      <c r="W16" s="10"/>
      <c r="X16" s="15"/>
      <c r="Y16" s="15"/>
      <c r="Z16" s="12"/>
      <c r="AA16" s="13"/>
    </row>
    <row r="17" spans="1:27" ht="16" x14ac:dyDescent="0.2">
      <c r="A17" t="str">
        <f t="shared" si="0"/>
        <v>S1Lower</v>
      </c>
      <c r="B17">
        <v>2015</v>
      </c>
      <c r="E17" s="23">
        <v>49</v>
      </c>
      <c r="F17" s="24" t="s">
        <v>53</v>
      </c>
      <c r="G17" s="24" t="s">
        <v>74</v>
      </c>
      <c r="H17" s="24">
        <v>-27.364999999999998</v>
      </c>
      <c r="I17" s="24" t="s">
        <v>134</v>
      </c>
      <c r="J17" s="24">
        <v>2</v>
      </c>
      <c r="K17" s="24" t="s">
        <v>136</v>
      </c>
      <c r="L17" s="24" t="s">
        <v>140</v>
      </c>
      <c r="M17" s="25">
        <f>(H17-H14)/(AVERAGE($S$2:$S$3)-H14)</f>
        <v>-1.3744441586123084E-2</v>
      </c>
      <c r="N17">
        <v>1.1924279928207397</v>
      </c>
      <c r="O17" s="24">
        <v>34.919197082519531</v>
      </c>
      <c r="P17" s="24">
        <v>29.284113835600813</v>
      </c>
      <c r="Q17" s="24"/>
      <c r="R17" s="24"/>
      <c r="S17" s="24"/>
      <c r="T17" s="24"/>
      <c r="U17" s="24"/>
      <c r="V17" s="14"/>
      <c r="W17" s="10"/>
      <c r="X17" s="15"/>
      <c r="Y17" s="15"/>
      <c r="Z17" s="12"/>
      <c r="AA17" s="13"/>
    </row>
    <row r="18" spans="1:27" ht="16" x14ac:dyDescent="0.2">
      <c r="A18" t="str">
        <f t="shared" si="0"/>
        <v>S1Lower</v>
      </c>
      <c r="B18">
        <v>2015</v>
      </c>
      <c r="E18" s="26">
        <v>44</v>
      </c>
      <c r="F18" s="27" t="s">
        <v>53</v>
      </c>
      <c r="G18" s="27" t="s">
        <v>74</v>
      </c>
      <c r="H18" s="27">
        <v>-25.956</v>
      </c>
      <c r="I18" s="27" t="s">
        <v>134</v>
      </c>
      <c r="J18" s="27">
        <v>2</v>
      </c>
      <c r="K18" s="24" t="s">
        <v>136</v>
      </c>
      <c r="L18" s="27" t="s">
        <v>141</v>
      </c>
      <c r="M18" s="28">
        <f>(H18-H15)/(AVERAGE($S$2:$S$3)-H15)</f>
        <v>-2.0772369451428012E-2</v>
      </c>
      <c r="N18">
        <v>0.25296404957771301</v>
      </c>
      <c r="O18">
        <v>3.5404958724975586</v>
      </c>
      <c r="P18">
        <v>13.996043621249367</v>
      </c>
      <c r="V18" s="14"/>
      <c r="W18" s="10"/>
      <c r="X18" s="15"/>
      <c r="Y18" s="15"/>
      <c r="Z18" s="12"/>
      <c r="AA18" s="13"/>
    </row>
    <row r="19" spans="1:27" ht="16" x14ac:dyDescent="0.2">
      <c r="A19" t="str">
        <f t="shared" si="0"/>
        <v>S2Upper</v>
      </c>
      <c r="B19">
        <v>2015</v>
      </c>
      <c r="E19" s="20">
        <v>1</v>
      </c>
      <c r="F19" s="21" t="s">
        <v>1</v>
      </c>
      <c r="G19" s="21" t="s">
        <v>72</v>
      </c>
      <c r="H19" s="21">
        <v>-27.75</v>
      </c>
      <c r="I19" s="21" t="s">
        <v>133</v>
      </c>
      <c r="J19" s="21">
        <v>3</v>
      </c>
      <c r="K19" s="21" t="s">
        <v>135</v>
      </c>
      <c r="L19" s="21" t="s">
        <v>140</v>
      </c>
      <c r="M19" s="22"/>
      <c r="N19">
        <v>1.3574113845825195</v>
      </c>
      <c r="O19">
        <v>29.662258148193359</v>
      </c>
      <c r="P19">
        <v>21.852077038027918</v>
      </c>
      <c r="V19" s="14"/>
      <c r="W19" s="10"/>
      <c r="X19" s="15"/>
      <c r="Y19" s="15"/>
      <c r="Z19" s="12"/>
      <c r="AA19" s="13"/>
    </row>
    <row r="20" spans="1:27" ht="16" x14ac:dyDescent="0.2">
      <c r="A20" t="str">
        <f t="shared" si="0"/>
        <v>S2Upper</v>
      </c>
      <c r="B20">
        <v>2015</v>
      </c>
      <c r="E20" s="23">
        <v>2</v>
      </c>
      <c r="F20" s="24" t="s">
        <v>1</v>
      </c>
      <c r="G20" s="24" t="s">
        <v>72</v>
      </c>
      <c r="H20" s="24">
        <v>-26.745000000000001</v>
      </c>
      <c r="I20" s="24" t="s">
        <v>133</v>
      </c>
      <c r="J20" s="24">
        <v>3</v>
      </c>
      <c r="K20" s="24" t="s">
        <v>135</v>
      </c>
      <c r="L20" s="24" t="s">
        <v>141</v>
      </c>
      <c r="M20" s="25"/>
      <c r="N20">
        <v>0.4647650420665741</v>
      </c>
      <c r="O20">
        <v>6.2389488220214844</v>
      </c>
      <c r="P20">
        <v>13.423877136455976</v>
      </c>
      <c r="V20" s="14"/>
      <c r="W20" s="10"/>
      <c r="X20" s="15"/>
      <c r="Y20" s="15"/>
      <c r="Z20" s="12"/>
      <c r="AA20" s="13"/>
    </row>
    <row r="21" spans="1:27" ht="16" x14ac:dyDescent="0.2">
      <c r="A21" t="str">
        <f t="shared" si="0"/>
        <v>S2Upper</v>
      </c>
      <c r="B21">
        <v>2015</v>
      </c>
      <c r="E21" s="23">
        <v>39</v>
      </c>
      <c r="F21" s="24" t="s">
        <v>51</v>
      </c>
      <c r="G21" s="24" t="s">
        <v>72</v>
      </c>
      <c r="H21" s="24">
        <v>-27.667000000000002</v>
      </c>
      <c r="I21" s="24" t="s">
        <v>133</v>
      </c>
      <c r="J21" s="24">
        <v>2</v>
      </c>
      <c r="K21" s="24" t="s">
        <v>136</v>
      </c>
      <c r="L21" s="24" t="s">
        <v>140</v>
      </c>
      <c r="M21" s="25">
        <f>(H21-H19)/(AVERAGE($S$2:$S$3)-H19)</f>
        <v>5.8543466760711278E-3</v>
      </c>
      <c r="N21">
        <v>1.385111927986145</v>
      </c>
      <c r="O21">
        <v>28.105636596679688</v>
      </c>
      <c r="P21">
        <v>20.291238584266111</v>
      </c>
      <c r="V21" s="14"/>
      <c r="W21" s="10"/>
      <c r="X21" s="15"/>
      <c r="Y21" s="15"/>
      <c r="Z21" s="12"/>
      <c r="AA21" s="13"/>
    </row>
    <row r="22" spans="1:27" ht="16" x14ac:dyDescent="0.2">
      <c r="A22" t="str">
        <f t="shared" si="0"/>
        <v>S2Upper</v>
      </c>
      <c r="B22">
        <v>2015</v>
      </c>
      <c r="E22" s="23">
        <v>40</v>
      </c>
      <c r="F22" s="24" t="s">
        <v>51</v>
      </c>
      <c r="G22" s="24" t="s">
        <v>72</v>
      </c>
      <c r="H22" s="24">
        <v>-27.007999999999999</v>
      </c>
      <c r="I22" s="24" t="s">
        <v>133</v>
      </c>
      <c r="J22" s="24">
        <v>2</v>
      </c>
      <c r="K22" s="24" t="s">
        <v>136</v>
      </c>
      <c r="L22" s="24" t="s">
        <v>141</v>
      </c>
      <c r="M22" s="28">
        <f>(H22-H20)/(AVERAGE($S$2:$S$3)-H20)</f>
        <v>-1.996583791990876E-2</v>
      </c>
      <c r="N22">
        <v>0.55823326110839844</v>
      </c>
      <c r="O22">
        <v>8.2690067291259766</v>
      </c>
      <c r="P22">
        <v>14.81281626377381</v>
      </c>
      <c r="V22" s="14"/>
      <c r="W22" s="10"/>
      <c r="X22" s="15"/>
      <c r="Y22" s="15"/>
      <c r="Z22" s="12"/>
      <c r="AA22" s="13"/>
    </row>
    <row r="23" spans="1:27" ht="16" x14ac:dyDescent="0.2">
      <c r="A23" t="str">
        <f t="shared" si="0"/>
        <v>S2Upper</v>
      </c>
      <c r="B23">
        <v>2015</v>
      </c>
      <c r="E23" s="20">
        <v>33</v>
      </c>
      <c r="F23" s="21" t="s">
        <v>47</v>
      </c>
      <c r="G23" s="21" t="s">
        <v>72</v>
      </c>
      <c r="H23" s="21">
        <v>-27.914999999999999</v>
      </c>
      <c r="I23" s="21" t="s">
        <v>133</v>
      </c>
      <c r="J23" s="21">
        <v>1</v>
      </c>
      <c r="K23" s="21" t="s">
        <v>138</v>
      </c>
      <c r="L23" s="21" t="s">
        <v>140</v>
      </c>
      <c r="M23" s="22"/>
      <c r="N23">
        <v>1.4096759557723999</v>
      </c>
      <c r="O23">
        <v>28.982357025146484</v>
      </c>
      <c r="P23">
        <v>20.55958811418207</v>
      </c>
      <c r="V23" s="14"/>
      <c r="W23" s="10"/>
      <c r="X23" s="15"/>
      <c r="Y23" s="15"/>
      <c r="Z23" s="12"/>
      <c r="AA23" s="13"/>
    </row>
    <row r="24" spans="1:27" ht="16" x14ac:dyDescent="0.2">
      <c r="A24" t="str">
        <f t="shared" si="0"/>
        <v>S2Upper</v>
      </c>
      <c r="B24">
        <v>2015</v>
      </c>
      <c r="E24" s="23">
        <v>34</v>
      </c>
      <c r="F24" s="24" t="s">
        <v>47</v>
      </c>
      <c r="G24" s="24" t="s">
        <v>72</v>
      </c>
      <c r="H24" s="24">
        <v>-26.774999999999999</v>
      </c>
      <c r="I24" s="24" t="s">
        <v>133</v>
      </c>
      <c r="J24" s="24">
        <v>1</v>
      </c>
      <c r="K24" s="24" t="s">
        <v>138</v>
      </c>
      <c r="L24" s="24" t="s">
        <v>141</v>
      </c>
      <c r="M24" s="25"/>
      <c r="N24">
        <v>0.554801344871521</v>
      </c>
      <c r="O24">
        <v>7.7404489517211914</v>
      </c>
      <c r="P24">
        <v>13.951748717396672</v>
      </c>
      <c r="V24" s="14"/>
      <c r="W24" s="10"/>
      <c r="X24" s="15"/>
      <c r="Y24" s="15"/>
      <c r="Z24" s="12"/>
      <c r="AA24" s="13"/>
    </row>
    <row r="25" spans="1:27" ht="16" x14ac:dyDescent="0.2">
      <c r="A25" t="str">
        <f t="shared" si="0"/>
        <v>S2Upper</v>
      </c>
      <c r="B25">
        <v>2015</v>
      </c>
      <c r="E25" s="23">
        <v>23</v>
      </c>
      <c r="F25" s="24" t="s">
        <v>31</v>
      </c>
      <c r="G25" s="24" t="s">
        <v>72</v>
      </c>
      <c r="H25" s="24">
        <v>-28.085999999999999</v>
      </c>
      <c r="I25" s="24" t="s">
        <v>133</v>
      </c>
      <c r="J25" s="24">
        <v>4</v>
      </c>
      <c r="K25" s="24" t="s">
        <v>137</v>
      </c>
      <c r="L25" s="24" t="s">
        <v>140</v>
      </c>
      <c r="M25" s="25">
        <f>(H25-H23)/(AVERAGE($S$2:$S$3)-H23)</f>
        <v>-1.1922607634652216E-2</v>
      </c>
      <c r="N25">
        <v>1.4995700120925903</v>
      </c>
      <c r="O25">
        <v>32.232994079589844</v>
      </c>
      <c r="P25">
        <v>21.494824396101375</v>
      </c>
      <c r="V25" s="14"/>
      <c r="W25" s="10"/>
      <c r="X25" s="15"/>
      <c r="Y25" s="15"/>
      <c r="Z25" s="12"/>
      <c r="AA25" s="13"/>
    </row>
    <row r="26" spans="1:27" ht="16" x14ac:dyDescent="0.2">
      <c r="A26" t="str">
        <f t="shared" si="0"/>
        <v>S2Upper</v>
      </c>
      <c r="B26">
        <v>2015</v>
      </c>
      <c r="E26" s="26">
        <v>24</v>
      </c>
      <c r="F26" s="27" t="s">
        <v>31</v>
      </c>
      <c r="G26" s="27" t="s">
        <v>72</v>
      </c>
      <c r="H26" s="27">
        <v>-27.693000000000001</v>
      </c>
      <c r="I26" s="27" t="s">
        <v>133</v>
      </c>
      <c r="J26" s="27">
        <v>4</v>
      </c>
      <c r="K26" s="27" t="s">
        <v>137</v>
      </c>
      <c r="L26" s="27" t="s">
        <v>141</v>
      </c>
      <c r="M26" s="28">
        <f>(H26-H24)/(AVERAGE($S$2:$S$3)-H24)</f>
        <v>-6.9532285551979017E-2</v>
      </c>
      <c r="N26">
        <v>0.49166864156723022</v>
      </c>
      <c r="O26">
        <v>6.8370733261108398</v>
      </c>
      <c r="P26">
        <v>13.905855993412885</v>
      </c>
      <c r="V26" s="14"/>
      <c r="W26" s="10"/>
      <c r="X26" s="15"/>
      <c r="Y26" s="15"/>
      <c r="Z26" s="12"/>
      <c r="AA26" s="13"/>
    </row>
    <row r="27" spans="1:27" ht="16" x14ac:dyDescent="0.2">
      <c r="A27" t="str">
        <f t="shared" si="0"/>
        <v>S2Lower</v>
      </c>
      <c r="B27">
        <v>2015</v>
      </c>
      <c r="E27" s="23">
        <v>25</v>
      </c>
      <c r="F27" s="24" t="s">
        <v>32</v>
      </c>
      <c r="G27" s="24" t="s">
        <v>72</v>
      </c>
      <c r="H27" s="24">
        <v>-27.751999999999999</v>
      </c>
      <c r="I27" s="24" t="s">
        <v>134</v>
      </c>
      <c r="J27" s="24">
        <v>1</v>
      </c>
      <c r="K27" s="24" t="s">
        <v>135</v>
      </c>
      <c r="L27" s="24" t="s">
        <v>140</v>
      </c>
      <c r="M27" s="25"/>
      <c r="N27">
        <v>1.8241795301437378</v>
      </c>
      <c r="O27">
        <v>39.398078918457031</v>
      </c>
      <c r="P27">
        <v>21.597698180152602</v>
      </c>
      <c r="V27" s="14"/>
      <c r="W27" s="10"/>
      <c r="X27" s="15"/>
      <c r="Y27" s="15"/>
      <c r="Z27" s="12"/>
      <c r="AA27" s="13"/>
    </row>
    <row r="28" spans="1:27" ht="16" x14ac:dyDescent="0.2">
      <c r="A28" t="str">
        <f t="shared" si="0"/>
        <v>S2Lower</v>
      </c>
      <c r="B28">
        <v>2015</v>
      </c>
      <c r="E28" s="23">
        <v>26</v>
      </c>
      <c r="F28" s="24" t="s">
        <v>32</v>
      </c>
      <c r="G28" s="24" t="s">
        <v>72</v>
      </c>
      <c r="H28" s="24">
        <v>-26.81</v>
      </c>
      <c r="I28" s="24" t="s">
        <v>134</v>
      </c>
      <c r="J28" s="24">
        <v>1</v>
      </c>
      <c r="K28" s="24" t="s">
        <v>135</v>
      </c>
      <c r="L28" s="24" t="s">
        <v>141</v>
      </c>
      <c r="M28" s="25"/>
      <c r="N28">
        <v>0.51576191186904907</v>
      </c>
      <c r="O28">
        <v>8.2918605804443359</v>
      </c>
      <c r="P28">
        <v>16.076915316208193</v>
      </c>
      <c r="V28" s="14"/>
      <c r="W28" s="10"/>
      <c r="X28" s="15"/>
      <c r="Y28" s="15"/>
      <c r="Z28" s="12"/>
      <c r="AA28" s="13"/>
    </row>
    <row r="29" spans="1:27" ht="16" x14ac:dyDescent="0.2">
      <c r="A29" t="str">
        <f t="shared" si="0"/>
        <v>S2Lower</v>
      </c>
      <c r="B29">
        <v>2015</v>
      </c>
      <c r="E29" s="23">
        <v>37</v>
      </c>
      <c r="F29" s="24" t="s">
        <v>50</v>
      </c>
      <c r="G29" s="24" t="s">
        <v>72</v>
      </c>
      <c r="H29" s="24">
        <v>-27.068000000000001</v>
      </c>
      <c r="I29" s="24" t="s">
        <v>134</v>
      </c>
      <c r="J29" s="24">
        <v>2</v>
      </c>
      <c r="K29" s="24" t="s">
        <v>136</v>
      </c>
      <c r="L29" s="24" t="s">
        <v>140</v>
      </c>
      <c r="M29" s="25">
        <f>(H29-H27)/(AVERAGE($S$2:$S$3)-H27)</f>
        <v>4.8238654395429854E-2</v>
      </c>
      <c r="N29">
        <v>1.7768820524215698</v>
      </c>
      <c r="O29">
        <v>35.649089813232422</v>
      </c>
      <c r="P29">
        <v>20.062721532163117</v>
      </c>
      <c r="V29" s="14"/>
      <c r="W29" s="10"/>
      <c r="X29" s="15"/>
      <c r="Y29" s="15"/>
      <c r="Z29" s="12"/>
      <c r="AA29" s="13"/>
    </row>
    <row r="30" spans="1:27" ht="16" x14ac:dyDescent="0.2">
      <c r="A30" t="str">
        <f t="shared" si="0"/>
        <v>S2Lower</v>
      </c>
      <c r="B30">
        <v>2015</v>
      </c>
      <c r="E30" s="23">
        <v>38</v>
      </c>
      <c r="F30" s="24" t="s">
        <v>50</v>
      </c>
      <c r="G30" s="24" t="s">
        <v>72</v>
      </c>
      <c r="H30" s="24">
        <v>-26.699000000000002</v>
      </c>
      <c r="I30" s="24" t="s">
        <v>134</v>
      </c>
      <c r="J30" s="24">
        <v>2</v>
      </c>
      <c r="K30" s="24" t="s">
        <v>136</v>
      </c>
      <c r="L30" s="24" t="s">
        <v>141</v>
      </c>
      <c r="M30" s="28">
        <f>(H30-H28)/(AVERAGE($S$2:$S$3)-H28)</f>
        <v>8.3852691218128141E-3</v>
      </c>
      <c r="N30">
        <v>0.75098395347595215</v>
      </c>
      <c r="O30">
        <v>12.920326232910156</v>
      </c>
      <c r="P30">
        <v>17.204530367270873</v>
      </c>
      <c r="V30" s="14"/>
      <c r="W30" s="10"/>
      <c r="X30" s="15"/>
      <c r="Y30" s="15"/>
      <c r="Z30" s="12"/>
      <c r="AA30" s="13"/>
    </row>
    <row r="31" spans="1:27" ht="16" x14ac:dyDescent="0.2">
      <c r="A31" t="str">
        <f t="shared" si="0"/>
        <v>S2Lower</v>
      </c>
      <c r="B31">
        <v>2015</v>
      </c>
      <c r="E31" s="20">
        <v>41</v>
      </c>
      <c r="F31" s="21" t="s">
        <v>142</v>
      </c>
      <c r="G31" s="21" t="s">
        <v>72</v>
      </c>
      <c r="H31" s="21">
        <v>-27.85</v>
      </c>
      <c r="I31" s="21" t="s">
        <v>134</v>
      </c>
      <c r="J31" s="21">
        <v>3</v>
      </c>
      <c r="K31" s="21" t="s">
        <v>138</v>
      </c>
      <c r="L31" s="21" t="s">
        <v>140</v>
      </c>
      <c r="M31" s="22"/>
      <c r="N31">
        <v>1.7852978706359863</v>
      </c>
      <c r="O31">
        <v>33.416557312011719</v>
      </c>
      <c r="P31">
        <v>18.717636906219777</v>
      </c>
      <c r="V31" s="14"/>
      <c r="W31" s="10"/>
      <c r="X31" s="15"/>
      <c r="Y31" s="15"/>
      <c r="Z31" s="12"/>
      <c r="AA31" s="13"/>
    </row>
    <row r="32" spans="1:27" ht="16" x14ac:dyDescent="0.2">
      <c r="A32" t="str">
        <f t="shared" si="0"/>
        <v>S2Lower</v>
      </c>
      <c r="B32">
        <v>2015</v>
      </c>
      <c r="E32" s="23">
        <v>42</v>
      </c>
      <c r="F32" s="24" t="s">
        <v>142</v>
      </c>
      <c r="G32" s="24" t="s">
        <v>72</v>
      </c>
      <c r="H32" s="24">
        <v>-26.666</v>
      </c>
      <c r="I32" s="24" t="s">
        <v>134</v>
      </c>
      <c r="J32" s="24">
        <v>3</v>
      </c>
      <c r="K32" s="24" t="s">
        <v>138</v>
      </c>
      <c r="L32" s="24" t="s">
        <v>141</v>
      </c>
      <c r="M32" s="25"/>
      <c r="N32">
        <v>0.50151556730270386</v>
      </c>
      <c r="O32">
        <v>7.150336742401123</v>
      </c>
      <c r="P32">
        <v>14.257457212859229</v>
      </c>
      <c r="V32" s="14"/>
      <c r="W32" s="10"/>
      <c r="X32" s="15"/>
      <c r="Y32" s="15"/>
      <c r="Z32" s="12"/>
      <c r="AA32" s="13"/>
    </row>
    <row r="33" spans="1:27" ht="16" x14ac:dyDescent="0.2">
      <c r="A33" t="str">
        <f t="shared" si="0"/>
        <v>S2Lower</v>
      </c>
      <c r="B33">
        <v>2015</v>
      </c>
      <c r="E33" s="23">
        <v>27</v>
      </c>
      <c r="F33" s="24" t="s">
        <v>33</v>
      </c>
      <c r="G33" s="24" t="s">
        <v>72</v>
      </c>
      <c r="H33" s="24">
        <v>-27.315000000000001</v>
      </c>
      <c r="I33" s="24" t="s">
        <v>134</v>
      </c>
      <c r="J33" s="24">
        <v>4</v>
      </c>
      <c r="K33" s="24" t="s">
        <v>137</v>
      </c>
      <c r="L33" s="24" t="s">
        <v>140</v>
      </c>
      <c r="M33" s="25">
        <f>(H33-H31)/(AVERAGE($S$2:$S$3)-H31)</f>
        <v>3.7471546139029956E-2</v>
      </c>
      <c r="N33">
        <v>1.9720772504806519</v>
      </c>
      <c r="O33">
        <v>35.622871398925781</v>
      </c>
      <c r="P33">
        <v>18.063628790527076</v>
      </c>
      <c r="V33" s="14"/>
      <c r="W33" s="10"/>
      <c r="X33" s="15"/>
      <c r="Y33" s="15"/>
      <c r="Z33" s="12"/>
      <c r="AA33" s="13"/>
    </row>
    <row r="34" spans="1:27" ht="16" x14ac:dyDescent="0.2">
      <c r="A34" t="str">
        <f t="shared" si="0"/>
        <v>S2Lower</v>
      </c>
      <c r="B34">
        <v>2015</v>
      </c>
      <c r="E34" s="26">
        <v>28</v>
      </c>
      <c r="F34" s="27" t="s">
        <v>33</v>
      </c>
      <c r="G34" s="27" t="s">
        <v>72</v>
      </c>
      <c r="H34" s="27">
        <v>-26.792999999999999</v>
      </c>
      <c r="I34" s="27" t="s">
        <v>134</v>
      </c>
      <c r="J34" s="27">
        <v>4</v>
      </c>
      <c r="K34" s="27" t="s">
        <v>137</v>
      </c>
      <c r="L34" s="27" t="s">
        <v>141</v>
      </c>
      <c r="M34" s="28">
        <f>(H34-H32)/(AVERAGE($S$2:$S$3)-H32)</f>
        <v>-9.6994692022758545E-3</v>
      </c>
      <c r="N34">
        <v>0.52768927812576294</v>
      </c>
      <c r="O34">
        <v>7.8510565757751465</v>
      </c>
      <c r="P34">
        <v>14.878180969794165</v>
      </c>
      <c r="V34" s="14"/>
      <c r="W34" s="10"/>
      <c r="X34" s="15"/>
      <c r="Y34" s="15"/>
      <c r="Z34" s="12"/>
      <c r="AA34" s="13"/>
    </row>
    <row r="35" spans="1:27" ht="16" x14ac:dyDescent="0.2">
      <c r="A35" t="str">
        <f t="shared" si="0"/>
        <v>S3Upper</v>
      </c>
      <c r="B35">
        <v>2015</v>
      </c>
      <c r="E35" s="20">
        <v>9</v>
      </c>
      <c r="F35" s="21" t="s">
        <v>22</v>
      </c>
      <c r="G35" s="21" t="s">
        <v>73</v>
      </c>
      <c r="H35" s="21">
        <v>-27.925000000000001</v>
      </c>
      <c r="I35" s="21" t="s">
        <v>133</v>
      </c>
      <c r="J35" s="21">
        <v>2</v>
      </c>
      <c r="K35" s="21" t="s">
        <v>135</v>
      </c>
      <c r="L35" s="21" t="s">
        <v>140</v>
      </c>
      <c r="M35" s="22"/>
      <c r="N35">
        <v>1.834453821182251</v>
      </c>
      <c r="O35">
        <v>37.017974853515625</v>
      </c>
      <c r="P35">
        <v>20.17928956623102</v>
      </c>
      <c r="V35" s="14"/>
      <c r="W35" s="10"/>
      <c r="X35" s="15"/>
      <c r="Y35" s="15"/>
      <c r="Z35" s="12"/>
      <c r="AA35" s="13"/>
    </row>
    <row r="36" spans="1:27" ht="16" x14ac:dyDescent="0.2">
      <c r="A36" t="str">
        <f t="shared" si="0"/>
        <v>S3Upper</v>
      </c>
      <c r="B36">
        <v>2015</v>
      </c>
      <c r="E36" s="23">
        <v>10</v>
      </c>
      <c r="F36" s="24" t="s">
        <v>22</v>
      </c>
      <c r="G36" s="24" t="s">
        <v>73</v>
      </c>
      <c r="H36" s="24">
        <v>-26.641999999999999</v>
      </c>
      <c r="I36" s="24" t="s">
        <v>133</v>
      </c>
      <c r="J36" s="24">
        <v>2</v>
      </c>
      <c r="K36" s="24" t="s">
        <v>135</v>
      </c>
      <c r="L36" s="24" t="s">
        <v>141</v>
      </c>
      <c r="M36" s="25"/>
      <c r="N36">
        <v>0.42215120792388916</v>
      </c>
      <c r="O36">
        <v>6.2667107582092285</v>
      </c>
      <c r="P36">
        <v>14.844706447787949</v>
      </c>
      <c r="V36" s="14"/>
      <c r="W36" s="10"/>
      <c r="X36" s="15"/>
      <c r="Y36" s="15"/>
      <c r="Z36" s="12"/>
      <c r="AA36" s="13"/>
    </row>
    <row r="37" spans="1:27" ht="16" x14ac:dyDescent="0.2">
      <c r="A37" t="str">
        <f t="shared" si="0"/>
        <v>S3Upper</v>
      </c>
      <c r="B37">
        <v>2015</v>
      </c>
      <c r="E37" s="23">
        <v>7</v>
      </c>
      <c r="F37" s="24" t="s">
        <v>21</v>
      </c>
      <c r="G37" s="24" t="s">
        <v>73</v>
      </c>
      <c r="H37" s="24">
        <v>-27.638999999999999</v>
      </c>
      <c r="I37" s="24" t="s">
        <v>133</v>
      </c>
      <c r="J37" s="24">
        <v>4</v>
      </c>
      <c r="K37" s="24" t="s">
        <v>136</v>
      </c>
      <c r="L37" s="24" t="s">
        <v>140</v>
      </c>
      <c r="M37" s="25">
        <f>(H37-H35)/(AVERAGE($S$2:$S$3)-H35)</f>
        <v>1.992684201358658E-2</v>
      </c>
      <c r="N37">
        <v>1.624765157699585</v>
      </c>
      <c r="O37">
        <v>30.730735778808594</v>
      </c>
      <c r="P37">
        <v>18.91395543114584</v>
      </c>
      <c r="V37" s="14"/>
      <c r="W37" s="10"/>
      <c r="X37" s="15"/>
      <c r="Y37" s="15"/>
      <c r="Z37" s="12"/>
      <c r="AA37" s="13"/>
    </row>
    <row r="38" spans="1:27" ht="16" x14ac:dyDescent="0.2">
      <c r="A38" t="str">
        <f t="shared" si="0"/>
        <v>S3Upper</v>
      </c>
      <c r="B38">
        <v>2015</v>
      </c>
      <c r="E38" s="26">
        <v>8</v>
      </c>
      <c r="F38" s="27" t="s">
        <v>21</v>
      </c>
      <c r="G38" s="27" t="s">
        <v>73</v>
      </c>
      <c r="H38" s="27">
        <v>-26.76</v>
      </c>
      <c r="I38" s="27" t="s">
        <v>133</v>
      </c>
      <c r="J38" s="27">
        <v>4</v>
      </c>
      <c r="K38" s="24" t="s">
        <v>136</v>
      </c>
      <c r="L38" s="27" t="s">
        <v>141</v>
      </c>
      <c r="M38" s="28">
        <f>(H38-H36)/(AVERAGE($S$2:$S$3)-H36)</f>
        <v>-9.0286545009374587E-3</v>
      </c>
      <c r="N38">
        <v>0.53944575786590576</v>
      </c>
      <c r="O38">
        <v>7.7156567573547363</v>
      </c>
      <c r="P38">
        <v>14.302933417955764</v>
      </c>
      <c r="V38" s="14"/>
      <c r="W38" s="10"/>
      <c r="X38" s="15"/>
      <c r="Y38" s="15"/>
      <c r="Z38" s="12"/>
      <c r="AA38" s="13"/>
    </row>
    <row r="39" spans="1:27" ht="16" x14ac:dyDescent="0.2">
      <c r="A39" t="str">
        <f t="shared" si="0"/>
        <v>S3Upper</v>
      </c>
      <c r="B39">
        <v>2015</v>
      </c>
      <c r="E39" s="23">
        <v>21</v>
      </c>
      <c r="F39" s="24" t="s">
        <v>30</v>
      </c>
      <c r="G39" s="24" t="s">
        <v>73</v>
      </c>
      <c r="H39" s="24">
        <v>-28.132999999999999</v>
      </c>
      <c r="I39" s="24" t="s">
        <v>133</v>
      </c>
      <c r="J39" s="24">
        <v>1</v>
      </c>
      <c r="K39" s="24" t="s">
        <v>138</v>
      </c>
      <c r="L39" s="24" t="s">
        <v>140</v>
      </c>
      <c r="M39" s="25"/>
      <c r="N39">
        <v>1.3876751661300659</v>
      </c>
      <c r="O39">
        <v>36.449794769287109</v>
      </c>
      <c r="P39">
        <v>26.266806280707552</v>
      </c>
      <c r="V39" s="14"/>
      <c r="W39" s="10"/>
      <c r="X39" s="15"/>
      <c r="Y39" s="15"/>
      <c r="Z39" s="12"/>
      <c r="AA39" s="13"/>
    </row>
    <row r="40" spans="1:27" ht="16" x14ac:dyDescent="0.2">
      <c r="A40" t="str">
        <f t="shared" si="0"/>
        <v>S3Upper</v>
      </c>
      <c r="B40">
        <v>2015</v>
      </c>
      <c r="E40" s="23">
        <v>22</v>
      </c>
      <c r="F40" s="24" t="s">
        <v>30</v>
      </c>
      <c r="G40" s="24" t="s">
        <v>73</v>
      </c>
      <c r="H40" s="24">
        <v>-26.771999999999998</v>
      </c>
      <c r="I40" s="24" t="s">
        <v>133</v>
      </c>
      <c r="J40" s="24">
        <v>1</v>
      </c>
      <c r="K40" s="24" t="s">
        <v>138</v>
      </c>
      <c r="L40" s="24" t="s">
        <v>141</v>
      </c>
      <c r="M40" s="25"/>
      <c r="N40">
        <v>0.3272576630115509</v>
      </c>
      <c r="O40">
        <v>5.06968450546265</v>
      </c>
      <c r="P40">
        <v>15.491415720596008</v>
      </c>
      <c r="V40" s="14"/>
      <c r="W40" s="10"/>
      <c r="X40" s="15"/>
      <c r="Y40" s="15"/>
      <c r="Z40" s="12"/>
      <c r="AA40" s="13"/>
    </row>
    <row r="41" spans="1:27" ht="16" x14ac:dyDescent="0.2">
      <c r="A41" t="str">
        <f t="shared" si="0"/>
        <v>S3Upper</v>
      </c>
      <c r="B41">
        <v>2015</v>
      </c>
      <c r="E41" s="23">
        <v>29</v>
      </c>
      <c r="F41" s="24" t="s">
        <v>34</v>
      </c>
      <c r="G41" s="24" t="s">
        <v>73</v>
      </c>
      <c r="H41" s="24">
        <v>-28.228000000000002</v>
      </c>
      <c r="I41" s="24" t="s">
        <v>133</v>
      </c>
      <c r="J41" s="24">
        <v>3</v>
      </c>
      <c r="K41" s="24" t="s">
        <v>137</v>
      </c>
      <c r="L41" s="24" t="s">
        <v>140</v>
      </c>
      <c r="M41" s="25">
        <f>(H41-H39)/(AVERAGE($S$2:$S$3)-H39)</f>
        <v>-6.5245012190517102E-3</v>
      </c>
      <c r="N41">
        <v>1.4519119262695312</v>
      </c>
      <c r="O41">
        <v>35.81951904296875</v>
      </c>
      <c r="P41">
        <v>24.670586689787445</v>
      </c>
      <c r="V41" s="14"/>
      <c r="W41" s="10"/>
      <c r="X41" s="15"/>
      <c r="Y41" s="15"/>
      <c r="Z41" s="12"/>
      <c r="AA41" s="13"/>
    </row>
    <row r="42" spans="1:27" ht="16" x14ac:dyDescent="0.2">
      <c r="A42" t="str">
        <f t="shared" si="0"/>
        <v>S3Upper</v>
      </c>
      <c r="B42">
        <v>2015</v>
      </c>
      <c r="E42" s="26">
        <v>30</v>
      </c>
      <c r="F42" s="27" t="s">
        <v>34</v>
      </c>
      <c r="G42" s="27" t="s">
        <v>73</v>
      </c>
      <c r="H42" s="27">
        <v>-26.893000000000001</v>
      </c>
      <c r="I42" s="27" t="s">
        <v>133</v>
      </c>
      <c r="J42" s="27">
        <v>3</v>
      </c>
      <c r="K42" s="27" t="s">
        <v>137</v>
      </c>
      <c r="L42" s="27" t="s">
        <v>141</v>
      </c>
      <c r="M42" s="28">
        <f>(H42-H40)/(AVERAGE($S$2:$S$3)-H40)</f>
        <v>-9.1670139020419133E-3</v>
      </c>
      <c r="N42">
        <v>0.32686337828636169</v>
      </c>
      <c r="O42">
        <v>5.2418360710144043</v>
      </c>
      <c r="P42">
        <v>16.036779949150759</v>
      </c>
      <c r="V42" s="14"/>
      <c r="W42" s="10"/>
      <c r="X42" s="15"/>
      <c r="Y42" s="15"/>
      <c r="Z42" s="12"/>
      <c r="AA42" s="13"/>
    </row>
    <row r="43" spans="1:27" ht="16" x14ac:dyDescent="0.2">
      <c r="A43" t="str">
        <f t="shared" si="0"/>
        <v>S3Lower</v>
      </c>
      <c r="B43">
        <v>2015</v>
      </c>
      <c r="E43" s="20">
        <v>45</v>
      </c>
      <c r="F43" s="21" t="s">
        <v>49</v>
      </c>
      <c r="G43" s="21" t="s">
        <v>73</v>
      </c>
      <c r="H43" s="21">
        <v>-27.552</v>
      </c>
      <c r="I43" s="21" t="s">
        <v>134</v>
      </c>
      <c r="J43" s="21">
        <v>2</v>
      </c>
      <c r="K43" s="21" t="s">
        <v>135</v>
      </c>
      <c r="L43" s="21" t="s">
        <v>140</v>
      </c>
      <c r="M43" s="22"/>
      <c r="N43">
        <v>1.3947678804397583</v>
      </c>
      <c r="O43">
        <v>34.357036590576172</v>
      </c>
      <c r="P43">
        <v>24.632798813623165</v>
      </c>
      <c r="V43" s="14"/>
      <c r="W43" s="10"/>
      <c r="X43" s="15"/>
      <c r="Y43" s="15"/>
      <c r="Z43" s="12"/>
      <c r="AA43" s="13"/>
    </row>
    <row r="44" spans="1:27" ht="16" x14ac:dyDescent="0.2">
      <c r="A44" t="str">
        <f t="shared" si="0"/>
        <v>S3Lower</v>
      </c>
      <c r="B44">
        <v>2015</v>
      </c>
      <c r="E44" s="23">
        <v>46</v>
      </c>
      <c r="F44" s="24" t="s">
        <v>49</v>
      </c>
      <c r="G44" s="24" t="s">
        <v>73</v>
      </c>
      <c r="H44" s="24">
        <v>-26.373000000000001</v>
      </c>
      <c r="I44" s="24" t="s">
        <v>134</v>
      </c>
      <c r="J44" s="24">
        <v>2</v>
      </c>
      <c r="K44" s="24" t="s">
        <v>135</v>
      </c>
      <c r="L44" s="24" t="s">
        <v>141</v>
      </c>
      <c r="M44" s="25"/>
      <c r="N44">
        <v>0.28339281678199768</v>
      </c>
      <c r="O44">
        <v>4.2956085205078125</v>
      </c>
      <c r="P44">
        <v>15.157788998626051</v>
      </c>
      <c r="V44" s="14"/>
      <c r="W44" s="10"/>
      <c r="X44" s="15"/>
      <c r="Y44" s="15"/>
      <c r="Z44" s="12"/>
      <c r="AA44" s="13"/>
    </row>
    <row r="45" spans="1:27" ht="16" x14ac:dyDescent="0.2">
      <c r="A45" t="str">
        <f t="shared" si="0"/>
        <v>S3Lower</v>
      </c>
      <c r="B45">
        <v>2015</v>
      </c>
      <c r="E45" s="23">
        <v>5</v>
      </c>
      <c r="F45" s="24" t="s">
        <v>19</v>
      </c>
      <c r="G45" s="24" t="s">
        <v>73</v>
      </c>
      <c r="H45" s="24">
        <v>-27.643000000000001</v>
      </c>
      <c r="I45" s="24" t="s">
        <v>134</v>
      </c>
      <c r="J45" s="24">
        <v>1</v>
      </c>
      <c r="K45" s="24" t="s">
        <v>136</v>
      </c>
      <c r="L45" s="24" t="s">
        <v>140</v>
      </c>
      <c r="M45" s="25">
        <f>(H45-H43)/(AVERAGE($S$2:$S$3)-H43)</f>
        <v>-6.5095318144426546E-3</v>
      </c>
      <c r="N45">
        <v>1.3169949054718018</v>
      </c>
      <c r="O45">
        <v>34.775127410888672</v>
      </c>
      <c r="P45">
        <v>26.40490655385701</v>
      </c>
      <c r="V45" s="14"/>
      <c r="W45" s="10"/>
      <c r="X45" s="15"/>
      <c r="Y45" s="15"/>
      <c r="Z45" s="12"/>
      <c r="AA45" s="13"/>
    </row>
    <row r="46" spans="1:27" ht="16" x14ac:dyDescent="0.2">
      <c r="A46" t="str">
        <f t="shared" si="0"/>
        <v>S3Lower</v>
      </c>
      <c r="B46">
        <v>2015</v>
      </c>
      <c r="E46" s="26">
        <v>6</v>
      </c>
      <c r="F46" s="27" t="s">
        <v>19</v>
      </c>
      <c r="G46" s="27" t="s">
        <v>73</v>
      </c>
      <c r="H46" s="27">
        <v>-25.864000000000001</v>
      </c>
      <c r="I46" s="27" t="s">
        <v>134</v>
      </c>
      <c r="J46" s="27">
        <v>1</v>
      </c>
      <c r="K46" s="24" t="s">
        <v>136</v>
      </c>
      <c r="L46" s="27" t="s">
        <v>141</v>
      </c>
      <c r="M46" s="28">
        <f>(H46-H44)/(AVERAGE($S$2:$S$3)-H44)</f>
        <v>3.9764071715948625E-2</v>
      </c>
      <c r="N46">
        <v>0.2335951179265976</v>
      </c>
      <c r="O46">
        <v>3.5263714790344238</v>
      </c>
      <c r="P46">
        <v>15.096083815169942</v>
      </c>
      <c r="V46" s="14"/>
      <c r="W46" s="10"/>
      <c r="X46" s="15"/>
      <c r="Y46" s="15"/>
      <c r="Z46" s="12"/>
      <c r="AA46" s="13"/>
    </row>
    <row r="47" spans="1:27" ht="16" x14ac:dyDescent="0.2">
      <c r="A47" t="str">
        <f t="shared" si="0"/>
        <v>S3Lower</v>
      </c>
      <c r="B47">
        <v>2015</v>
      </c>
      <c r="E47" s="20">
        <v>19</v>
      </c>
      <c r="F47" s="21" t="s">
        <v>27</v>
      </c>
      <c r="G47" s="21" t="s">
        <v>73</v>
      </c>
      <c r="H47" s="21">
        <v>-27.523</v>
      </c>
      <c r="I47" s="21" t="s">
        <v>134</v>
      </c>
      <c r="J47" s="21">
        <v>4</v>
      </c>
      <c r="K47" s="21" t="s">
        <v>138</v>
      </c>
      <c r="L47" s="21" t="s">
        <v>140</v>
      </c>
      <c r="M47" s="22"/>
      <c r="N47">
        <v>1.111929178237915</v>
      </c>
      <c r="O47">
        <v>36.905807495117188</v>
      </c>
      <c r="P47">
        <v>33.190789681049814</v>
      </c>
      <c r="V47" s="14"/>
      <c r="W47" s="10"/>
      <c r="X47" s="15"/>
      <c r="Y47" s="15"/>
      <c r="Z47" s="12"/>
      <c r="AA47" s="13"/>
    </row>
    <row r="48" spans="1:27" ht="16" x14ac:dyDescent="0.2">
      <c r="A48" t="str">
        <f t="shared" si="0"/>
        <v>S3Lower</v>
      </c>
      <c r="B48">
        <v>2015</v>
      </c>
      <c r="E48" s="23">
        <v>20</v>
      </c>
      <c r="F48" s="24" t="s">
        <v>27</v>
      </c>
      <c r="G48" s="24" t="s">
        <v>73</v>
      </c>
      <c r="H48" s="24">
        <v>-26.268000000000001</v>
      </c>
      <c r="I48" s="24" t="s">
        <v>134</v>
      </c>
      <c r="J48" s="24">
        <v>4</v>
      </c>
      <c r="K48" s="24" t="s">
        <v>138</v>
      </c>
      <c r="L48" s="24" t="s">
        <v>141</v>
      </c>
      <c r="M48" s="25"/>
      <c r="N48">
        <v>0.21991029381752014</v>
      </c>
      <c r="O48">
        <v>3.4370083808898926</v>
      </c>
      <c r="P48">
        <v>15.629138232800942</v>
      </c>
      <c r="V48" s="14"/>
      <c r="W48" s="10"/>
      <c r="X48" s="15"/>
      <c r="Y48" s="15"/>
      <c r="Z48" s="12"/>
      <c r="AA48" s="13"/>
    </row>
    <row r="49" spans="1:27" ht="16" x14ac:dyDescent="0.2">
      <c r="A49" t="str">
        <f t="shared" si="0"/>
        <v>S3Lower</v>
      </c>
      <c r="B49">
        <v>2015</v>
      </c>
      <c r="E49" s="23">
        <v>15</v>
      </c>
      <c r="F49" s="24" t="s">
        <v>25</v>
      </c>
      <c r="G49" s="24" t="s">
        <v>73</v>
      </c>
      <c r="H49" s="24">
        <v>-27.734000000000002</v>
      </c>
      <c r="I49" s="24" t="s">
        <v>134</v>
      </c>
      <c r="J49" s="24">
        <v>3</v>
      </c>
      <c r="K49" s="24" t="s">
        <v>137</v>
      </c>
      <c r="L49" s="24" t="s">
        <v>140</v>
      </c>
      <c r="M49" s="25">
        <f>(H49-H47)/(AVERAGE($S$2:$S$3)-H47)</f>
        <v>-1.5124905917350783E-2</v>
      </c>
      <c r="N49">
        <v>1.1394287347793579</v>
      </c>
      <c r="O49">
        <v>34.260646820068359</v>
      </c>
      <c r="P49">
        <v>30.068266469251967</v>
      </c>
      <c r="V49" s="14"/>
      <c r="W49" s="10"/>
      <c r="X49" s="15"/>
      <c r="Y49" s="15"/>
      <c r="Z49" s="12"/>
      <c r="AA49" s="13"/>
    </row>
    <row r="50" spans="1:27" x14ac:dyDescent="0.2">
      <c r="A50" t="str">
        <f t="shared" si="0"/>
        <v>S3Lower</v>
      </c>
      <c r="B50">
        <v>2015</v>
      </c>
      <c r="E50" s="26">
        <v>16</v>
      </c>
      <c r="F50" s="27" t="s">
        <v>25</v>
      </c>
      <c r="G50" s="27" t="s">
        <v>73</v>
      </c>
      <c r="H50" s="27">
        <v>-26.715</v>
      </c>
      <c r="I50" s="27" t="s">
        <v>134</v>
      </c>
      <c r="J50" s="27">
        <v>3</v>
      </c>
      <c r="K50" s="27" t="s">
        <v>137</v>
      </c>
      <c r="L50" s="27" t="s">
        <v>141</v>
      </c>
      <c r="M50" s="28">
        <f>(H50-H48)/(AVERAGE($S$2:$S$3)-H48)</f>
        <v>-3.5209326139183116E-2</v>
      </c>
      <c r="N50">
        <v>0.29503461718559265</v>
      </c>
      <c r="O50">
        <v>4.8766384124755859</v>
      </c>
      <c r="P50">
        <v>16.529038046433438</v>
      </c>
    </row>
    <row r="51" spans="1:27" ht="16" x14ac:dyDescent="0.2">
      <c r="A51" t="str">
        <f t="shared" si="0"/>
        <v/>
      </c>
      <c r="E51">
        <v>50</v>
      </c>
      <c r="F51" t="s">
        <v>306</v>
      </c>
      <c r="H51">
        <f>AVERAGE(S2:S3)</f>
        <v>-13.572500000000002</v>
      </c>
      <c r="N51" s="15">
        <v>0.34796229004859924</v>
      </c>
      <c r="O51" s="15">
        <v>46.489948272705078</v>
      </c>
      <c r="P51" s="12">
        <f t="shared" ref="P51" si="1">O51/N51</f>
        <v>133.60628321595399</v>
      </c>
    </row>
    <row r="52" spans="1:27" x14ac:dyDescent="0.2">
      <c r="A52" t="str">
        <f t="shared" si="0"/>
        <v>S1Upper</v>
      </c>
      <c r="B52">
        <v>2016</v>
      </c>
      <c r="D52">
        <v>71</v>
      </c>
      <c r="E52" s="20">
        <v>22</v>
      </c>
      <c r="F52" s="21" t="s">
        <v>278</v>
      </c>
      <c r="G52" s="21" t="s">
        <v>74</v>
      </c>
      <c r="H52" s="21">
        <v>-27.225999999999999</v>
      </c>
      <c r="I52" s="21" t="s">
        <v>133</v>
      </c>
      <c r="J52" s="21">
        <v>7</v>
      </c>
      <c r="K52" s="21" t="s">
        <v>135</v>
      </c>
      <c r="L52" s="21" t="s">
        <v>140</v>
      </c>
      <c r="M52" s="22"/>
      <c r="N52">
        <v>1.0451309834750111</v>
      </c>
      <c r="O52">
        <v>32.932709049976324</v>
      </c>
      <c r="P52">
        <v>31.510604479906071</v>
      </c>
    </row>
    <row r="53" spans="1:27" x14ac:dyDescent="0.2">
      <c r="A53" t="str">
        <f t="shared" si="0"/>
        <v>S1Upper</v>
      </c>
      <c r="B53">
        <v>2016</v>
      </c>
      <c r="D53">
        <v>72</v>
      </c>
      <c r="E53" s="23">
        <v>22</v>
      </c>
      <c r="F53" s="21" t="s">
        <v>278</v>
      </c>
      <c r="G53" s="24" t="s">
        <v>74</v>
      </c>
      <c r="H53" s="24">
        <v>-26.462</v>
      </c>
      <c r="I53" s="24" t="s">
        <v>133</v>
      </c>
      <c r="J53" s="24">
        <v>7</v>
      </c>
      <c r="K53" s="24" t="s">
        <v>135</v>
      </c>
      <c r="L53" s="24" t="s">
        <v>141</v>
      </c>
      <c r="M53" s="25"/>
      <c r="N53">
        <v>0.29333791128412062</v>
      </c>
      <c r="O53">
        <v>4.5188079867500992</v>
      </c>
      <c r="P53">
        <v>15.404786810434747</v>
      </c>
    </row>
    <row r="54" spans="1:27" x14ac:dyDescent="0.2">
      <c r="A54" t="str">
        <f t="shared" si="0"/>
        <v>S1Upper</v>
      </c>
      <c r="B54">
        <v>2016</v>
      </c>
      <c r="C54" t="s">
        <v>279</v>
      </c>
      <c r="D54">
        <v>67</v>
      </c>
      <c r="E54" s="23">
        <v>15</v>
      </c>
      <c r="F54" s="24" t="s">
        <v>280</v>
      </c>
      <c r="G54" s="24" t="s">
        <v>74</v>
      </c>
      <c r="H54" s="24">
        <v>-26.579000000000001</v>
      </c>
      <c r="I54" s="24" t="s">
        <v>133</v>
      </c>
      <c r="J54" s="24">
        <v>5</v>
      </c>
      <c r="K54" s="24" t="s">
        <v>136</v>
      </c>
      <c r="L54" s="24" t="s">
        <v>140</v>
      </c>
      <c r="M54" s="25">
        <f>(H54-H52)/(AVERAGE($S$2:$S$3)-H52)</f>
        <v>4.7387116856483578E-2</v>
      </c>
      <c r="N54">
        <v>0.88671894822333697</v>
      </c>
      <c r="O54">
        <v>29.760904519965898</v>
      </c>
      <c r="P54">
        <v>33.562950898473467</v>
      </c>
    </row>
    <row r="55" spans="1:27" x14ac:dyDescent="0.2">
      <c r="A55" t="str">
        <f t="shared" si="0"/>
        <v>S1Upper</v>
      </c>
      <c r="B55">
        <v>2016</v>
      </c>
      <c r="C55" t="s">
        <v>279</v>
      </c>
      <c r="D55">
        <v>68</v>
      </c>
      <c r="E55" s="23">
        <v>15</v>
      </c>
      <c r="F55" s="24" t="s">
        <v>280</v>
      </c>
      <c r="G55" s="24" t="s">
        <v>74</v>
      </c>
      <c r="H55" s="24">
        <v>-26.268000000000001</v>
      </c>
      <c r="I55" s="24" t="s">
        <v>133</v>
      </c>
      <c r="J55" s="24">
        <v>5</v>
      </c>
      <c r="K55" s="24" t="s">
        <v>136</v>
      </c>
      <c r="L55" s="24" t="s">
        <v>141</v>
      </c>
      <c r="M55" s="25">
        <f>(H55-H53)/(AVERAGE($S$2:$S$3)-H53)</f>
        <v>1.5051010512432529E-2</v>
      </c>
      <c r="N55">
        <v>0.31895149984993393</v>
      </c>
      <c r="O55">
        <v>5.0952427099475335</v>
      </c>
      <c r="P55">
        <v>15.974976484966634</v>
      </c>
    </row>
    <row r="56" spans="1:27" x14ac:dyDescent="0.2">
      <c r="A56" t="str">
        <f t="shared" si="0"/>
        <v>S1Upper</v>
      </c>
      <c r="B56">
        <v>2016</v>
      </c>
      <c r="C56" t="s">
        <v>281</v>
      </c>
      <c r="D56">
        <v>69</v>
      </c>
      <c r="E56" s="20">
        <v>21</v>
      </c>
      <c r="F56" s="21" t="s">
        <v>282</v>
      </c>
      <c r="G56" s="21" t="s">
        <v>74</v>
      </c>
      <c r="H56" s="21">
        <v>-28.007000000000001</v>
      </c>
      <c r="I56" s="21" t="s">
        <v>133</v>
      </c>
      <c r="J56" s="21">
        <v>6</v>
      </c>
      <c r="K56" s="21" t="s">
        <v>138</v>
      </c>
      <c r="L56" s="21" t="s">
        <v>140</v>
      </c>
      <c r="M56" s="22"/>
      <c r="N56">
        <v>1.2280288764892437</v>
      </c>
      <c r="O56">
        <v>29.607061305172973</v>
      </c>
      <c r="P56">
        <v>24.10941784187947</v>
      </c>
    </row>
    <row r="57" spans="1:27" x14ac:dyDescent="0.2">
      <c r="A57" t="str">
        <f t="shared" si="0"/>
        <v>S1Upper</v>
      </c>
      <c r="B57">
        <v>2016</v>
      </c>
      <c r="C57" t="s">
        <v>281</v>
      </c>
      <c r="D57">
        <v>70</v>
      </c>
      <c r="E57" s="23">
        <v>21</v>
      </c>
      <c r="F57" s="21" t="s">
        <v>282</v>
      </c>
      <c r="G57" s="24" t="s">
        <v>74</v>
      </c>
      <c r="H57" s="24">
        <v>-26.613</v>
      </c>
      <c r="I57" s="24" t="s">
        <v>133</v>
      </c>
      <c r="J57" s="24">
        <v>6</v>
      </c>
      <c r="K57" s="24" t="s">
        <v>138</v>
      </c>
      <c r="L57" s="24" t="s">
        <v>141</v>
      </c>
      <c r="M57" s="25"/>
      <c r="N57">
        <v>0.2311520634702533</v>
      </c>
      <c r="O57">
        <v>3.631981951069235</v>
      </c>
      <c r="P57">
        <v>15.712522296114527</v>
      </c>
    </row>
    <row r="58" spans="1:27" x14ac:dyDescent="0.2">
      <c r="A58" t="str">
        <f t="shared" si="0"/>
        <v>S1Upper</v>
      </c>
      <c r="B58">
        <v>2016</v>
      </c>
      <c r="D58">
        <v>73</v>
      </c>
      <c r="E58" s="23">
        <v>23</v>
      </c>
      <c r="F58" s="24" t="s">
        <v>283</v>
      </c>
      <c r="G58" s="24" t="s">
        <v>74</v>
      </c>
      <c r="H58" s="24">
        <v>-27.363</v>
      </c>
      <c r="I58" s="24" t="s">
        <v>133</v>
      </c>
      <c r="J58" s="24">
        <v>8</v>
      </c>
      <c r="K58" s="24" t="s">
        <v>137</v>
      </c>
      <c r="L58" s="24" t="s">
        <v>140</v>
      </c>
      <c r="M58" s="25">
        <f>(H58-H56)/(AVERAGE($S$2:$S$3)-H56)</f>
        <v>4.461533132425799E-2</v>
      </c>
      <c r="N58">
        <v>1.1085827236787287</v>
      </c>
      <c r="O58">
        <v>32.027530610501579</v>
      </c>
      <c r="P58">
        <v>28.89051933284798</v>
      </c>
      <c r="Q58" s="36"/>
      <c r="T58" s="34"/>
    </row>
    <row r="59" spans="1:27" x14ac:dyDescent="0.2">
      <c r="A59" t="str">
        <f t="shared" si="0"/>
        <v>S1Upper</v>
      </c>
      <c r="B59">
        <v>2016</v>
      </c>
      <c r="D59">
        <v>74</v>
      </c>
      <c r="E59" s="26">
        <v>23</v>
      </c>
      <c r="F59" s="27" t="s">
        <v>283</v>
      </c>
      <c r="G59" s="27" t="s">
        <v>74</v>
      </c>
      <c r="H59" s="27">
        <v>-26.65</v>
      </c>
      <c r="I59" s="27" t="s">
        <v>133</v>
      </c>
      <c r="J59" s="27">
        <v>8</v>
      </c>
      <c r="K59" s="27" t="s">
        <v>137</v>
      </c>
      <c r="L59" s="27" t="s">
        <v>141</v>
      </c>
      <c r="M59" s="28">
        <f>(H59-H57)/(AVERAGE($S$2:$S$3)-H57)</f>
        <v>-2.8373145201486937E-3</v>
      </c>
      <c r="N59">
        <v>0.31763334176521307</v>
      </c>
      <c r="O59" s="24">
        <v>5.0786458578206624</v>
      </c>
      <c r="P59" s="24">
        <v>15.989020011553684</v>
      </c>
    </row>
    <row r="60" spans="1:27" x14ac:dyDescent="0.2">
      <c r="A60" t="str">
        <f t="shared" si="0"/>
        <v>S1Lower</v>
      </c>
      <c r="B60">
        <v>2016</v>
      </c>
      <c r="C60" t="s">
        <v>281</v>
      </c>
      <c r="D60">
        <v>79</v>
      </c>
      <c r="E60" s="20">
        <v>12</v>
      </c>
      <c r="F60" s="21" t="s">
        <v>284</v>
      </c>
      <c r="G60" s="21" t="s">
        <v>74</v>
      </c>
      <c r="H60" s="21">
        <v>-27.826000000000001</v>
      </c>
      <c r="I60" s="21" t="s">
        <v>134</v>
      </c>
      <c r="J60" s="21">
        <v>7</v>
      </c>
      <c r="K60" s="21" t="s">
        <v>138</v>
      </c>
      <c r="L60" s="21" t="s">
        <v>140</v>
      </c>
      <c r="M60" s="22"/>
      <c r="N60">
        <v>1.1529753386551025</v>
      </c>
      <c r="O60" s="24">
        <v>28.670937156465175</v>
      </c>
      <c r="P60" s="24">
        <v>24.866912756268164</v>
      </c>
    </row>
    <row r="61" spans="1:27" x14ac:dyDescent="0.2">
      <c r="A61" t="str">
        <f t="shared" si="0"/>
        <v>S1Lower</v>
      </c>
      <c r="B61">
        <v>2016</v>
      </c>
      <c r="C61" t="s">
        <v>281</v>
      </c>
      <c r="D61">
        <v>80</v>
      </c>
      <c r="E61" s="23">
        <v>12</v>
      </c>
      <c r="F61" s="21" t="s">
        <v>284</v>
      </c>
      <c r="G61" s="24" t="s">
        <v>74</v>
      </c>
      <c r="H61" s="58">
        <v>-26.265999999999998</v>
      </c>
      <c r="I61" s="24" t="s">
        <v>134</v>
      </c>
      <c r="J61" s="24">
        <v>7</v>
      </c>
      <c r="K61" s="24" t="s">
        <v>138</v>
      </c>
      <c r="L61" s="24" t="s">
        <v>141</v>
      </c>
      <c r="M61" s="25"/>
      <c r="N61">
        <v>0.33570904668117629</v>
      </c>
      <c r="O61">
        <v>4.8200922082946187</v>
      </c>
      <c r="P61">
        <v>14.35794553630922</v>
      </c>
    </row>
    <row r="62" spans="1:27" x14ac:dyDescent="0.2">
      <c r="A62" t="str">
        <f t="shared" si="0"/>
        <v>S1Lower</v>
      </c>
      <c r="B62">
        <v>2016</v>
      </c>
      <c r="C62" t="s">
        <v>281</v>
      </c>
      <c r="D62">
        <v>77</v>
      </c>
      <c r="E62" s="23">
        <v>24</v>
      </c>
      <c r="F62" s="24" t="s">
        <v>285</v>
      </c>
      <c r="G62" s="24" t="s">
        <v>74</v>
      </c>
      <c r="H62" s="24">
        <v>-27.219000000000001</v>
      </c>
      <c r="I62" s="24" t="s">
        <v>134</v>
      </c>
      <c r="J62" s="24">
        <v>6</v>
      </c>
      <c r="K62" s="24" t="s">
        <v>137</v>
      </c>
      <c r="L62" s="24" t="s">
        <v>140</v>
      </c>
      <c r="M62" s="25">
        <f>(H62-H60)/(AVERAGE($S$2:$S$3)-H60)</f>
        <v>4.2586031501034786E-2</v>
      </c>
      <c r="N62">
        <v>1.2718924698605705</v>
      </c>
      <c r="O62">
        <v>28.249348756949892</v>
      </c>
      <c r="P62">
        <v>22.210485104960714</v>
      </c>
    </row>
    <row r="63" spans="1:27" x14ac:dyDescent="0.2">
      <c r="A63" t="str">
        <f t="shared" si="0"/>
        <v>S1Lower</v>
      </c>
      <c r="B63">
        <v>2016</v>
      </c>
      <c r="C63" t="s">
        <v>281</v>
      </c>
      <c r="D63">
        <v>78</v>
      </c>
      <c r="E63" s="26">
        <v>24</v>
      </c>
      <c r="F63" s="27" t="s">
        <v>285</v>
      </c>
      <c r="G63" s="27" t="s">
        <v>74</v>
      </c>
      <c r="H63" s="27">
        <v>-25.995000000000001</v>
      </c>
      <c r="I63" s="27" t="s">
        <v>134</v>
      </c>
      <c r="J63" s="27">
        <v>6</v>
      </c>
      <c r="K63" s="27" t="s">
        <v>137</v>
      </c>
      <c r="L63" s="27" t="s">
        <v>141</v>
      </c>
      <c r="M63" s="28">
        <f>(H63-H61)/(AVERAGE($S$2:$S$3)-H61)</f>
        <v>2.134950959152301E-2</v>
      </c>
      <c r="N63">
        <v>0.25672878557327605</v>
      </c>
      <c r="O63">
        <v>3.4800507320412382</v>
      </c>
      <c r="P63">
        <v>13.555358524640218</v>
      </c>
    </row>
    <row r="64" spans="1:27" x14ac:dyDescent="0.2">
      <c r="A64" t="str">
        <f t="shared" si="0"/>
        <v>S1Lower</v>
      </c>
      <c r="B64">
        <v>2016</v>
      </c>
      <c r="D64">
        <v>75</v>
      </c>
      <c r="E64" s="20">
        <v>11</v>
      </c>
      <c r="F64" s="21" t="s">
        <v>286</v>
      </c>
      <c r="G64" s="21" t="s">
        <v>74</v>
      </c>
      <c r="H64" s="21">
        <v>-27.334</v>
      </c>
      <c r="I64" s="21" t="s">
        <v>134</v>
      </c>
      <c r="J64" s="21">
        <v>5</v>
      </c>
      <c r="K64" s="21" t="s">
        <v>135</v>
      </c>
      <c r="L64" s="21" t="s">
        <v>140</v>
      </c>
      <c r="M64" s="22"/>
      <c r="N64">
        <v>1.2586386663452183</v>
      </c>
      <c r="O64">
        <v>31.676398943813567</v>
      </c>
      <c r="P64">
        <v>25.167190386573896</v>
      </c>
    </row>
    <row r="65" spans="1:16" x14ac:dyDescent="0.2">
      <c r="A65" t="str">
        <f t="shared" si="0"/>
        <v>S1Lower</v>
      </c>
      <c r="B65">
        <v>2016</v>
      </c>
      <c r="D65">
        <v>76</v>
      </c>
      <c r="E65" s="23">
        <v>11</v>
      </c>
      <c r="F65" s="21" t="s">
        <v>286</v>
      </c>
      <c r="G65" s="24" t="s">
        <v>74</v>
      </c>
      <c r="H65" s="58">
        <v>-25.943999999999999</v>
      </c>
      <c r="I65" s="24" t="s">
        <v>134</v>
      </c>
      <c r="J65" s="24">
        <v>5</v>
      </c>
      <c r="K65" s="24" t="s">
        <v>135</v>
      </c>
      <c r="L65" s="24" t="s">
        <v>141</v>
      </c>
      <c r="M65" s="25"/>
      <c r="N65">
        <v>0.32325737864700838</v>
      </c>
      <c r="O65">
        <v>4.367216322525544</v>
      </c>
      <c r="P65">
        <v>13.510028265416551</v>
      </c>
    </row>
    <row r="66" spans="1:16" x14ac:dyDescent="0.2">
      <c r="A66" t="str">
        <f t="shared" si="0"/>
        <v>S1Lower</v>
      </c>
      <c r="B66">
        <v>2016</v>
      </c>
      <c r="C66" t="s">
        <v>279</v>
      </c>
      <c r="D66">
        <v>81</v>
      </c>
      <c r="E66" s="23">
        <v>10</v>
      </c>
      <c r="F66" s="24" t="s">
        <v>287</v>
      </c>
      <c r="G66" s="24" t="s">
        <v>74</v>
      </c>
      <c r="H66" s="24">
        <v>-26.965</v>
      </c>
      <c r="I66" s="24" t="s">
        <v>134</v>
      </c>
      <c r="J66" s="24">
        <v>8</v>
      </c>
      <c r="K66" s="24" t="s">
        <v>136</v>
      </c>
      <c r="L66" s="24" t="s">
        <v>140</v>
      </c>
      <c r="M66" s="25">
        <f>(H66-H64)/(AVERAGE($S$2:$S$3)-H64)</f>
        <v>2.6813937434145976E-2</v>
      </c>
      <c r="N66">
        <v>0.99438439183491889</v>
      </c>
      <c r="O66">
        <v>24.144755181955528</v>
      </c>
      <c r="P66">
        <v>24.281108372388733</v>
      </c>
    </row>
    <row r="67" spans="1:16" x14ac:dyDescent="0.2">
      <c r="A67" t="str">
        <f t="shared" ref="A67:A83" si="2">G67&amp;I67</f>
        <v>S1Lower</v>
      </c>
      <c r="B67">
        <v>2016</v>
      </c>
      <c r="C67" t="s">
        <v>279</v>
      </c>
      <c r="D67">
        <v>82</v>
      </c>
      <c r="E67" s="26">
        <v>10</v>
      </c>
      <c r="F67" s="27" t="s">
        <v>287</v>
      </c>
      <c r="G67" s="27" t="s">
        <v>74</v>
      </c>
      <c r="H67" s="27">
        <v>-25.870999999999999</v>
      </c>
      <c r="I67" s="27" t="s">
        <v>134</v>
      </c>
      <c r="J67" s="27">
        <v>8</v>
      </c>
      <c r="K67" s="24" t="s">
        <v>136</v>
      </c>
      <c r="L67" s="27" t="s">
        <v>141</v>
      </c>
      <c r="M67" s="28">
        <f>(H67-H65)/(AVERAGE($S$2:$S$3)-H65)</f>
        <v>5.9006587721780234E-3</v>
      </c>
      <c r="N67">
        <v>0.26985963795193335</v>
      </c>
      <c r="O67">
        <v>3.9878829405265352</v>
      </c>
      <c r="P67">
        <v>14.777619101515455</v>
      </c>
    </row>
    <row r="68" spans="1:16" x14ac:dyDescent="0.2">
      <c r="A68" t="str">
        <f t="shared" si="2"/>
        <v>S2Upper</v>
      </c>
      <c r="B68">
        <v>2016</v>
      </c>
      <c r="D68">
        <v>57</v>
      </c>
      <c r="E68" s="20">
        <v>9</v>
      </c>
      <c r="F68" s="21" t="s">
        <v>288</v>
      </c>
      <c r="G68" s="21" t="s">
        <v>72</v>
      </c>
      <c r="H68" s="21">
        <v>-27.276</v>
      </c>
      <c r="I68" s="21" t="s">
        <v>133</v>
      </c>
      <c r="J68" s="21">
        <v>8</v>
      </c>
      <c r="K68" s="21" t="s">
        <v>135</v>
      </c>
      <c r="L68" s="21" t="s">
        <v>140</v>
      </c>
      <c r="M68" s="22"/>
      <c r="N68">
        <v>1.1562802134292094</v>
      </c>
      <c r="O68">
        <v>21.477079313078196</v>
      </c>
      <c r="P68">
        <v>18.574285941798728</v>
      </c>
    </row>
    <row r="69" spans="1:16" x14ac:dyDescent="0.2">
      <c r="A69" t="str">
        <f t="shared" si="2"/>
        <v>S2Upper</v>
      </c>
      <c r="B69">
        <v>2016</v>
      </c>
      <c r="D69">
        <v>58</v>
      </c>
      <c r="E69" s="23">
        <v>9</v>
      </c>
      <c r="F69" s="24" t="s">
        <v>288</v>
      </c>
      <c r="G69" s="24" t="s">
        <v>72</v>
      </c>
      <c r="H69" s="24">
        <v>-26.803000000000001</v>
      </c>
      <c r="I69" s="24" t="s">
        <v>133</v>
      </c>
      <c r="J69" s="24">
        <v>8</v>
      </c>
      <c r="K69" s="24" t="s">
        <v>135</v>
      </c>
      <c r="L69" s="24" t="s">
        <v>141</v>
      </c>
      <c r="M69" s="25"/>
      <c r="N69">
        <v>0.49400670690088649</v>
      </c>
      <c r="O69">
        <v>7.5335217536053625</v>
      </c>
      <c r="P69">
        <v>15.249836992834243</v>
      </c>
    </row>
    <row r="70" spans="1:16" x14ac:dyDescent="0.2">
      <c r="A70" t="str">
        <f t="shared" si="2"/>
        <v>S2Upper</v>
      </c>
      <c r="B70">
        <v>2016</v>
      </c>
      <c r="D70">
        <v>55</v>
      </c>
      <c r="E70" s="23">
        <v>20</v>
      </c>
      <c r="F70" s="24" t="s">
        <v>289</v>
      </c>
      <c r="G70" s="24" t="s">
        <v>72</v>
      </c>
      <c r="H70" s="58">
        <v>-27.58</v>
      </c>
      <c r="I70" s="24" t="s">
        <v>133</v>
      </c>
      <c r="J70" s="24">
        <v>7</v>
      </c>
      <c r="K70" s="24" t="s">
        <v>136</v>
      </c>
      <c r="L70" s="24" t="s">
        <v>140</v>
      </c>
      <c r="M70" s="25">
        <f>(H70-H68)/(AVERAGE($S$2:$S$3)-H68)</f>
        <v>-2.2184113547633708E-2</v>
      </c>
      <c r="N70">
        <v>1.1681015377656427</v>
      </c>
      <c r="O70">
        <v>23.303237045917694</v>
      </c>
      <c r="P70">
        <v>19.949667295612311</v>
      </c>
    </row>
    <row r="71" spans="1:16" x14ac:dyDescent="0.2">
      <c r="A71" t="str">
        <f t="shared" si="2"/>
        <v>S2Upper</v>
      </c>
      <c r="B71">
        <v>2016</v>
      </c>
      <c r="D71">
        <v>56</v>
      </c>
      <c r="E71" s="23">
        <v>20</v>
      </c>
      <c r="F71" s="24" t="s">
        <v>289</v>
      </c>
      <c r="G71" s="24" t="s">
        <v>72</v>
      </c>
      <c r="H71" s="24">
        <v>-26.721</v>
      </c>
      <c r="I71" s="24" t="s">
        <v>133</v>
      </c>
      <c r="J71" s="24">
        <v>7</v>
      </c>
      <c r="K71" s="24" t="s">
        <v>136</v>
      </c>
      <c r="L71" s="24" t="s">
        <v>141</v>
      </c>
      <c r="M71" s="28">
        <f>(H71-H69)/(AVERAGE($S$2:$S$3)-H69)</f>
        <v>6.1978005366388833E-3</v>
      </c>
      <c r="N71">
        <v>0.53801641767923536</v>
      </c>
      <c r="O71">
        <v>8.1714696738844363</v>
      </c>
      <c r="P71">
        <v>15.188141858444652</v>
      </c>
    </row>
    <row r="72" spans="1:16" x14ac:dyDescent="0.2">
      <c r="A72" t="str">
        <f t="shared" si="2"/>
        <v>S2Upper</v>
      </c>
      <c r="B72">
        <v>2016</v>
      </c>
      <c r="D72">
        <v>51</v>
      </c>
      <c r="E72" s="20">
        <v>19</v>
      </c>
      <c r="F72" s="21" t="s">
        <v>290</v>
      </c>
      <c r="G72" s="21" t="s">
        <v>72</v>
      </c>
      <c r="H72" s="21">
        <v>-27.99</v>
      </c>
      <c r="I72" s="21" t="s">
        <v>133</v>
      </c>
      <c r="J72" s="21">
        <v>5</v>
      </c>
      <c r="K72" s="21" t="s">
        <v>138</v>
      </c>
      <c r="L72" s="21" t="s">
        <v>140</v>
      </c>
      <c r="M72" s="22"/>
      <c r="N72">
        <v>1.2529447800569653</v>
      </c>
      <c r="O72">
        <v>28.283181570899121</v>
      </c>
      <c r="P72">
        <v>22.573366377417862</v>
      </c>
    </row>
    <row r="73" spans="1:16" x14ac:dyDescent="0.2">
      <c r="A73" t="str">
        <f t="shared" si="2"/>
        <v>S2Upper</v>
      </c>
      <c r="B73">
        <v>2016</v>
      </c>
      <c r="D73">
        <v>52</v>
      </c>
      <c r="E73" s="23">
        <v>19</v>
      </c>
      <c r="F73" s="24" t="s">
        <v>290</v>
      </c>
      <c r="G73" s="24" t="s">
        <v>72</v>
      </c>
      <c r="H73" s="24">
        <v>-26.757999999999999</v>
      </c>
      <c r="I73" s="24" t="s">
        <v>133</v>
      </c>
      <c r="J73" s="24">
        <v>5</v>
      </c>
      <c r="K73" s="24" t="s">
        <v>138</v>
      </c>
      <c r="L73" s="24" t="s">
        <v>141</v>
      </c>
      <c r="M73" s="25"/>
      <c r="N73">
        <v>0.46560270196930009</v>
      </c>
      <c r="O73">
        <v>6.7935118371713266</v>
      </c>
      <c r="P73">
        <v>14.590791265681405</v>
      </c>
    </row>
    <row r="74" spans="1:16" x14ac:dyDescent="0.2">
      <c r="A74" t="str">
        <f t="shared" si="2"/>
        <v>S2Upper</v>
      </c>
      <c r="B74">
        <v>2016</v>
      </c>
      <c r="C74" t="s">
        <v>279</v>
      </c>
      <c r="D74">
        <v>53</v>
      </c>
      <c r="E74" s="23">
        <v>18</v>
      </c>
      <c r="F74" s="24" t="s">
        <v>291</v>
      </c>
      <c r="G74" s="24" t="s">
        <v>72</v>
      </c>
      <c r="H74" s="58">
        <v>-27.754999999999999</v>
      </c>
      <c r="I74" s="24" t="s">
        <v>133</v>
      </c>
      <c r="J74" s="24">
        <v>6</v>
      </c>
      <c r="K74" s="24" t="s">
        <v>137</v>
      </c>
      <c r="L74" s="24" t="s">
        <v>140</v>
      </c>
      <c r="M74" s="25">
        <f>(H74-H72)/(AVERAGE($S$2:$S$3)-H72)</f>
        <v>1.6299635859198854E-2</v>
      </c>
      <c r="N74">
        <v>1.2761044699766106</v>
      </c>
      <c r="O74">
        <v>25.229472779306704</v>
      </c>
      <c r="P74">
        <v>19.770695403777662</v>
      </c>
    </row>
    <row r="75" spans="1:16" x14ac:dyDescent="0.2">
      <c r="A75" t="str">
        <f t="shared" si="2"/>
        <v>S2Upper</v>
      </c>
      <c r="B75">
        <v>2016</v>
      </c>
      <c r="C75" t="s">
        <v>279</v>
      </c>
      <c r="D75">
        <v>54</v>
      </c>
      <c r="E75" s="26">
        <v>18</v>
      </c>
      <c r="F75" s="24" t="s">
        <v>291</v>
      </c>
      <c r="G75" s="27" t="s">
        <v>72</v>
      </c>
      <c r="H75" s="27">
        <v>-26.919</v>
      </c>
      <c r="I75" s="27" t="s">
        <v>133</v>
      </c>
      <c r="J75" s="27">
        <v>6</v>
      </c>
      <c r="K75" s="27" t="s">
        <v>137</v>
      </c>
      <c r="L75" s="27" t="s">
        <v>141</v>
      </c>
      <c r="M75" s="28">
        <f>(H75-H73)/(AVERAGE($S$2:$S$3)-H73)</f>
        <v>-1.2210382617269075E-2</v>
      </c>
      <c r="N75">
        <v>0.41718948503813291</v>
      </c>
      <c r="O75">
        <v>6.4179553356954182</v>
      </c>
      <c r="P75">
        <v>15.38378977866326</v>
      </c>
    </row>
    <row r="76" spans="1:16" x14ac:dyDescent="0.2">
      <c r="A76" t="str">
        <f t="shared" si="2"/>
        <v>S2Lower</v>
      </c>
      <c r="B76">
        <v>2016</v>
      </c>
      <c r="D76">
        <v>61</v>
      </c>
      <c r="E76" s="23">
        <v>16</v>
      </c>
      <c r="F76" s="24" t="s">
        <v>292</v>
      </c>
      <c r="G76" s="24" t="s">
        <v>72</v>
      </c>
      <c r="H76" s="58">
        <v>-26.625</v>
      </c>
      <c r="I76" s="24" t="s">
        <v>134</v>
      </c>
      <c r="J76" s="24">
        <v>6</v>
      </c>
      <c r="K76" s="24" t="s">
        <v>135</v>
      </c>
      <c r="L76" s="24" t="s">
        <v>140</v>
      </c>
      <c r="M76" s="25"/>
      <c r="N76">
        <v>1.3345791567969565</v>
      </c>
      <c r="O76">
        <v>27.980645352127773</v>
      </c>
      <c r="P76">
        <v>20.965894161933747</v>
      </c>
    </row>
    <row r="77" spans="1:16" x14ac:dyDescent="0.2">
      <c r="A77" t="str">
        <f t="shared" si="2"/>
        <v>S2Lower</v>
      </c>
      <c r="B77">
        <v>2016</v>
      </c>
      <c r="D77">
        <v>62</v>
      </c>
      <c r="E77" s="23">
        <v>16</v>
      </c>
      <c r="F77" s="24" t="s">
        <v>292</v>
      </c>
      <c r="G77" s="24" t="s">
        <v>72</v>
      </c>
      <c r="H77" s="24">
        <v>-26.504999999999999</v>
      </c>
      <c r="I77" s="24" t="s">
        <v>134</v>
      </c>
      <c r="J77" s="24">
        <v>6</v>
      </c>
      <c r="K77" s="24" t="s">
        <v>135</v>
      </c>
      <c r="L77" s="24" t="s">
        <v>141</v>
      </c>
      <c r="M77" s="25"/>
      <c r="N77">
        <v>0.44664328070167592</v>
      </c>
      <c r="O77">
        <v>6.768470114860949</v>
      </c>
      <c r="P77">
        <v>15.154084718855936</v>
      </c>
    </row>
    <row r="78" spans="1:16" x14ac:dyDescent="0.2">
      <c r="A78" t="str">
        <f t="shared" si="2"/>
        <v>S2Lower</v>
      </c>
      <c r="B78">
        <v>2016</v>
      </c>
      <c r="D78">
        <v>59</v>
      </c>
      <c r="E78" s="23">
        <v>13</v>
      </c>
      <c r="F78" s="24" t="s">
        <v>293</v>
      </c>
      <c r="G78" s="24" t="s">
        <v>72</v>
      </c>
      <c r="H78" s="58">
        <v>-27.678999999999998</v>
      </c>
      <c r="I78" s="24" t="s">
        <v>134</v>
      </c>
      <c r="J78" s="24">
        <v>5</v>
      </c>
      <c r="K78" s="24" t="s">
        <v>136</v>
      </c>
      <c r="L78" s="24" t="s">
        <v>140</v>
      </c>
      <c r="M78" s="25">
        <f>(H78-H76)/(AVERAGE($S$2:$S$3)-H76)</f>
        <v>-8.0750814020302514E-2</v>
      </c>
      <c r="N78">
        <v>1.3897604036495035</v>
      </c>
      <c r="O78">
        <v>28.63731589760291</v>
      </c>
      <c r="P78">
        <v>20.605937413673228</v>
      </c>
    </row>
    <row r="79" spans="1:16" x14ac:dyDescent="0.2">
      <c r="A79" t="str">
        <f t="shared" si="2"/>
        <v>S2Lower</v>
      </c>
      <c r="B79">
        <v>2016</v>
      </c>
      <c r="D79">
        <v>60</v>
      </c>
      <c r="E79" s="23">
        <v>13</v>
      </c>
      <c r="F79" s="24" t="s">
        <v>293</v>
      </c>
      <c r="G79" s="24" t="s">
        <v>72</v>
      </c>
      <c r="H79" s="58">
        <v>-26.933</v>
      </c>
      <c r="I79" s="24" t="s">
        <v>134</v>
      </c>
      <c r="J79" s="24">
        <v>5</v>
      </c>
      <c r="K79" s="24" t="s">
        <v>136</v>
      </c>
      <c r="L79" s="24" t="s">
        <v>141</v>
      </c>
      <c r="M79" s="28">
        <f>(H79-H77)/(AVERAGE($S$2:$S$3)-H77)</f>
        <v>-3.3094915909530322E-2</v>
      </c>
      <c r="N79">
        <v>0.39761360904741716</v>
      </c>
      <c r="O79">
        <v>6.343650166947989</v>
      </c>
      <c r="P79">
        <v>15.954308460783798</v>
      </c>
    </row>
    <row r="80" spans="1:16" x14ac:dyDescent="0.2">
      <c r="A80" t="str">
        <f t="shared" si="2"/>
        <v>S2Lower</v>
      </c>
      <c r="B80">
        <v>2016</v>
      </c>
      <c r="D80">
        <v>65</v>
      </c>
      <c r="E80" s="20">
        <v>14</v>
      </c>
      <c r="F80" s="21" t="s">
        <v>294</v>
      </c>
      <c r="G80" s="21" t="s">
        <v>72</v>
      </c>
      <c r="H80" s="21">
        <v>-27.759</v>
      </c>
      <c r="I80" s="21" t="s">
        <v>134</v>
      </c>
      <c r="J80" s="21">
        <v>8</v>
      </c>
      <c r="K80" s="21" t="s">
        <v>138</v>
      </c>
      <c r="L80" s="21" t="s">
        <v>140</v>
      </c>
      <c r="M80" s="22"/>
      <c r="N80">
        <v>1.4494647636500964</v>
      </c>
      <c r="O80">
        <v>27.559565395930736</v>
      </c>
      <c r="P80">
        <v>19.013615292398836</v>
      </c>
    </row>
    <row r="81" spans="1:16" x14ac:dyDescent="0.2">
      <c r="A81" t="str">
        <f t="shared" si="2"/>
        <v>S2Lower</v>
      </c>
      <c r="B81">
        <v>2016</v>
      </c>
      <c r="D81">
        <v>66</v>
      </c>
      <c r="E81" s="23">
        <v>14</v>
      </c>
      <c r="F81" s="24" t="s">
        <v>294</v>
      </c>
      <c r="G81" s="24" t="s">
        <v>72</v>
      </c>
      <c r="H81" s="24">
        <v>-26.861999999999998</v>
      </c>
      <c r="I81" s="24" t="s">
        <v>134</v>
      </c>
      <c r="J81" s="24">
        <v>8</v>
      </c>
      <c r="K81" s="24" t="s">
        <v>138</v>
      </c>
      <c r="L81" s="24" t="s">
        <v>141</v>
      </c>
      <c r="M81" s="25"/>
      <c r="N81">
        <v>0.35321675995644336</v>
      </c>
      <c r="O81">
        <v>4.9365701725182198</v>
      </c>
      <c r="P81">
        <v>13.976036055386979</v>
      </c>
    </row>
    <row r="82" spans="1:16" x14ac:dyDescent="0.2">
      <c r="A82" t="str">
        <f t="shared" si="2"/>
        <v>S2Lower</v>
      </c>
      <c r="B82">
        <v>2016</v>
      </c>
      <c r="D82">
        <v>63</v>
      </c>
      <c r="E82" s="23">
        <v>17</v>
      </c>
      <c r="F82" s="24" t="s">
        <v>295</v>
      </c>
      <c r="G82" s="24" t="s">
        <v>72</v>
      </c>
      <c r="H82" s="58">
        <v>-27.164999999999999</v>
      </c>
      <c r="I82" s="24" t="s">
        <v>134</v>
      </c>
      <c r="J82" s="24">
        <v>7</v>
      </c>
      <c r="K82" s="24" t="s">
        <v>137</v>
      </c>
      <c r="L82" s="24" t="s">
        <v>140</v>
      </c>
      <c r="M82" s="25">
        <f>(H82-H80)/(AVERAGE($S$2:$S$3)-H80)</f>
        <v>4.1870792654988984E-2</v>
      </c>
      <c r="N82">
        <v>1.5191016553111909</v>
      </c>
      <c r="O82">
        <v>29.588142235967588</v>
      </c>
      <c r="P82">
        <v>19.477394506496275</v>
      </c>
    </row>
    <row r="83" spans="1:16" x14ac:dyDescent="0.2">
      <c r="A83" t="str">
        <f t="shared" si="2"/>
        <v>S2Lower</v>
      </c>
      <c r="B83">
        <v>2016</v>
      </c>
      <c r="D83">
        <v>64</v>
      </c>
      <c r="E83" s="26">
        <v>17</v>
      </c>
      <c r="F83" s="27" t="s">
        <v>295</v>
      </c>
      <c r="G83" s="27" t="s">
        <v>72</v>
      </c>
      <c r="H83" s="27">
        <v>-26.765999999999998</v>
      </c>
      <c r="I83" s="27" t="s">
        <v>134</v>
      </c>
      <c r="J83" s="27">
        <v>7</v>
      </c>
      <c r="K83" s="27" t="s">
        <v>137</v>
      </c>
      <c r="L83" s="27" t="s">
        <v>141</v>
      </c>
      <c r="M83" s="28">
        <f>(H83-H81)/(AVERAGE($S$2:$S$3)-H81)</f>
        <v>7.2237480717860045E-3</v>
      </c>
      <c r="N83">
        <v>0.46347202538351601</v>
      </c>
      <c r="O83">
        <v>6.883767192811324</v>
      </c>
      <c r="P83">
        <v>14.852605585234864</v>
      </c>
    </row>
  </sheetData>
  <pageMargins left="0.7" right="0.7" top="0.75" bottom="0.75" header="0.3" footer="0.3"/>
  <pageSetup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zoomScale="116" workbookViewId="0">
      <selection activeCell="I3" sqref="I3"/>
    </sheetView>
  </sheetViews>
  <sheetFormatPr baseColWidth="10" defaultRowHeight="16" x14ac:dyDescent="0.2"/>
  <cols>
    <col min="1" max="1" width="11.83203125" style="17" bestFit="1" customWidth="1"/>
    <col min="2" max="2" width="8.1640625" style="18" customWidth="1"/>
    <col min="3" max="4" width="6.83203125" style="19" customWidth="1"/>
    <col min="5" max="5" width="7.33203125" style="12" customWidth="1"/>
    <col min="6" max="6" width="6.1640625" style="16" customWidth="1"/>
    <col min="7" max="7" width="13.83203125" customWidth="1"/>
    <col min="8" max="8" width="12" customWidth="1"/>
    <col min="9" max="9" width="10.83203125"/>
    <col min="10" max="10" width="20.6640625" bestFit="1" customWidth="1"/>
    <col min="11" max="11" width="15.6640625" customWidth="1"/>
  </cols>
  <sheetData>
    <row r="1" spans="1:14" ht="37" x14ac:dyDescent="0.2">
      <c r="A1" s="4" t="s">
        <v>0</v>
      </c>
      <c r="B1" s="5" t="s">
        <v>80</v>
      </c>
      <c r="C1" s="6" t="s">
        <v>81</v>
      </c>
      <c r="D1" s="6" t="s">
        <v>82</v>
      </c>
      <c r="E1" s="7" t="s">
        <v>83</v>
      </c>
      <c r="F1" s="8" t="s">
        <v>84</v>
      </c>
      <c r="G1" t="s">
        <v>60</v>
      </c>
      <c r="J1" t="s">
        <v>55</v>
      </c>
      <c r="K1" t="s">
        <v>0</v>
      </c>
    </row>
    <row r="2" spans="1:14" x14ac:dyDescent="0.2">
      <c r="A2" s="9">
        <v>42991</v>
      </c>
      <c r="B2" s="10"/>
      <c r="C2" s="11"/>
      <c r="D2" s="11"/>
      <c r="F2" s="13"/>
      <c r="J2" t="s">
        <v>35</v>
      </c>
      <c r="K2" t="s">
        <v>1</v>
      </c>
      <c r="M2" t="s">
        <v>154</v>
      </c>
    </row>
    <row r="3" spans="1:14" x14ac:dyDescent="0.2">
      <c r="A3" s="14" t="s">
        <v>94</v>
      </c>
      <c r="B3" s="10">
        <v>11.33</v>
      </c>
      <c r="C3" s="15">
        <v>1.01236248016357</v>
      </c>
      <c r="D3" s="15">
        <v>34.294704437255859</v>
      </c>
      <c r="E3" s="12">
        <f t="shared" ref="E3:E50" si="0">D3/C3</f>
        <v>33.875914120913265</v>
      </c>
      <c r="F3" s="13">
        <f>(1.2/D3)*100</f>
        <v>3.4990824959447289</v>
      </c>
      <c r="G3" t="s">
        <v>77</v>
      </c>
      <c r="H3" t="s">
        <v>140</v>
      </c>
      <c r="K3" t="s">
        <v>1</v>
      </c>
      <c r="M3" t="s">
        <v>155</v>
      </c>
    </row>
    <row r="4" spans="1:14" x14ac:dyDescent="0.2">
      <c r="A4" s="14" t="s">
        <v>101</v>
      </c>
      <c r="B4" s="10">
        <v>28.584</v>
      </c>
      <c r="C4" s="15">
        <v>0.19009925425052643</v>
      </c>
      <c r="D4" s="15">
        <v>2.7664945125579834</v>
      </c>
      <c r="E4" s="12">
        <f t="shared" si="0"/>
        <v>14.552895136096108</v>
      </c>
      <c r="F4" s="13">
        <f>(1.2/D4)*100</f>
        <v>43.376193032475754</v>
      </c>
      <c r="G4" t="s">
        <v>77</v>
      </c>
      <c r="H4" t="s">
        <v>141</v>
      </c>
      <c r="J4" t="s">
        <v>36</v>
      </c>
      <c r="K4" t="s">
        <v>4</v>
      </c>
      <c r="M4" t="s">
        <v>156</v>
      </c>
    </row>
    <row r="5" spans="1:14" x14ac:dyDescent="0.2">
      <c r="A5" s="14" t="s">
        <v>95</v>
      </c>
      <c r="B5" s="10">
        <v>10.928000000000001</v>
      </c>
      <c r="C5" s="15">
        <v>1.1924279928207397</v>
      </c>
      <c r="D5" s="15">
        <v>34.919197082519531</v>
      </c>
      <c r="E5" s="12">
        <f t="shared" si="0"/>
        <v>29.284113835600813</v>
      </c>
      <c r="F5" s="13">
        <f t="shared" ref="F5:F50" si="1">(1.2/D5)*100</f>
        <v>3.4365051325899962</v>
      </c>
      <c r="G5" t="s">
        <v>53</v>
      </c>
      <c r="H5" t="s">
        <v>140</v>
      </c>
      <c r="K5" t="s">
        <v>4</v>
      </c>
      <c r="M5" t="s">
        <v>157</v>
      </c>
    </row>
    <row r="6" spans="1:14" x14ac:dyDescent="0.2">
      <c r="A6" s="14" t="s">
        <v>127</v>
      </c>
      <c r="B6" s="10">
        <v>21.597999999999999</v>
      </c>
      <c r="C6" s="15">
        <v>0.25296404957771301</v>
      </c>
      <c r="D6" s="15">
        <v>3.5404958724975586</v>
      </c>
      <c r="E6" s="12">
        <f t="shared" si="0"/>
        <v>13.996043621249367</v>
      </c>
      <c r="F6" s="13">
        <f t="shared" si="1"/>
        <v>33.893557377698293</v>
      </c>
      <c r="G6" t="s">
        <v>53</v>
      </c>
      <c r="H6" t="s">
        <v>141</v>
      </c>
      <c r="I6" s="14"/>
      <c r="J6" t="s">
        <v>37</v>
      </c>
      <c r="K6" t="s">
        <v>19</v>
      </c>
      <c r="L6" s="15"/>
      <c r="M6" s="12"/>
      <c r="N6" s="13"/>
    </row>
    <row r="7" spans="1:14" x14ac:dyDescent="0.2">
      <c r="A7" s="14" t="s">
        <v>89</v>
      </c>
      <c r="B7" s="10">
        <v>12.054</v>
      </c>
      <c r="C7" s="15">
        <v>1.0482418537139893</v>
      </c>
      <c r="D7" s="15">
        <v>34.856170654296875</v>
      </c>
      <c r="E7" s="12">
        <f t="shared" si="0"/>
        <v>33.252031037302309</v>
      </c>
      <c r="F7" s="13">
        <f t="shared" si="1"/>
        <v>3.4427189719191675</v>
      </c>
      <c r="G7" t="s">
        <v>20</v>
      </c>
      <c r="H7" t="s">
        <v>140</v>
      </c>
      <c r="I7" s="14"/>
      <c r="J7" t="s">
        <v>38</v>
      </c>
      <c r="K7" t="s">
        <v>21</v>
      </c>
      <c r="L7" s="15"/>
      <c r="M7" s="12"/>
      <c r="N7" s="13"/>
    </row>
    <row r="8" spans="1:14" x14ac:dyDescent="0.2">
      <c r="A8" s="14" t="s">
        <v>104</v>
      </c>
      <c r="B8" s="10">
        <v>28.512</v>
      </c>
      <c r="C8" s="15">
        <v>0.21097859740257263</v>
      </c>
      <c r="D8" s="15">
        <v>2.9712502956390381</v>
      </c>
      <c r="E8" s="12">
        <f t="shared" si="0"/>
        <v>14.08318347083109</v>
      </c>
      <c r="F8" s="13">
        <f t="shared" si="1"/>
        <v>40.387038472028536</v>
      </c>
      <c r="G8" t="s">
        <v>20</v>
      </c>
      <c r="H8" t="s">
        <v>141</v>
      </c>
      <c r="I8" s="14"/>
      <c r="J8" s="3" t="s">
        <v>39</v>
      </c>
      <c r="K8" t="s">
        <v>22</v>
      </c>
      <c r="L8" s="15"/>
      <c r="M8" s="12"/>
      <c r="N8" s="13"/>
    </row>
    <row r="9" spans="1:14" x14ac:dyDescent="0.2">
      <c r="A9" s="14" t="s">
        <v>92</v>
      </c>
      <c r="B9" s="10">
        <v>8.8420000000000005</v>
      </c>
      <c r="C9" s="15">
        <v>1.0546754598617554</v>
      </c>
      <c r="D9" s="15">
        <v>32.782833099365234</v>
      </c>
      <c r="E9" s="12">
        <f t="shared" si="0"/>
        <v>31.08333733645641</v>
      </c>
      <c r="F9" s="13">
        <f t="shared" si="1"/>
        <v>3.6604523970298204</v>
      </c>
      <c r="G9" t="s">
        <v>26</v>
      </c>
      <c r="H9" t="s">
        <v>140</v>
      </c>
      <c r="I9" s="14"/>
      <c r="J9" t="s">
        <v>40</v>
      </c>
      <c r="K9" t="s">
        <v>23</v>
      </c>
      <c r="L9" s="15"/>
      <c r="M9" s="12"/>
      <c r="N9" s="13"/>
    </row>
    <row r="10" spans="1:14" x14ac:dyDescent="0.2">
      <c r="A10" s="14" t="s">
        <v>109</v>
      </c>
      <c r="B10" s="10">
        <v>25.475999999999999</v>
      </c>
      <c r="C10" s="15">
        <v>0.21496035158634186</v>
      </c>
      <c r="D10" s="15">
        <v>3.2199513912200928</v>
      </c>
      <c r="E10" s="12">
        <f t="shared" si="0"/>
        <v>14.979280446174529</v>
      </c>
      <c r="F10" s="13">
        <f t="shared" si="1"/>
        <v>37.267643333749213</v>
      </c>
      <c r="G10" t="s">
        <v>26</v>
      </c>
      <c r="H10" t="s">
        <v>141</v>
      </c>
      <c r="J10" t="s">
        <v>41</v>
      </c>
      <c r="K10" t="s">
        <v>24</v>
      </c>
    </row>
    <row r="11" spans="1:14" x14ac:dyDescent="0.2">
      <c r="A11" s="14">
        <v>35</v>
      </c>
      <c r="B11" s="10">
        <v>16.149999999999999</v>
      </c>
      <c r="C11" s="15">
        <v>1.2719231843948364</v>
      </c>
      <c r="D11" s="15">
        <v>30.752578735351562</v>
      </c>
      <c r="E11" s="12">
        <f t="shared" si="0"/>
        <v>24.178015710896265</v>
      </c>
      <c r="F11" s="13">
        <f t="shared" si="1"/>
        <v>3.9021117881751568</v>
      </c>
      <c r="G11" t="s">
        <v>48</v>
      </c>
      <c r="H11" t="s">
        <v>140</v>
      </c>
      <c r="J11" t="s">
        <v>43</v>
      </c>
      <c r="K11" t="s">
        <v>25</v>
      </c>
    </row>
    <row r="12" spans="1:14" x14ac:dyDescent="0.2">
      <c r="A12" s="14" t="s">
        <v>102</v>
      </c>
      <c r="B12" s="10">
        <v>27.64</v>
      </c>
      <c r="C12" s="15">
        <v>0.28340834379196167</v>
      </c>
      <c r="D12" s="15">
        <v>4.3217835426330566</v>
      </c>
      <c r="E12" s="12">
        <f t="shared" si="0"/>
        <v>15.249316533198115</v>
      </c>
      <c r="F12" s="13">
        <f t="shared" si="1"/>
        <v>27.766314258045817</v>
      </c>
      <c r="G12" t="s">
        <v>48</v>
      </c>
      <c r="H12" t="s">
        <v>141</v>
      </c>
      <c r="J12" t="s">
        <v>44</v>
      </c>
      <c r="K12" t="s">
        <v>26</v>
      </c>
    </row>
    <row r="13" spans="1:14" x14ac:dyDescent="0.2">
      <c r="A13" s="14" t="s">
        <v>119</v>
      </c>
      <c r="B13" s="10">
        <v>11.584</v>
      </c>
      <c r="C13" s="15">
        <v>1.2058347463607788</v>
      </c>
      <c r="D13" s="15">
        <v>35.068363189697266</v>
      </c>
      <c r="E13" s="12">
        <f t="shared" si="0"/>
        <v>29.082229796026308</v>
      </c>
      <c r="F13" s="13">
        <f t="shared" si="1"/>
        <v>3.4218876812378514</v>
      </c>
      <c r="G13" t="s">
        <v>24</v>
      </c>
      <c r="H13" t="s">
        <v>140</v>
      </c>
      <c r="J13" t="s">
        <v>42</v>
      </c>
      <c r="K13" t="s">
        <v>27</v>
      </c>
    </row>
    <row r="14" spans="1:14" x14ac:dyDescent="0.2">
      <c r="A14" s="14" t="s">
        <v>122</v>
      </c>
      <c r="B14" s="10">
        <v>28</v>
      </c>
      <c r="C14" s="15">
        <v>0.27382531762123108</v>
      </c>
      <c r="D14" s="15">
        <v>4.3014302253723145</v>
      </c>
      <c r="E14" s="12">
        <f t="shared" si="0"/>
        <v>15.708665154630692</v>
      </c>
      <c r="F14" s="13">
        <f t="shared" si="1"/>
        <v>27.897697675570988</v>
      </c>
      <c r="G14" t="s">
        <v>24</v>
      </c>
      <c r="H14" t="s">
        <v>141</v>
      </c>
      <c r="J14" s="3" t="s">
        <v>45</v>
      </c>
      <c r="K14" t="s">
        <v>30</v>
      </c>
    </row>
    <row r="15" spans="1:14" x14ac:dyDescent="0.2">
      <c r="A15" s="14" t="s">
        <v>86</v>
      </c>
      <c r="B15" s="10">
        <v>11.39</v>
      </c>
      <c r="C15" s="15">
        <v>1.2288799285888672</v>
      </c>
      <c r="D15" s="15">
        <v>33.770729064941406</v>
      </c>
      <c r="E15" s="12">
        <f t="shared" si="0"/>
        <v>27.480902144541176</v>
      </c>
      <c r="F15" s="13">
        <f t="shared" si="1"/>
        <v>3.5533730932855772</v>
      </c>
      <c r="G15" t="s">
        <v>23</v>
      </c>
      <c r="H15" t="s">
        <v>140</v>
      </c>
      <c r="J15" t="s">
        <v>46</v>
      </c>
      <c r="K15" t="s">
        <v>31</v>
      </c>
    </row>
    <row r="16" spans="1:14" x14ac:dyDescent="0.2">
      <c r="A16" s="14" t="s">
        <v>105</v>
      </c>
      <c r="B16" s="10">
        <v>22.263999999999999</v>
      </c>
      <c r="C16" s="15">
        <v>0.26235511898994446</v>
      </c>
      <c r="D16" s="15">
        <v>4.0548014640808105</v>
      </c>
      <c r="E16" s="12">
        <f t="shared" si="0"/>
        <v>15.455392979148323</v>
      </c>
      <c r="F16" s="13">
        <f t="shared" si="1"/>
        <v>29.594543916147813</v>
      </c>
      <c r="G16" t="s">
        <v>23</v>
      </c>
      <c r="H16" t="s">
        <v>141</v>
      </c>
      <c r="J16" t="s">
        <v>54</v>
      </c>
      <c r="K16" t="s">
        <v>32</v>
      </c>
    </row>
    <row r="17" spans="1:11" x14ac:dyDescent="0.2">
      <c r="A17" s="14" t="s">
        <v>87</v>
      </c>
      <c r="B17" s="10">
        <v>14.39</v>
      </c>
      <c r="C17" s="15">
        <v>1.1146711111068726</v>
      </c>
      <c r="D17" s="15">
        <v>32.527046203613281</v>
      </c>
      <c r="E17" s="12">
        <f t="shared" si="0"/>
        <v>29.180846152291327</v>
      </c>
      <c r="F17" s="13">
        <f t="shared" si="1"/>
        <v>3.6892375424691886</v>
      </c>
      <c r="G17" t="s">
        <v>4</v>
      </c>
      <c r="H17" t="s">
        <v>140</v>
      </c>
      <c r="J17" t="s">
        <v>56</v>
      </c>
      <c r="K17" t="s">
        <v>33</v>
      </c>
    </row>
    <row r="18" spans="1:11" x14ac:dyDescent="0.2">
      <c r="A18" s="14" t="s">
        <v>100</v>
      </c>
      <c r="B18" s="10">
        <v>21.302</v>
      </c>
      <c r="C18" s="15">
        <v>0.2429194301366806</v>
      </c>
      <c r="D18" s="15">
        <v>3.9663784503936768</v>
      </c>
      <c r="E18" s="12">
        <f t="shared" si="0"/>
        <v>16.32795881400661</v>
      </c>
      <c r="F18" s="13">
        <f t="shared" si="1"/>
        <v>30.25429910453693</v>
      </c>
      <c r="G18" t="s">
        <v>4</v>
      </c>
      <c r="H18" t="s">
        <v>141</v>
      </c>
      <c r="J18" t="s">
        <v>58</v>
      </c>
      <c r="K18" t="s">
        <v>34</v>
      </c>
    </row>
    <row r="19" spans="1:11" x14ac:dyDescent="0.2">
      <c r="A19" s="14" t="s">
        <v>85</v>
      </c>
      <c r="B19" s="10">
        <v>13.878</v>
      </c>
      <c r="C19" s="15">
        <v>1.8241795301437378</v>
      </c>
      <c r="D19" s="15">
        <v>39.398078918457031</v>
      </c>
      <c r="E19" s="12">
        <f t="shared" si="0"/>
        <v>21.597698180152602</v>
      </c>
      <c r="F19" s="13">
        <f t="shared" si="1"/>
        <v>3.0458337892151119</v>
      </c>
      <c r="G19" t="s">
        <v>32</v>
      </c>
      <c r="H19" t="s">
        <v>140</v>
      </c>
      <c r="J19" t="s">
        <v>59</v>
      </c>
      <c r="K19" t="s">
        <v>20</v>
      </c>
    </row>
    <row r="20" spans="1:11" x14ac:dyDescent="0.2">
      <c r="A20" s="14" t="s">
        <v>110</v>
      </c>
      <c r="B20" s="10">
        <v>24.928000000000001</v>
      </c>
      <c r="C20" s="15">
        <v>0.51576191186904907</v>
      </c>
      <c r="D20" s="15">
        <v>8.2918605804443359</v>
      </c>
      <c r="E20" s="12">
        <f t="shared" si="0"/>
        <v>16.076915316208193</v>
      </c>
      <c r="F20" s="13">
        <f t="shared" si="1"/>
        <v>14.472023357822733</v>
      </c>
      <c r="G20" t="s">
        <v>32</v>
      </c>
      <c r="H20" t="s">
        <v>141</v>
      </c>
      <c r="J20" t="s">
        <v>63</v>
      </c>
      <c r="K20" t="s">
        <v>47</v>
      </c>
    </row>
    <row r="21" spans="1:11" x14ac:dyDescent="0.2">
      <c r="A21" s="14" t="s">
        <v>103</v>
      </c>
      <c r="B21" s="10">
        <v>16.847999999999999</v>
      </c>
      <c r="C21" s="15">
        <v>1.7768820524215698</v>
      </c>
      <c r="D21" s="15">
        <v>35.649089813232422</v>
      </c>
      <c r="E21" s="12">
        <f t="shared" si="0"/>
        <v>20.062721532163117</v>
      </c>
      <c r="F21" s="13">
        <f t="shared" si="1"/>
        <v>3.366144847699807</v>
      </c>
      <c r="G21" t="s">
        <v>50</v>
      </c>
      <c r="H21" t="s">
        <v>140</v>
      </c>
      <c r="J21" t="s">
        <v>64</v>
      </c>
      <c r="K21" t="s">
        <v>48</v>
      </c>
    </row>
    <row r="22" spans="1:11" x14ac:dyDescent="0.2">
      <c r="A22" s="14" t="s">
        <v>128</v>
      </c>
      <c r="B22" s="10">
        <v>23.623999999999999</v>
      </c>
      <c r="C22" s="15">
        <v>0.75098395347595215</v>
      </c>
      <c r="D22" s="15">
        <v>12.920326232910156</v>
      </c>
      <c r="E22" s="12">
        <f t="shared" si="0"/>
        <v>17.204530367270873</v>
      </c>
      <c r="F22" s="13">
        <f t="shared" si="1"/>
        <v>9.2876911803001256</v>
      </c>
      <c r="G22" t="s">
        <v>50</v>
      </c>
      <c r="H22" t="s">
        <v>141</v>
      </c>
      <c r="J22" t="s">
        <v>67</v>
      </c>
      <c r="K22" t="s">
        <v>50</v>
      </c>
    </row>
    <row r="23" spans="1:11" x14ac:dyDescent="0.2">
      <c r="A23" s="14" t="s">
        <v>116</v>
      </c>
      <c r="B23" s="10">
        <v>13.032</v>
      </c>
      <c r="C23" s="15">
        <v>1.7852978706359863</v>
      </c>
      <c r="D23" s="15">
        <v>33.416557312011719</v>
      </c>
      <c r="E23" s="12">
        <f t="shared" si="0"/>
        <v>18.717636906219777</v>
      </c>
      <c r="F23" s="13">
        <f t="shared" si="1"/>
        <v>3.5910341954006588</v>
      </c>
      <c r="G23" t="s">
        <v>142</v>
      </c>
      <c r="H23" t="s">
        <v>140</v>
      </c>
      <c r="J23" t="s">
        <v>68</v>
      </c>
      <c r="K23" t="s">
        <v>51</v>
      </c>
    </row>
    <row r="24" spans="1:11" x14ac:dyDescent="0.2">
      <c r="A24" s="14" t="s">
        <v>123</v>
      </c>
      <c r="B24" s="10">
        <v>28.18</v>
      </c>
      <c r="C24" s="15">
        <v>0.50151556730270386</v>
      </c>
      <c r="D24" s="15">
        <v>7.150336742401123</v>
      </c>
      <c r="E24" s="12">
        <f t="shared" si="0"/>
        <v>14.257457212859229</v>
      </c>
      <c r="F24" s="13">
        <f t="shared" si="1"/>
        <v>16.782426383978009</v>
      </c>
      <c r="G24" t="s">
        <v>142</v>
      </c>
      <c r="H24" t="s">
        <v>141</v>
      </c>
      <c r="J24" t="s">
        <v>69</v>
      </c>
      <c r="K24" t="s">
        <v>52</v>
      </c>
    </row>
    <row r="25" spans="1:11" x14ac:dyDescent="0.2">
      <c r="A25" s="14" t="s">
        <v>118</v>
      </c>
      <c r="B25" s="10">
        <v>14.164</v>
      </c>
      <c r="C25" s="15">
        <v>1.9720772504806519</v>
      </c>
      <c r="D25" s="15">
        <v>35.622871398925781</v>
      </c>
      <c r="E25" s="12">
        <f t="shared" si="0"/>
        <v>18.063628790527076</v>
      </c>
      <c r="F25" s="13">
        <f t="shared" si="1"/>
        <v>3.3686223285082697</v>
      </c>
      <c r="G25" t="s">
        <v>33</v>
      </c>
      <c r="H25" t="s">
        <v>140</v>
      </c>
      <c r="J25" t="s">
        <v>70</v>
      </c>
      <c r="K25" t="s">
        <v>53</v>
      </c>
    </row>
    <row r="26" spans="1:11" x14ac:dyDescent="0.2">
      <c r="A26" s="14" t="s">
        <v>131</v>
      </c>
      <c r="B26" s="10">
        <v>23.79</v>
      </c>
      <c r="C26" s="15">
        <v>0.52768927812576294</v>
      </c>
      <c r="D26" s="15">
        <v>7.8510565757751465</v>
      </c>
      <c r="E26" s="12">
        <f t="shared" si="0"/>
        <v>14.878180969794165</v>
      </c>
      <c r="F26" s="13">
        <f t="shared" si="1"/>
        <v>15.284566967746278</v>
      </c>
      <c r="G26" t="s">
        <v>33</v>
      </c>
      <c r="H26" t="s">
        <v>141</v>
      </c>
      <c r="J26" t="s">
        <v>71</v>
      </c>
      <c r="K26" t="s">
        <v>49</v>
      </c>
    </row>
    <row r="27" spans="1:11" x14ac:dyDescent="0.2">
      <c r="A27" s="14" t="s">
        <v>115</v>
      </c>
      <c r="B27" s="10">
        <v>11.34</v>
      </c>
      <c r="C27" s="15">
        <v>1.4096759557723999</v>
      </c>
      <c r="D27" s="15">
        <v>28.982357025146484</v>
      </c>
      <c r="E27" s="12">
        <f t="shared" si="0"/>
        <v>20.55958811418207</v>
      </c>
      <c r="F27" s="13">
        <f t="shared" si="1"/>
        <v>4.1404499950049694</v>
      </c>
      <c r="G27" t="s">
        <v>47</v>
      </c>
      <c r="H27" t="s">
        <v>140</v>
      </c>
      <c r="J27" t="s">
        <v>78</v>
      </c>
      <c r="K27" t="s">
        <v>77</v>
      </c>
    </row>
    <row r="28" spans="1:11" x14ac:dyDescent="0.2">
      <c r="A28" s="14" t="s">
        <v>126</v>
      </c>
      <c r="B28" s="10">
        <v>26.608000000000001</v>
      </c>
      <c r="C28" s="15">
        <v>0.554801344871521</v>
      </c>
      <c r="D28" s="15">
        <v>7.7404489517211914</v>
      </c>
      <c r="E28" s="12">
        <f t="shared" si="0"/>
        <v>13.951748717396672</v>
      </c>
      <c r="F28" s="13">
        <f t="shared" si="1"/>
        <v>15.502976732805196</v>
      </c>
      <c r="G28" t="s">
        <v>47</v>
      </c>
      <c r="H28" t="s">
        <v>141</v>
      </c>
      <c r="J28">
        <v>50</v>
      </c>
      <c r="K28" t="s">
        <v>79</v>
      </c>
    </row>
    <row r="29" spans="1:11" x14ac:dyDescent="0.2">
      <c r="A29" s="14" t="s">
        <v>120</v>
      </c>
      <c r="B29" s="10">
        <v>15.266</v>
      </c>
      <c r="C29" s="15">
        <v>1.385111927986145</v>
      </c>
      <c r="D29" s="15">
        <v>28.105636596679688</v>
      </c>
      <c r="E29" s="12">
        <f t="shared" si="0"/>
        <v>20.291238584266111</v>
      </c>
      <c r="F29" s="13">
        <f t="shared" si="1"/>
        <v>4.2696061904599025</v>
      </c>
      <c r="G29" t="s">
        <v>51</v>
      </c>
      <c r="H29" t="s">
        <v>140</v>
      </c>
    </row>
    <row r="30" spans="1:11" x14ac:dyDescent="0.2">
      <c r="A30" s="14" t="s">
        <v>132</v>
      </c>
      <c r="B30" s="10">
        <v>27.088000000000001</v>
      </c>
      <c r="C30" s="15">
        <v>0.55823326110839844</v>
      </c>
      <c r="D30" s="15">
        <v>8.2690067291259766</v>
      </c>
      <c r="E30" s="12">
        <f t="shared" si="0"/>
        <v>14.81281626377381</v>
      </c>
      <c r="F30" s="13">
        <f t="shared" si="1"/>
        <v>14.512021084385287</v>
      </c>
      <c r="G30" t="s">
        <v>51</v>
      </c>
      <c r="H30" t="s">
        <v>141</v>
      </c>
    </row>
    <row r="31" spans="1:11" x14ac:dyDescent="0.2">
      <c r="A31" s="14" t="s">
        <v>121</v>
      </c>
      <c r="B31" s="10">
        <v>15.31</v>
      </c>
      <c r="C31" s="15">
        <v>1.3574113845825195</v>
      </c>
      <c r="D31" s="15">
        <v>29.662258148193359</v>
      </c>
      <c r="E31" s="12">
        <f t="shared" si="0"/>
        <v>21.852077038027918</v>
      </c>
      <c r="F31" s="13">
        <f t="shared" si="1"/>
        <v>4.0455449952757165</v>
      </c>
      <c r="G31" t="s">
        <v>1</v>
      </c>
      <c r="H31" t="s">
        <v>140</v>
      </c>
    </row>
    <row r="32" spans="1:11" x14ac:dyDescent="0.2">
      <c r="A32" s="14" t="s">
        <v>130</v>
      </c>
      <c r="B32" s="10">
        <v>29.946000000000002</v>
      </c>
      <c r="C32" s="15">
        <v>0.4647650420665741</v>
      </c>
      <c r="D32" s="15">
        <v>6.2389488220214844</v>
      </c>
      <c r="E32" s="12">
        <f t="shared" si="0"/>
        <v>13.423877136455976</v>
      </c>
      <c r="F32" s="13">
        <f t="shared" si="1"/>
        <v>19.234009353697303</v>
      </c>
      <c r="G32" t="s">
        <v>1</v>
      </c>
      <c r="H32" t="s">
        <v>141</v>
      </c>
    </row>
    <row r="33" spans="1:8" x14ac:dyDescent="0.2">
      <c r="A33" s="14" t="s">
        <v>117</v>
      </c>
      <c r="B33" s="10">
        <v>16.584</v>
      </c>
      <c r="C33" s="15">
        <v>1.4995700120925903</v>
      </c>
      <c r="D33" s="15">
        <v>32.232994079589844</v>
      </c>
      <c r="E33" s="12">
        <f t="shared" si="0"/>
        <v>21.494824396101375</v>
      </c>
      <c r="F33" s="13">
        <f t="shared" si="1"/>
        <v>3.7228933714223227</v>
      </c>
      <c r="G33" t="s">
        <v>31</v>
      </c>
      <c r="H33" t="s">
        <v>140</v>
      </c>
    </row>
    <row r="34" spans="1:8" x14ac:dyDescent="0.2">
      <c r="A34" s="14" t="s">
        <v>125</v>
      </c>
      <c r="B34" s="10">
        <v>29.641999999999999</v>
      </c>
      <c r="C34" s="15">
        <v>0.49166864156723022</v>
      </c>
      <c r="D34" s="15">
        <v>6.8370733261108398</v>
      </c>
      <c r="E34" s="12">
        <f t="shared" si="0"/>
        <v>13.905855993412885</v>
      </c>
      <c r="F34" s="13">
        <f t="shared" si="1"/>
        <v>17.551369464141768</v>
      </c>
      <c r="G34" t="s">
        <v>31</v>
      </c>
      <c r="H34" t="s">
        <v>141</v>
      </c>
    </row>
    <row r="35" spans="1:8" x14ac:dyDescent="0.2">
      <c r="A35" s="14" t="s">
        <v>98</v>
      </c>
      <c r="B35" s="10">
        <v>12.507999999999999</v>
      </c>
      <c r="C35" s="15">
        <v>1.3169949054718018</v>
      </c>
      <c r="D35" s="15">
        <v>34.775127410888672</v>
      </c>
      <c r="E35" s="12">
        <f t="shared" si="0"/>
        <v>26.40490655385701</v>
      </c>
      <c r="F35" s="13">
        <f t="shared" si="1"/>
        <v>3.4507422095720628</v>
      </c>
      <c r="G35" t="s">
        <v>19</v>
      </c>
      <c r="H35" t="s">
        <v>140</v>
      </c>
    </row>
    <row r="36" spans="1:8" x14ac:dyDescent="0.2">
      <c r="A36" s="14" t="s">
        <v>108</v>
      </c>
      <c r="B36" s="10">
        <v>23.611999999999998</v>
      </c>
      <c r="C36" s="15">
        <v>0.2335951179265976</v>
      </c>
      <c r="D36" s="15">
        <v>3.5263714790344238</v>
      </c>
      <c r="E36" s="12">
        <f t="shared" si="0"/>
        <v>15.096083815169942</v>
      </c>
      <c r="F36" s="13">
        <f t="shared" si="1"/>
        <v>34.029313336227951</v>
      </c>
      <c r="G36" t="s">
        <v>19</v>
      </c>
      <c r="H36" t="s">
        <v>141</v>
      </c>
    </row>
    <row r="37" spans="1:8" x14ac:dyDescent="0.2">
      <c r="A37" s="14" t="s">
        <v>93</v>
      </c>
      <c r="B37" s="10">
        <v>10.555999999999999</v>
      </c>
      <c r="C37" s="15">
        <v>1.3947678804397583</v>
      </c>
      <c r="D37" s="15">
        <v>34.357036590576172</v>
      </c>
      <c r="E37" s="12">
        <f t="shared" si="0"/>
        <v>24.632798813623165</v>
      </c>
      <c r="F37" s="13">
        <f t="shared" si="1"/>
        <v>3.4927342957429253</v>
      </c>
      <c r="G37" t="s">
        <v>49</v>
      </c>
      <c r="H37" t="s">
        <v>140</v>
      </c>
    </row>
    <row r="38" spans="1:8" x14ac:dyDescent="0.2">
      <c r="A38" s="14" t="s">
        <v>112</v>
      </c>
      <c r="B38" s="10">
        <v>23.891999999999999</v>
      </c>
      <c r="C38" s="15">
        <v>0.28339281678199768</v>
      </c>
      <c r="D38" s="15">
        <v>4.2956085205078125</v>
      </c>
      <c r="E38" s="12">
        <f t="shared" si="0"/>
        <v>15.157788998626051</v>
      </c>
      <c r="F38" s="13">
        <f t="shared" si="1"/>
        <v>27.935506559106553</v>
      </c>
      <c r="G38" t="s">
        <v>49</v>
      </c>
      <c r="H38" t="s">
        <v>141</v>
      </c>
    </row>
    <row r="39" spans="1:8" x14ac:dyDescent="0.2">
      <c r="A39" s="14" t="s">
        <v>97</v>
      </c>
      <c r="B39" s="10">
        <v>10.518000000000001</v>
      </c>
      <c r="C39" s="15">
        <v>1.1394287347793579</v>
      </c>
      <c r="D39" s="15">
        <v>34.260646820068359</v>
      </c>
      <c r="E39" s="12">
        <f t="shared" si="0"/>
        <v>30.068266469251967</v>
      </c>
      <c r="F39" s="13">
        <f t="shared" si="1"/>
        <v>3.5025608427716355</v>
      </c>
      <c r="G39" t="s">
        <v>25</v>
      </c>
      <c r="H39" t="s">
        <v>140</v>
      </c>
    </row>
    <row r="40" spans="1:8" x14ac:dyDescent="0.2">
      <c r="A40" s="14" t="s">
        <v>111</v>
      </c>
      <c r="B40" s="10">
        <v>20.588000000000001</v>
      </c>
      <c r="C40" s="15">
        <v>0.29503461718559265</v>
      </c>
      <c r="D40" s="15">
        <v>4.8766384124755859</v>
      </c>
      <c r="E40" s="12">
        <f t="shared" si="0"/>
        <v>16.529038046433438</v>
      </c>
      <c r="F40" s="13">
        <f t="shared" si="1"/>
        <v>24.607114542880979</v>
      </c>
      <c r="G40" t="s">
        <v>25</v>
      </c>
      <c r="H40" t="s">
        <v>141</v>
      </c>
    </row>
    <row r="41" spans="1:8" x14ac:dyDescent="0.2">
      <c r="A41" s="14" t="s">
        <v>91</v>
      </c>
      <c r="B41" s="10">
        <v>12.536</v>
      </c>
      <c r="C41" s="15">
        <v>1.111929178237915</v>
      </c>
      <c r="D41" s="15">
        <v>36.905807495117188</v>
      </c>
      <c r="E41" s="12">
        <f t="shared" si="0"/>
        <v>33.190789681049814</v>
      </c>
      <c r="F41" s="13">
        <f t="shared" si="1"/>
        <v>3.2515207807301478</v>
      </c>
      <c r="G41" t="s">
        <v>27</v>
      </c>
      <c r="H41" t="s">
        <v>140</v>
      </c>
    </row>
    <row r="42" spans="1:8" x14ac:dyDescent="0.2">
      <c r="A42" s="14" t="s">
        <v>106</v>
      </c>
      <c r="B42" s="10">
        <v>25.334</v>
      </c>
      <c r="C42" s="15">
        <v>0.21991029381752014</v>
      </c>
      <c r="D42" s="15">
        <v>3.4370083808898926</v>
      </c>
      <c r="E42" s="12">
        <f t="shared" si="0"/>
        <v>15.629138232800942</v>
      </c>
      <c r="F42" s="13">
        <f t="shared" si="1"/>
        <v>34.91408419811016</v>
      </c>
      <c r="G42" t="s">
        <v>27</v>
      </c>
      <c r="H42" t="s">
        <v>141</v>
      </c>
    </row>
    <row r="43" spans="1:8" x14ac:dyDescent="0.2">
      <c r="A43" s="14" t="s">
        <v>96</v>
      </c>
      <c r="B43" s="10">
        <v>11.708</v>
      </c>
      <c r="C43" s="15">
        <v>1.3876751661300659</v>
      </c>
      <c r="D43" s="15">
        <v>36.449794769287109</v>
      </c>
      <c r="E43" s="12">
        <f t="shared" si="0"/>
        <v>26.266806280707552</v>
      </c>
      <c r="F43" s="13">
        <f t="shared" si="1"/>
        <v>3.2921996065973183</v>
      </c>
      <c r="G43" t="s">
        <v>30</v>
      </c>
      <c r="H43" t="s">
        <v>140</v>
      </c>
    </row>
    <row r="44" spans="1:8" x14ac:dyDescent="0.2">
      <c r="A44" s="14" t="s">
        <v>107</v>
      </c>
      <c r="B44" s="10">
        <v>28.55</v>
      </c>
      <c r="C44" s="15">
        <v>0.3272576630115509</v>
      </c>
      <c r="D44" s="15">
        <v>5.06968450546265</v>
      </c>
      <c r="E44" s="12">
        <f t="shared" si="0"/>
        <v>15.491415720596008</v>
      </c>
      <c r="F44" s="13">
        <f t="shared" si="1"/>
        <v>23.6701119903415</v>
      </c>
      <c r="G44" t="s">
        <v>30</v>
      </c>
      <c r="H44" t="s">
        <v>141</v>
      </c>
    </row>
    <row r="45" spans="1:8" x14ac:dyDescent="0.2">
      <c r="A45" s="14" t="s">
        <v>88</v>
      </c>
      <c r="B45" s="10">
        <v>12.394</v>
      </c>
      <c r="C45" s="15">
        <v>1.834453821182251</v>
      </c>
      <c r="D45" s="15">
        <v>37.017974853515625</v>
      </c>
      <c r="E45" s="12">
        <f t="shared" si="0"/>
        <v>20.17928956623102</v>
      </c>
      <c r="F45" s="13">
        <f t="shared" si="1"/>
        <v>3.2416684185143505</v>
      </c>
      <c r="G45" t="s">
        <v>22</v>
      </c>
      <c r="H45" t="s">
        <v>140</v>
      </c>
    </row>
    <row r="46" spans="1:8" x14ac:dyDescent="0.2">
      <c r="A46" s="14" t="s">
        <v>99</v>
      </c>
      <c r="B46" s="10">
        <v>30.19</v>
      </c>
      <c r="C46" s="15">
        <v>0.42215120792388916</v>
      </c>
      <c r="D46" s="15">
        <v>6.2667107582092285</v>
      </c>
      <c r="E46" s="12">
        <f t="shared" si="0"/>
        <v>14.844706447787949</v>
      </c>
      <c r="F46" s="13">
        <f t="shared" si="1"/>
        <v>19.148801441458442</v>
      </c>
      <c r="G46" t="s">
        <v>22</v>
      </c>
      <c r="H46" t="s">
        <v>141</v>
      </c>
    </row>
    <row r="47" spans="1:8" x14ac:dyDescent="0.2">
      <c r="A47" s="14" t="s">
        <v>90</v>
      </c>
      <c r="B47" s="10">
        <v>15.635999999999999</v>
      </c>
      <c r="C47" s="15">
        <v>1.4519119262695312</v>
      </c>
      <c r="D47" s="15">
        <v>35.81951904296875</v>
      </c>
      <c r="E47" s="12">
        <f t="shared" si="0"/>
        <v>24.670586689787445</v>
      </c>
      <c r="F47" s="13">
        <f t="shared" si="1"/>
        <v>3.3501287344492021</v>
      </c>
      <c r="G47" t="s">
        <v>34</v>
      </c>
      <c r="H47" t="s">
        <v>140</v>
      </c>
    </row>
    <row r="48" spans="1:8" x14ac:dyDescent="0.2">
      <c r="A48" s="14" t="s">
        <v>124</v>
      </c>
      <c r="B48" s="10">
        <v>28.198</v>
      </c>
      <c r="C48" s="15">
        <v>0.32686337828636169</v>
      </c>
      <c r="D48" s="15">
        <v>5.2418360710144043</v>
      </c>
      <c r="E48" s="12">
        <f t="shared" si="0"/>
        <v>16.036779949150759</v>
      </c>
      <c r="F48" s="13">
        <f t="shared" si="1"/>
        <v>22.892741851192135</v>
      </c>
      <c r="G48" t="s">
        <v>34</v>
      </c>
      <c r="H48" t="s">
        <v>141</v>
      </c>
    </row>
    <row r="49" spans="1:8" x14ac:dyDescent="0.2">
      <c r="A49" s="14" t="s">
        <v>114</v>
      </c>
      <c r="B49" s="10">
        <v>10.981999999999999</v>
      </c>
      <c r="C49" s="15">
        <v>1.624765157699585</v>
      </c>
      <c r="D49" s="15">
        <v>30.730735778808594</v>
      </c>
      <c r="E49" s="12">
        <f t="shared" si="0"/>
        <v>18.91395543114584</v>
      </c>
      <c r="F49" s="13">
        <f t="shared" si="1"/>
        <v>3.9048853520373572</v>
      </c>
      <c r="G49" t="s">
        <v>21</v>
      </c>
      <c r="H49" t="s">
        <v>140</v>
      </c>
    </row>
    <row r="50" spans="1:8" x14ac:dyDescent="0.2">
      <c r="A50" s="14" t="s">
        <v>129</v>
      </c>
      <c r="B50" s="10">
        <v>21.74</v>
      </c>
      <c r="C50" s="15">
        <v>0.53944575786590576</v>
      </c>
      <c r="D50" s="15">
        <v>7.7156567573547363</v>
      </c>
      <c r="E50" s="12">
        <f t="shared" si="0"/>
        <v>14.302933417955764</v>
      </c>
      <c r="F50" s="13">
        <f t="shared" si="1"/>
        <v>15.552791392076029</v>
      </c>
      <c r="G50" t="s">
        <v>21</v>
      </c>
      <c r="H50" t="s">
        <v>141</v>
      </c>
    </row>
    <row r="51" spans="1:8" x14ac:dyDescent="0.2">
      <c r="A51" s="14" t="s">
        <v>113</v>
      </c>
      <c r="B51" s="10">
        <v>6.3579999999999997</v>
      </c>
      <c r="C51" s="15">
        <v>0.34796229004859924</v>
      </c>
      <c r="D51" s="15">
        <v>46.489948272705078</v>
      </c>
      <c r="E51" s="12">
        <f t="shared" ref="E51" si="2">D51/C51</f>
        <v>133.60628321595399</v>
      </c>
      <c r="F51" s="13">
        <f t="shared" ref="F51" si="3">(1.2/D51)*100</f>
        <v>2.5812031301065943</v>
      </c>
    </row>
    <row r="52" spans="1:8" x14ac:dyDescent="0.2">
      <c r="A52" s="14"/>
      <c r="B52" s="10"/>
      <c r="C52" s="15"/>
      <c r="D52" s="15"/>
    </row>
  </sheetData>
  <sortState ref="A3:H50">
    <sortCondition ref="G3:G5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48576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0.6640625" bestFit="1" customWidth="1"/>
    <col min="2" max="3" width="6" customWidth="1"/>
    <col min="4" max="4" width="15.6640625" customWidth="1"/>
    <col min="5" max="5" width="10.83203125" bestFit="1" customWidth="1"/>
    <col min="6" max="6" width="16" bestFit="1" customWidth="1"/>
    <col min="7" max="7" width="10.83203125" customWidth="1"/>
    <col min="9" max="9" width="15.5" bestFit="1" customWidth="1"/>
    <col min="10" max="10" width="9" style="2" bestFit="1" customWidth="1"/>
    <col min="11" max="11" width="15.33203125" bestFit="1" customWidth="1"/>
    <col min="12" max="12" width="19.1640625" bestFit="1" customWidth="1"/>
    <col min="13" max="13" width="11.83203125" bestFit="1" customWidth="1"/>
    <col min="14" max="14" width="7.5" bestFit="1" customWidth="1"/>
    <col min="15" max="15" width="11.6640625" bestFit="1" customWidth="1"/>
    <col min="16" max="16" width="24.1640625" bestFit="1" customWidth="1"/>
    <col min="17" max="17" width="16.6640625" bestFit="1" customWidth="1"/>
    <col min="18" max="18" width="12.33203125" bestFit="1" customWidth="1"/>
    <col min="19" max="19" width="13.83203125" bestFit="1" customWidth="1"/>
    <col min="29" max="29" width="15.6640625" customWidth="1"/>
    <col min="30" max="30" width="11.83203125" bestFit="1" customWidth="1"/>
    <col min="31" max="31" width="12.33203125" bestFit="1" customWidth="1"/>
  </cols>
  <sheetData>
    <row r="1" spans="1:31" x14ac:dyDescent="0.2">
      <c r="A1" t="s">
        <v>200</v>
      </c>
      <c r="B1" t="s">
        <v>28</v>
      </c>
      <c r="C1" t="s">
        <v>75</v>
      </c>
      <c r="D1" t="s">
        <v>0</v>
      </c>
      <c r="E1" t="s">
        <v>3</v>
      </c>
      <c r="F1" t="s">
        <v>15</v>
      </c>
      <c r="G1" t="s">
        <v>16</v>
      </c>
      <c r="H1" t="s">
        <v>5</v>
      </c>
      <c r="I1" t="s">
        <v>6</v>
      </c>
      <c r="J1" s="2" t="s">
        <v>13</v>
      </c>
      <c r="K1" t="s">
        <v>7</v>
      </c>
      <c r="L1" t="s">
        <v>8</v>
      </c>
      <c r="M1" t="s">
        <v>9</v>
      </c>
      <c r="N1" t="s">
        <v>14</v>
      </c>
      <c r="O1" t="s">
        <v>10</v>
      </c>
      <c r="P1" t="s">
        <v>18</v>
      </c>
      <c r="Q1" t="s">
        <v>11</v>
      </c>
      <c r="R1" t="s">
        <v>12</v>
      </c>
      <c r="S1" t="s">
        <v>76</v>
      </c>
      <c r="T1" t="s">
        <v>60</v>
      </c>
      <c r="AC1" t="s">
        <v>0</v>
      </c>
      <c r="AD1" t="s">
        <v>9</v>
      </c>
      <c r="AE1" t="s">
        <v>12</v>
      </c>
    </row>
    <row r="2" spans="1:31" x14ac:dyDescent="0.2">
      <c r="A2" t="s">
        <v>35</v>
      </c>
      <c r="B2" t="s">
        <v>29</v>
      </c>
      <c r="C2" t="s">
        <v>72</v>
      </c>
      <c r="D2" t="s">
        <v>1</v>
      </c>
      <c r="E2" t="s">
        <v>2</v>
      </c>
      <c r="F2">
        <v>5</v>
      </c>
      <c r="G2">
        <v>25</v>
      </c>
      <c r="H2" s="1">
        <v>0.47222222222222227</v>
      </c>
      <c r="I2" s="1">
        <v>0.72222222222222221</v>
      </c>
      <c r="J2" s="2">
        <v>1</v>
      </c>
      <c r="K2">
        <v>1.03</v>
      </c>
      <c r="L2">
        <v>1.61</v>
      </c>
      <c r="M2">
        <f>L2-K2</f>
        <v>0.58000000000000007</v>
      </c>
      <c r="N2">
        <v>2</v>
      </c>
      <c r="O2">
        <v>1.02</v>
      </c>
      <c r="P2">
        <v>6.05</v>
      </c>
      <c r="Q2">
        <f>P2-(0.09*10)</f>
        <v>5.15</v>
      </c>
      <c r="R2">
        <f>Q2-O2</f>
        <v>4.1300000000000008</v>
      </c>
      <c r="S2">
        <f>R2+M2</f>
        <v>4.7100000000000009</v>
      </c>
      <c r="AC2" t="s">
        <v>77</v>
      </c>
      <c r="AD2">
        <v>0.11999999999999966</v>
      </c>
      <c r="AE2">
        <v>4.75</v>
      </c>
    </row>
    <row r="3" spans="1:31" hidden="1" x14ac:dyDescent="0.2">
      <c r="B3" t="s">
        <v>29</v>
      </c>
      <c r="C3" t="s">
        <v>72</v>
      </c>
      <c r="D3" t="s">
        <v>1</v>
      </c>
      <c r="E3" t="s">
        <v>2</v>
      </c>
      <c r="F3">
        <v>10</v>
      </c>
      <c r="G3">
        <v>30</v>
      </c>
      <c r="H3" s="1">
        <v>0.47222222222222227</v>
      </c>
      <c r="I3" s="1">
        <v>0.72222222222222221</v>
      </c>
      <c r="M3">
        <f t="shared" ref="M3:M6" si="0">L3-K3</f>
        <v>0</v>
      </c>
      <c r="R3">
        <f>Q3-O3</f>
        <v>0</v>
      </c>
      <c r="S3">
        <f t="shared" ref="S3:S25" si="1">R3+M3</f>
        <v>0</v>
      </c>
      <c r="AC3" t="s">
        <v>1</v>
      </c>
      <c r="AD3">
        <v>0</v>
      </c>
      <c r="AE3">
        <v>0</v>
      </c>
    </row>
    <row r="4" spans="1:31" x14ac:dyDescent="0.2">
      <c r="A4" t="s">
        <v>36</v>
      </c>
      <c r="B4" t="s">
        <v>29</v>
      </c>
      <c r="C4" t="s">
        <v>74</v>
      </c>
      <c r="D4" t="s">
        <v>4</v>
      </c>
      <c r="E4" t="s">
        <v>2</v>
      </c>
      <c r="F4">
        <v>5</v>
      </c>
      <c r="G4">
        <v>25</v>
      </c>
      <c r="H4" s="1">
        <v>0.47222222222222227</v>
      </c>
      <c r="I4" s="1">
        <v>0.72222222222222221</v>
      </c>
      <c r="J4" s="2">
        <v>3</v>
      </c>
      <c r="K4">
        <v>1.01</v>
      </c>
      <c r="L4">
        <v>1.0900000000000001</v>
      </c>
      <c r="M4">
        <f t="shared" si="0"/>
        <v>8.0000000000000071E-2</v>
      </c>
      <c r="N4">
        <v>5</v>
      </c>
      <c r="O4">
        <v>0.97</v>
      </c>
      <c r="P4">
        <f>6.58</f>
        <v>6.58</v>
      </c>
      <c r="Q4">
        <f>P4-(0.09*10)</f>
        <v>5.68</v>
      </c>
      <c r="R4">
        <f t="shared" ref="R4" si="2">Q4-O4</f>
        <v>4.71</v>
      </c>
      <c r="S4">
        <f t="shared" si="1"/>
        <v>4.79</v>
      </c>
      <c r="AC4" t="s">
        <v>53</v>
      </c>
      <c r="AD4">
        <v>0.11999999999999988</v>
      </c>
      <c r="AE4">
        <v>4.75</v>
      </c>
    </row>
    <row r="5" spans="1:31" hidden="1" x14ac:dyDescent="0.2">
      <c r="B5" t="s">
        <v>29</v>
      </c>
      <c r="C5" t="s">
        <v>74</v>
      </c>
      <c r="D5" t="s">
        <v>4</v>
      </c>
      <c r="E5" t="s">
        <v>2</v>
      </c>
      <c r="F5">
        <v>10</v>
      </c>
      <c r="G5">
        <v>30</v>
      </c>
      <c r="H5" s="1">
        <v>0.47222222222222227</v>
      </c>
      <c r="I5" s="1">
        <v>0.72222222222222221</v>
      </c>
      <c r="J5" s="2">
        <v>6</v>
      </c>
      <c r="K5">
        <v>1.02</v>
      </c>
      <c r="L5">
        <v>1.18</v>
      </c>
      <c r="M5">
        <f t="shared" si="0"/>
        <v>0.15999999999999992</v>
      </c>
      <c r="R5">
        <f>Q5-O5</f>
        <v>0</v>
      </c>
      <c r="S5">
        <f t="shared" si="1"/>
        <v>0.15999999999999992</v>
      </c>
      <c r="AC5" t="s">
        <v>4</v>
      </c>
      <c r="AD5">
        <v>0.15999999999999992</v>
      </c>
      <c r="AE5">
        <v>0</v>
      </c>
    </row>
    <row r="6" spans="1:31" x14ac:dyDescent="0.2">
      <c r="A6" t="s">
        <v>37</v>
      </c>
      <c r="B6" t="s">
        <v>29</v>
      </c>
      <c r="C6" t="s">
        <v>73</v>
      </c>
      <c r="D6" t="s">
        <v>19</v>
      </c>
      <c r="E6" t="s">
        <v>2</v>
      </c>
      <c r="F6">
        <v>5</v>
      </c>
      <c r="G6">
        <v>25</v>
      </c>
      <c r="H6" s="1">
        <v>0.49513888888888885</v>
      </c>
      <c r="I6" s="1">
        <v>0.74513888888888891</v>
      </c>
      <c r="J6" s="2">
        <v>10</v>
      </c>
      <c r="K6">
        <v>1.01</v>
      </c>
      <c r="L6">
        <v>1.1499999999999999</v>
      </c>
      <c r="M6">
        <f t="shared" si="0"/>
        <v>0.1399999999999999</v>
      </c>
      <c r="N6">
        <v>11</v>
      </c>
      <c r="O6">
        <v>0.97</v>
      </c>
      <c r="P6">
        <v>6.61</v>
      </c>
      <c r="Q6">
        <f t="shared" ref="Q6:Q25" si="3">P6-(0.09*10)</f>
        <v>5.7100000000000009</v>
      </c>
      <c r="R6">
        <f>Q6-O6</f>
        <v>4.7400000000000011</v>
      </c>
      <c r="S6">
        <f t="shared" si="1"/>
        <v>4.8800000000000008</v>
      </c>
      <c r="AC6" t="s">
        <v>20</v>
      </c>
      <c r="AD6">
        <v>8.0000000000000071E-2</v>
      </c>
      <c r="AE6">
        <v>4.82</v>
      </c>
    </row>
    <row r="7" spans="1:31" x14ac:dyDescent="0.2">
      <c r="A7" t="s">
        <v>38</v>
      </c>
      <c r="B7" t="s">
        <v>29</v>
      </c>
      <c r="C7" t="s">
        <v>73</v>
      </c>
      <c r="D7" t="s">
        <v>21</v>
      </c>
      <c r="E7" t="s">
        <v>2</v>
      </c>
      <c r="F7">
        <v>5.01</v>
      </c>
      <c r="G7">
        <v>25</v>
      </c>
      <c r="H7" s="1">
        <v>0.49513888888888885</v>
      </c>
      <c r="I7" s="1">
        <v>0.74513888888888891</v>
      </c>
      <c r="J7" s="2">
        <v>8</v>
      </c>
      <c r="K7">
        <v>1</v>
      </c>
      <c r="L7">
        <v>1.85</v>
      </c>
      <c r="M7">
        <f>L7-K7</f>
        <v>0.85000000000000009</v>
      </c>
      <c r="N7">
        <v>9</v>
      </c>
      <c r="O7">
        <v>1.03</v>
      </c>
      <c r="P7">
        <v>5.73</v>
      </c>
      <c r="Q7">
        <f t="shared" si="3"/>
        <v>4.83</v>
      </c>
      <c r="R7">
        <f>Q7-O7</f>
        <v>3.8</v>
      </c>
      <c r="S7">
        <f t="shared" si="1"/>
        <v>4.6500000000000004</v>
      </c>
      <c r="AC7" t="s">
        <v>26</v>
      </c>
      <c r="AD7">
        <v>7.0000000000000062E-2</v>
      </c>
      <c r="AE7">
        <v>4.7899999999999991</v>
      </c>
    </row>
    <row r="8" spans="1:31" x14ac:dyDescent="0.2">
      <c r="A8" s="3" t="s">
        <v>39</v>
      </c>
      <c r="B8" t="s">
        <v>29</v>
      </c>
      <c r="C8" t="s">
        <v>73</v>
      </c>
      <c r="D8" t="s">
        <v>22</v>
      </c>
      <c r="E8" t="s">
        <v>2</v>
      </c>
      <c r="F8">
        <v>5</v>
      </c>
      <c r="G8">
        <v>25</v>
      </c>
      <c r="H8" s="1">
        <v>0.54513888888888895</v>
      </c>
      <c r="I8" s="1">
        <v>0.79513888888888884</v>
      </c>
      <c r="J8" s="2">
        <v>12</v>
      </c>
      <c r="K8">
        <v>1</v>
      </c>
      <c r="L8">
        <v>1.19</v>
      </c>
      <c r="M8">
        <f>L8-K8</f>
        <v>0.18999999999999995</v>
      </c>
      <c r="N8">
        <v>13</v>
      </c>
      <c r="O8">
        <v>1.01</v>
      </c>
      <c r="P8">
        <v>6.51</v>
      </c>
      <c r="Q8">
        <f t="shared" si="3"/>
        <v>5.6099999999999994</v>
      </c>
      <c r="R8">
        <f t="shared" ref="R8:R25" si="4">Q8-O8</f>
        <v>4.5999999999999996</v>
      </c>
      <c r="S8">
        <f t="shared" si="1"/>
        <v>4.7899999999999991</v>
      </c>
      <c r="AC8" t="s">
        <v>48</v>
      </c>
      <c r="AD8">
        <v>0.17999999999999994</v>
      </c>
      <c r="AE8">
        <v>4.7200000000000006</v>
      </c>
    </row>
    <row r="9" spans="1:31" x14ac:dyDescent="0.2">
      <c r="A9" t="s">
        <v>40</v>
      </c>
      <c r="B9" t="s">
        <v>29</v>
      </c>
      <c r="C9" t="s">
        <v>74</v>
      </c>
      <c r="D9" t="s">
        <v>23</v>
      </c>
      <c r="E9" t="s">
        <v>2</v>
      </c>
      <c r="F9">
        <v>5.01</v>
      </c>
      <c r="G9">
        <v>25</v>
      </c>
      <c r="H9" s="1">
        <v>0.54513888888888895</v>
      </c>
      <c r="I9" s="1">
        <v>0.79513888888888884</v>
      </c>
      <c r="J9" s="2">
        <v>14</v>
      </c>
      <c r="K9">
        <v>1.02</v>
      </c>
      <c r="L9">
        <v>1.1000000000000001</v>
      </c>
      <c r="M9">
        <f>L9-K9</f>
        <v>8.0000000000000071E-2</v>
      </c>
      <c r="N9">
        <v>15</v>
      </c>
      <c r="O9">
        <v>1.01</v>
      </c>
      <c r="P9">
        <v>6.68</v>
      </c>
      <c r="Q9">
        <f t="shared" si="3"/>
        <v>5.7799999999999994</v>
      </c>
      <c r="R9">
        <f t="shared" si="4"/>
        <v>4.7699999999999996</v>
      </c>
      <c r="S9">
        <f t="shared" si="1"/>
        <v>4.8499999999999996</v>
      </c>
      <c r="AC9" t="s">
        <v>24</v>
      </c>
      <c r="AD9">
        <v>0.15999999999999992</v>
      </c>
      <c r="AE9">
        <v>4.6700000000000008</v>
      </c>
    </row>
    <row r="10" spans="1:31" x14ac:dyDescent="0.2">
      <c r="A10" t="s">
        <v>41</v>
      </c>
      <c r="B10" t="s">
        <v>29</v>
      </c>
      <c r="C10" t="s">
        <v>74</v>
      </c>
      <c r="D10" t="s">
        <v>24</v>
      </c>
      <c r="E10" t="s">
        <v>2</v>
      </c>
      <c r="F10">
        <v>5</v>
      </c>
      <c r="G10">
        <v>25</v>
      </c>
      <c r="H10" s="1">
        <v>0.54513888888888895</v>
      </c>
      <c r="I10" s="1">
        <v>0.79513888888888884</v>
      </c>
      <c r="J10" s="2">
        <v>16</v>
      </c>
      <c r="K10">
        <v>1.03</v>
      </c>
      <c r="L10">
        <v>1.19</v>
      </c>
      <c r="M10">
        <f>L10-K10</f>
        <v>0.15999999999999992</v>
      </c>
      <c r="N10">
        <v>17</v>
      </c>
      <c r="O10">
        <v>2.21</v>
      </c>
      <c r="P10">
        <v>7.78</v>
      </c>
      <c r="Q10">
        <f t="shared" si="3"/>
        <v>6.8800000000000008</v>
      </c>
      <c r="R10">
        <f t="shared" si="4"/>
        <v>4.6700000000000008</v>
      </c>
      <c r="S10">
        <f t="shared" si="1"/>
        <v>4.830000000000001</v>
      </c>
      <c r="AC10" t="s">
        <v>23</v>
      </c>
      <c r="AD10">
        <v>8.0000000000000071E-2</v>
      </c>
      <c r="AE10">
        <v>4.7699999999999996</v>
      </c>
    </row>
    <row r="11" spans="1:31" x14ac:dyDescent="0.2">
      <c r="A11" t="s">
        <v>43</v>
      </c>
      <c r="B11" t="s">
        <v>29</v>
      </c>
      <c r="C11" t="s">
        <v>73</v>
      </c>
      <c r="D11" t="s">
        <v>25</v>
      </c>
      <c r="E11" t="s">
        <v>2</v>
      </c>
      <c r="F11">
        <v>5</v>
      </c>
      <c r="G11">
        <v>25</v>
      </c>
      <c r="H11" s="1">
        <v>0.54513888888888895</v>
      </c>
      <c r="I11" s="1">
        <v>0.79513888888888884</v>
      </c>
      <c r="J11" s="2">
        <v>18</v>
      </c>
      <c r="K11">
        <v>1.02</v>
      </c>
      <c r="L11">
        <v>1.19</v>
      </c>
      <c r="M11">
        <f t="shared" ref="M11:M25" si="5">L11-K11</f>
        <v>0.16999999999999993</v>
      </c>
      <c r="N11">
        <v>19</v>
      </c>
      <c r="O11">
        <v>2.23</v>
      </c>
      <c r="P11">
        <v>7.79</v>
      </c>
      <c r="Q11">
        <f>P11-(0.09*10)</f>
        <v>6.8900000000000006</v>
      </c>
      <c r="R11">
        <f t="shared" si="4"/>
        <v>4.66</v>
      </c>
      <c r="S11">
        <f t="shared" si="1"/>
        <v>4.83</v>
      </c>
      <c r="AC11" t="s">
        <v>4</v>
      </c>
      <c r="AD11">
        <v>8.0000000000000071E-2</v>
      </c>
      <c r="AE11">
        <v>4.71</v>
      </c>
    </row>
    <row r="12" spans="1:31" x14ac:dyDescent="0.2">
      <c r="A12" t="s">
        <v>44</v>
      </c>
      <c r="B12" t="s">
        <v>29</v>
      </c>
      <c r="C12" t="s">
        <v>74</v>
      </c>
      <c r="D12" t="s">
        <v>26</v>
      </c>
      <c r="E12" t="s">
        <v>2</v>
      </c>
      <c r="F12">
        <v>5</v>
      </c>
      <c r="G12">
        <v>25</v>
      </c>
      <c r="H12" s="1">
        <v>0.54513888888888895</v>
      </c>
      <c r="I12" s="1">
        <v>0.79513888888888884</v>
      </c>
      <c r="J12" s="2">
        <v>20</v>
      </c>
      <c r="K12">
        <v>0.96</v>
      </c>
      <c r="L12">
        <v>1.03</v>
      </c>
      <c r="M12">
        <f t="shared" si="5"/>
        <v>7.0000000000000062E-2</v>
      </c>
      <c r="N12">
        <v>21</v>
      </c>
      <c r="O12">
        <v>2.23</v>
      </c>
      <c r="P12">
        <v>7.92</v>
      </c>
      <c r="Q12">
        <f t="shared" si="3"/>
        <v>7.02</v>
      </c>
      <c r="R12">
        <f t="shared" si="4"/>
        <v>4.7899999999999991</v>
      </c>
      <c r="S12">
        <f t="shared" si="1"/>
        <v>4.8599999999999994</v>
      </c>
      <c r="AC12" t="s">
        <v>32</v>
      </c>
      <c r="AD12">
        <v>0.3600000000000001</v>
      </c>
      <c r="AE12">
        <v>4.51</v>
      </c>
    </row>
    <row r="13" spans="1:31" x14ac:dyDescent="0.2">
      <c r="A13" t="s">
        <v>42</v>
      </c>
      <c r="B13" t="s">
        <v>29</v>
      </c>
      <c r="C13" t="s">
        <v>73</v>
      </c>
      <c r="D13" t="s">
        <v>27</v>
      </c>
      <c r="E13" t="s">
        <v>2</v>
      </c>
      <c r="F13">
        <v>5.01</v>
      </c>
      <c r="G13">
        <v>25</v>
      </c>
      <c r="H13" s="1">
        <v>0.54513888888888895</v>
      </c>
      <c r="I13" s="1">
        <v>0.79513888888888884</v>
      </c>
      <c r="J13" s="2">
        <v>22</v>
      </c>
      <c r="K13">
        <v>0.98</v>
      </c>
      <c r="L13">
        <v>1.0900000000000001</v>
      </c>
      <c r="M13">
        <f t="shared" si="5"/>
        <v>0.1100000000000001</v>
      </c>
      <c r="N13">
        <v>23</v>
      </c>
      <c r="O13">
        <v>2.2200000000000002</v>
      </c>
      <c r="P13">
        <v>7.86</v>
      </c>
      <c r="Q13">
        <f t="shared" si="3"/>
        <v>6.9600000000000009</v>
      </c>
      <c r="R13">
        <f t="shared" si="4"/>
        <v>4.74</v>
      </c>
      <c r="S13">
        <f t="shared" si="1"/>
        <v>4.8500000000000005</v>
      </c>
      <c r="AC13" t="s">
        <v>50</v>
      </c>
      <c r="AD13">
        <v>2.9800000000000004</v>
      </c>
      <c r="AE13">
        <v>2.0600000000000005</v>
      </c>
    </row>
    <row r="14" spans="1:31" x14ac:dyDescent="0.2">
      <c r="A14" s="3" t="s">
        <v>45</v>
      </c>
      <c r="B14" t="s">
        <v>29</v>
      </c>
      <c r="C14" t="s">
        <v>73</v>
      </c>
      <c r="D14" t="s">
        <v>30</v>
      </c>
      <c r="E14" t="s">
        <v>2</v>
      </c>
      <c r="F14">
        <v>5</v>
      </c>
      <c r="G14">
        <v>25</v>
      </c>
      <c r="H14" s="1">
        <v>0.7055555555555556</v>
      </c>
      <c r="I14" s="1">
        <v>0.9555555555555556</v>
      </c>
      <c r="J14" s="2">
        <v>24</v>
      </c>
      <c r="K14">
        <v>0.95</v>
      </c>
      <c r="L14">
        <v>1.1000000000000001</v>
      </c>
      <c r="M14">
        <f t="shared" si="5"/>
        <v>0.15000000000000013</v>
      </c>
      <c r="N14">
        <v>25</v>
      </c>
      <c r="O14">
        <v>2.23</v>
      </c>
      <c r="P14">
        <v>7.8</v>
      </c>
      <c r="Q14">
        <f t="shared" si="3"/>
        <v>6.9</v>
      </c>
      <c r="R14">
        <f t="shared" si="4"/>
        <v>4.67</v>
      </c>
      <c r="S14">
        <f t="shared" si="1"/>
        <v>4.82</v>
      </c>
      <c r="AC14" t="s">
        <v>142</v>
      </c>
      <c r="AD14">
        <v>0.82000000000000028</v>
      </c>
      <c r="AE14">
        <v>3.9899999999999993</v>
      </c>
    </row>
    <row r="15" spans="1:31" x14ac:dyDescent="0.2">
      <c r="A15" t="s">
        <v>46</v>
      </c>
      <c r="B15" t="s">
        <v>29</v>
      </c>
      <c r="C15" t="s">
        <v>72</v>
      </c>
      <c r="D15" t="s">
        <v>31</v>
      </c>
      <c r="E15" t="s">
        <v>2</v>
      </c>
      <c r="F15">
        <v>5</v>
      </c>
      <c r="G15">
        <v>25</v>
      </c>
      <c r="H15" s="1">
        <v>0.7055555555555556</v>
      </c>
      <c r="I15" s="1">
        <v>0.9555555555555556</v>
      </c>
      <c r="J15" s="2">
        <v>26</v>
      </c>
      <c r="K15">
        <v>1.05</v>
      </c>
      <c r="L15">
        <v>1.37</v>
      </c>
      <c r="M15">
        <f t="shared" si="5"/>
        <v>0.32000000000000006</v>
      </c>
      <c r="N15">
        <v>27</v>
      </c>
      <c r="O15">
        <v>2.2000000000000002</v>
      </c>
      <c r="P15">
        <v>7.6</v>
      </c>
      <c r="Q15">
        <f t="shared" si="3"/>
        <v>6.6999999999999993</v>
      </c>
      <c r="R15">
        <f t="shared" si="4"/>
        <v>4.4999999999999991</v>
      </c>
      <c r="S15">
        <f t="shared" si="1"/>
        <v>4.8199999999999994</v>
      </c>
      <c r="AC15" t="s">
        <v>33</v>
      </c>
      <c r="AD15">
        <v>0.46</v>
      </c>
      <c r="AE15">
        <v>4.370000000000001</v>
      </c>
    </row>
    <row r="16" spans="1:31" x14ac:dyDescent="0.2">
      <c r="A16" t="s">
        <v>54</v>
      </c>
      <c r="B16" t="s">
        <v>29</v>
      </c>
      <c r="C16" t="s">
        <v>72</v>
      </c>
      <c r="D16" t="s">
        <v>32</v>
      </c>
      <c r="E16" t="s">
        <v>2</v>
      </c>
      <c r="F16">
        <v>5</v>
      </c>
      <c r="G16">
        <v>25</v>
      </c>
      <c r="H16" s="1">
        <v>0.7055555555555556</v>
      </c>
      <c r="I16" s="1">
        <v>0.9555555555555556</v>
      </c>
      <c r="J16" s="2">
        <v>28</v>
      </c>
      <c r="K16">
        <v>0.99</v>
      </c>
      <c r="L16">
        <v>1.35</v>
      </c>
      <c r="M16">
        <f t="shared" si="5"/>
        <v>0.3600000000000001</v>
      </c>
      <c r="N16">
        <v>29</v>
      </c>
      <c r="O16">
        <v>2.25</v>
      </c>
      <c r="P16">
        <v>7.66</v>
      </c>
      <c r="Q16">
        <f t="shared" si="3"/>
        <v>6.76</v>
      </c>
      <c r="R16">
        <f t="shared" si="4"/>
        <v>4.51</v>
      </c>
      <c r="S16">
        <f t="shared" si="1"/>
        <v>4.87</v>
      </c>
      <c r="T16" t="s">
        <v>61</v>
      </c>
    </row>
    <row r="17" spans="1:31" x14ac:dyDescent="0.2">
      <c r="A17" t="s">
        <v>56</v>
      </c>
      <c r="B17" t="s">
        <v>29</v>
      </c>
      <c r="C17" t="s">
        <v>72</v>
      </c>
      <c r="D17" t="s">
        <v>33</v>
      </c>
      <c r="E17" t="s">
        <v>2</v>
      </c>
      <c r="F17">
        <v>5</v>
      </c>
      <c r="G17">
        <v>25</v>
      </c>
      <c r="H17" s="1">
        <v>0.7055555555555556</v>
      </c>
      <c r="I17" s="1">
        <v>0.9555555555555556</v>
      </c>
      <c r="J17" s="2">
        <v>30</v>
      </c>
      <c r="K17">
        <v>1.04</v>
      </c>
      <c r="L17">
        <v>1.5</v>
      </c>
      <c r="M17">
        <f t="shared" si="5"/>
        <v>0.45999999999999996</v>
      </c>
      <c r="N17">
        <v>31</v>
      </c>
      <c r="O17">
        <v>8.1199999999999992</v>
      </c>
      <c r="P17">
        <v>13.39</v>
      </c>
      <c r="Q17">
        <f t="shared" si="3"/>
        <v>12.49</v>
      </c>
      <c r="R17">
        <f t="shared" si="4"/>
        <v>4.370000000000001</v>
      </c>
      <c r="S17">
        <f t="shared" si="1"/>
        <v>4.830000000000001</v>
      </c>
      <c r="T17" t="s">
        <v>61</v>
      </c>
      <c r="AC17" t="s">
        <v>47</v>
      </c>
      <c r="AD17">
        <v>0.96999999999999975</v>
      </c>
      <c r="AE17">
        <v>3.8300000000000005</v>
      </c>
    </row>
    <row r="18" spans="1:31" x14ac:dyDescent="0.2">
      <c r="A18" t="s">
        <v>58</v>
      </c>
      <c r="B18" t="s">
        <v>29</v>
      </c>
      <c r="C18" t="s">
        <v>73</v>
      </c>
      <c r="D18" t="s">
        <v>34</v>
      </c>
      <c r="E18" t="s">
        <v>2</v>
      </c>
      <c r="F18">
        <v>5</v>
      </c>
      <c r="G18">
        <v>25</v>
      </c>
      <c r="H18" s="1">
        <v>0.7055555555555556</v>
      </c>
      <c r="I18" s="1">
        <v>0.9555555555555556</v>
      </c>
      <c r="J18" s="2">
        <v>32</v>
      </c>
      <c r="K18">
        <v>0.95</v>
      </c>
      <c r="L18">
        <v>1.1000000000000001</v>
      </c>
      <c r="M18">
        <f t="shared" si="5"/>
        <v>0.15000000000000013</v>
      </c>
      <c r="N18">
        <v>33</v>
      </c>
      <c r="O18">
        <v>2.2599999999999998</v>
      </c>
      <c r="P18">
        <v>7.87</v>
      </c>
      <c r="Q18">
        <f t="shared" si="3"/>
        <v>6.9700000000000006</v>
      </c>
      <c r="R18">
        <f t="shared" si="4"/>
        <v>4.7100000000000009</v>
      </c>
      <c r="S18">
        <f t="shared" si="1"/>
        <v>4.8600000000000012</v>
      </c>
      <c r="AC18" t="s">
        <v>51</v>
      </c>
      <c r="AD18">
        <v>0.77000000000000135</v>
      </c>
      <c r="AE18">
        <v>4.0200000000000014</v>
      </c>
    </row>
    <row r="19" spans="1:31" x14ac:dyDescent="0.2">
      <c r="A19" t="s">
        <v>59</v>
      </c>
      <c r="B19" t="s">
        <v>29</v>
      </c>
      <c r="C19" t="s">
        <v>74</v>
      </c>
      <c r="D19" t="s">
        <v>20</v>
      </c>
      <c r="E19" t="s">
        <v>2</v>
      </c>
      <c r="F19">
        <v>5</v>
      </c>
      <c r="G19">
        <v>25</v>
      </c>
      <c r="H19" s="1">
        <v>0.7055555555555556</v>
      </c>
      <c r="I19" s="1">
        <v>0.9555555555555556</v>
      </c>
      <c r="J19" s="2">
        <v>34</v>
      </c>
      <c r="K19">
        <v>0.99</v>
      </c>
      <c r="L19">
        <v>1.07</v>
      </c>
      <c r="M19">
        <f t="shared" si="5"/>
        <v>8.0000000000000071E-2</v>
      </c>
      <c r="N19">
        <v>35</v>
      </c>
      <c r="O19">
        <v>2.23</v>
      </c>
      <c r="P19">
        <v>7.95</v>
      </c>
      <c r="Q19">
        <f t="shared" si="3"/>
        <v>7.0500000000000007</v>
      </c>
      <c r="R19">
        <f t="shared" si="4"/>
        <v>4.82</v>
      </c>
      <c r="S19">
        <f t="shared" si="1"/>
        <v>4.9000000000000004</v>
      </c>
      <c r="T19" t="s">
        <v>57</v>
      </c>
      <c r="AC19" t="s">
        <v>1</v>
      </c>
      <c r="AD19">
        <v>0.58000000000000007</v>
      </c>
      <c r="AE19">
        <v>4.1300000000000008</v>
      </c>
    </row>
    <row r="20" spans="1:31" x14ac:dyDescent="0.2">
      <c r="A20" t="s">
        <v>63</v>
      </c>
      <c r="B20" t="s">
        <v>29</v>
      </c>
      <c r="C20" t="s">
        <v>72</v>
      </c>
      <c r="D20" t="s">
        <v>47</v>
      </c>
      <c r="E20" t="s">
        <v>2</v>
      </c>
      <c r="F20">
        <v>5</v>
      </c>
      <c r="G20">
        <v>25</v>
      </c>
      <c r="H20" s="1">
        <v>0.3576388888888889</v>
      </c>
      <c r="I20" s="1">
        <v>0.60763888888888895</v>
      </c>
      <c r="J20" s="2">
        <v>36</v>
      </c>
      <c r="K20">
        <v>2.2200000000000002</v>
      </c>
      <c r="L20">
        <v>3.19</v>
      </c>
      <c r="M20">
        <f t="shared" si="5"/>
        <v>0.96999999999999975</v>
      </c>
      <c r="N20">
        <v>37</v>
      </c>
      <c r="O20">
        <v>2.2200000000000002</v>
      </c>
      <c r="P20">
        <v>6.95</v>
      </c>
      <c r="Q20">
        <f t="shared" si="3"/>
        <v>6.0500000000000007</v>
      </c>
      <c r="R20">
        <f t="shared" si="4"/>
        <v>3.8300000000000005</v>
      </c>
      <c r="S20">
        <f t="shared" si="1"/>
        <v>4.8000000000000007</v>
      </c>
      <c r="AC20" t="s">
        <v>31</v>
      </c>
      <c r="AD20">
        <v>0.32000000000000006</v>
      </c>
      <c r="AE20">
        <v>4.4999999999999991</v>
      </c>
    </row>
    <row r="21" spans="1:31" x14ac:dyDescent="0.2">
      <c r="A21" t="s">
        <v>64</v>
      </c>
      <c r="B21" t="s">
        <v>29</v>
      </c>
      <c r="C21" t="s">
        <v>74</v>
      </c>
      <c r="D21" t="s">
        <v>48</v>
      </c>
      <c r="E21" t="s">
        <v>2</v>
      </c>
      <c r="F21">
        <v>5</v>
      </c>
      <c r="G21">
        <v>25</v>
      </c>
      <c r="H21" s="1">
        <v>0.3576388888888889</v>
      </c>
      <c r="I21" s="1">
        <v>0.60763888888888895</v>
      </c>
      <c r="J21" s="2">
        <v>38</v>
      </c>
      <c r="K21">
        <v>0.99</v>
      </c>
      <c r="L21">
        <v>1.17</v>
      </c>
      <c r="M21">
        <f t="shared" si="5"/>
        <v>0.17999999999999994</v>
      </c>
      <c r="N21">
        <v>39</v>
      </c>
      <c r="O21">
        <v>2.1800000000000002</v>
      </c>
      <c r="P21">
        <v>7.8</v>
      </c>
      <c r="Q21">
        <f t="shared" si="3"/>
        <v>6.9</v>
      </c>
      <c r="R21">
        <f t="shared" si="4"/>
        <v>4.7200000000000006</v>
      </c>
      <c r="S21">
        <f t="shared" si="1"/>
        <v>4.9000000000000004</v>
      </c>
      <c r="T21" t="s">
        <v>62</v>
      </c>
      <c r="AC21" t="s">
        <v>19</v>
      </c>
      <c r="AD21">
        <v>0.1399999999999999</v>
      </c>
      <c r="AE21">
        <v>4.7400000000000011</v>
      </c>
    </row>
    <row r="22" spans="1:31" x14ac:dyDescent="0.2">
      <c r="A22" t="s">
        <v>67</v>
      </c>
      <c r="B22" t="s">
        <v>29</v>
      </c>
      <c r="C22" t="s">
        <v>72</v>
      </c>
      <c r="D22" t="s">
        <v>50</v>
      </c>
      <c r="E22" t="s">
        <v>2</v>
      </c>
      <c r="F22">
        <v>5</v>
      </c>
      <c r="G22">
        <v>25</v>
      </c>
      <c r="H22" s="1">
        <v>0.3576388888888889</v>
      </c>
      <c r="I22" s="1">
        <v>0.60763888888888895</v>
      </c>
      <c r="J22" s="2">
        <v>40</v>
      </c>
      <c r="K22">
        <v>8.1</v>
      </c>
      <c r="L22">
        <v>11.08</v>
      </c>
      <c r="M22">
        <f>L22-K22</f>
        <v>2.9800000000000004</v>
      </c>
      <c r="N22">
        <v>41</v>
      </c>
      <c r="O22">
        <v>8.11</v>
      </c>
      <c r="P22">
        <v>11.07</v>
      </c>
      <c r="Q22">
        <f>P22-(0.09*10)</f>
        <v>10.17</v>
      </c>
      <c r="R22">
        <f>Q22-O22</f>
        <v>2.0600000000000005</v>
      </c>
      <c r="S22">
        <f>R22+M22</f>
        <v>5.0400000000000009</v>
      </c>
      <c r="T22" t="s">
        <v>65</v>
      </c>
      <c r="AC22" t="s">
        <v>49</v>
      </c>
      <c r="AD22">
        <v>0.18999999999999995</v>
      </c>
      <c r="AE22">
        <v>4.66</v>
      </c>
    </row>
    <row r="23" spans="1:31" x14ac:dyDescent="0.2">
      <c r="A23" t="s">
        <v>68</v>
      </c>
      <c r="B23" t="s">
        <v>29</v>
      </c>
      <c r="C23" t="s">
        <v>72</v>
      </c>
      <c r="D23" t="s">
        <v>51</v>
      </c>
      <c r="E23" t="s">
        <v>2</v>
      </c>
      <c r="F23">
        <v>5</v>
      </c>
      <c r="G23">
        <v>25</v>
      </c>
      <c r="H23" s="1">
        <v>0.3576388888888889</v>
      </c>
      <c r="I23" s="1">
        <v>0.60763888888888895</v>
      </c>
      <c r="J23" s="2">
        <v>42</v>
      </c>
      <c r="K23">
        <v>8.0399999999999991</v>
      </c>
      <c r="L23">
        <v>8.81</v>
      </c>
      <c r="M23">
        <f>L23-K23</f>
        <v>0.77000000000000135</v>
      </c>
      <c r="N23">
        <v>43</v>
      </c>
      <c r="O23">
        <v>8.0399999999999991</v>
      </c>
      <c r="P23">
        <v>12.96</v>
      </c>
      <c r="Q23">
        <f>P23-(0.09*10)</f>
        <v>12.06</v>
      </c>
      <c r="R23">
        <f>Q23-O23</f>
        <v>4.0200000000000014</v>
      </c>
      <c r="S23">
        <f>R23+M23</f>
        <v>4.7900000000000027</v>
      </c>
      <c r="T23" t="s">
        <v>66</v>
      </c>
      <c r="AC23" t="s">
        <v>25</v>
      </c>
      <c r="AD23">
        <v>0.16999999999999993</v>
      </c>
      <c r="AE23">
        <v>4.66</v>
      </c>
    </row>
    <row r="24" spans="1:31" x14ac:dyDescent="0.2">
      <c r="A24" t="s">
        <v>69</v>
      </c>
      <c r="B24" t="s">
        <v>29</v>
      </c>
      <c r="C24" t="s">
        <v>72</v>
      </c>
      <c r="D24" t="s">
        <v>142</v>
      </c>
      <c r="E24" t="s">
        <v>2</v>
      </c>
      <c r="F24">
        <v>5</v>
      </c>
      <c r="G24">
        <v>25</v>
      </c>
      <c r="H24" s="1">
        <v>0.3576388888888889</v>
      </c>
      <c r="I24" s="1">
        <v>0.60763888888888895</v>
      </c>
      <c r="J24" s="2">
        <v>44</v>
      </c>
      <c r="K24">
        <v>8.07</v>
      </c>
      <c r="L24">
        <v>8.89</v>
      </c>
      <c r="M24">
        <f>L24-K24</f>
        <v>0.82000000000000028</v>
      </c>
      <c r="N24">
        <v>45</v>
      </c>
      <c r="O24">
        <v>2.21</v>
      </c>
      <c r="P24">
        <v>7.1</v>
      </c>
      <c r="Q24">
        <f>P24-(0.09*10)</f>
        <v>6.1999999999999993</v>
      </c>
      <c r="R24">
        <f>Q24-O24</f>
        <v>3.9899999999999993</v>
      </c>
      <c r="S24">
        <f>R24+M24</f>
        <v>4.8099999999999996</v>
      </c>
      <c r="AC24" t="s">
        <v>27</v>
      </c>
      <c r="AD24">
        <v>0.1100000000000001</v>
      </c>
      <c r="AE24">
        <v>4.74</v>
      </c>
    </row>
    <row r="25" spans="1:31" x14ac:dyDescent="0.2">
      <c r="A25" t="s">
        <v>70</v>
      </c>
      <c r="B25" t="s">
        <v>29</v>
      </c>
      <c r="C25" t="s">
        <v>74</v>
      </c>
      <c r="D25" t="s">
        <v>53</v>
      </c>
      <c r="E25" t="s">
        <v>2</v>
      </c>
      <c r="F25">
        <v>5</v>
      </c>
      <c r="G25">
        <v>25</v>
      </c>
      <c r="H25" s="1">
        <v>0.3576388888888889</v>
      </c>
      <c r="I25" s="1">
        <v>0.60763888888888895</v>
      </c>
      <c r="J25" s="2">
        <v>46</v>
      </c>
      <c r="K25">
        <v>1.01</v>
      </c>
      <c r="L25">
        <v>1.1299999999999999</v>
      </c>
      <c r="M25">
        <f t="shared" si="5"/>
        <v>0.11999999999999988</v>
      </c>
      <c r="N25">
        <v>47</v>
      </c>
      <c r="O25">
        <v>2.2000000000000002</v>
      </c>
      <c r="P25">
        <v>7.85</v>
      </c>
      <c r="Q25">
        <f t="shared" si="3"/>
        <v>6.9499999999999993</v>
      </c>
      <c r="R25">
        <f t="shared" si="4"/>
        <v>4.7499999999999991</v>
      </c>
      <c r="S25">
        <f t="shared" si="1"/>
        <v>4.8699999999999992</v>
      </c>
      <c r="AC25" t="s">
        <v>30</v>
      </c>
      <c r="AD25">
        <v>0.15000000000000013</v>
      </c>
      <c r="AE25">
        <v>4.67</v>
      </c>
    </row>
    <row r="26" spans="1:31" x14ac:dyDescent="0.2">
      <c r="A26" t="s">
        <v>71</v>
      </c>
      <c r="B26" t="s">
        <v>29</v>
      </c>
      <c r="C26" t="s">
        <v>73</v>
      </c>
      <c r="D26" t="s">
        <v>49</v>
      </c>
      <c r="E26" t="s">
        <v>2</v>
      </c>
      <c r="F26">
        <v>5</v>
      </c>
      <c r="G26">
        <v>25</v>
      </c>
      <c r="H26" s="1">
        <v>0.3576388888888889</v>
      </c>
      <c r="I26" s="1">
        <v>0.60763888888888895</v>
      </c>
      <c r="J26" s="2">
        <v>48</v>
      </c>
      <c r="K26">
        <v>0.99</v>
      </c>
      <c r="L26">
        <v>1.18</v>
      </c>
      <c r="M26">
        <f>L26-K26</f>
        <v>0.18999999999999995</v>
      </c>
      <c r="N26">
        <v>49</v>
      </c>
      <c r="O26">
        <v>2.2200000000000002</v>
      </c>
      <c r="P26">
        <v>7.78</v>
      </c>
      <c r="Q26">
        <f>P26-(0.09*10)</f>
        <v>6.8800000000000008</v>
      </c>
      <c r="R26">
        <f>Q26-O26</f>
        <v>4.66</v>
      </c>
      <c r="S26">
        <f>R26+M26</f>
        <v>4.8499999999999996</v>
      </c>
      <c r="AC26" t="s">
        <v>22</v>
      </c>
      <c r="AD26">
        <v>0.19</v>
      </c>
      <c r="AE26">
        <v>4.5999999999999996</v>
      </c>
    </row>
    <row r="27" spans="1:31" x14ac:dyDescent="0.2">
      <c r="A27" t="s">
        <v>78</v>
      </c>
      <c r="B27" t="s">
        <v>29</v>
      </c>
      <c r="C27" t="s">
        <v>74</v>
      </c>
      <c r="D27" t="s">
        <v>77</v>
      </c>
      <c r="E27" t="s">
        <v>2</v>
      </c>
      <c r="F27">
        <v>5</v>
      </c>
      <c r="G27">
        <v>25</v>
      </c>
      <c r="H27" s="1">
        <v>0.73472222222222217</v>
      </c>
      <c r="I27" s="1">
        <v>0.98472222222222217</v>
      </c>
      <c r="J27" s="2">
        <v>49</v>
      </c>
      <c r="K27">
        <v>2.2200000000000002</v>
      </c>
      <c r="L27">
        <v>2.34</v>
      </c>
      <c r="M27">
        <f>L27-K27</f>
        <v>0.11999999999999966</v>
      </c>
      <c r="N27">
        <v>50</v>
      </c>
      <c r="O27">
        <v>2.2400000000000002</v>
      </c>
      <c r="P27">
        <v>7.89</v>
      </c>
      <c r="Q27">
        <f>P27-(0.09*10)</f>
        <v>6.99</v>
      </c>
      <c r="R27">
        <f>Q27-O27</f>
        <v>4.75</v>
      </c>
      <c r="S27">
        <f>R27+M27</f>
        <v>4.8699999999999992</v>
      </c>
      <c r="AC27" t="s">
        <v>34</v>
      </c>
      <c r="AD27">
        <v>0.15000000000000013</v>
      </c>
      <c r="AE27">
        <v>4.7100000000000009</v>
      </c>
    </row>
    <row r="28" spans="1:31" x14ac:dyDescent="0.2">
      <c r="A28">
        <v>50</v>
      </c>
      <c r="B28" t="s">
        <v>29</v>
      </c>
      <c r="D28" t="s">
        <v>79</v>
      </c>
      <c r="AC28" t="s">
        <v>21</v>
      </c>
      <c r="AD28">
        <v>0.85000000000000009</v>
      </c>
      <c r="AE28">
        <v>3.8</v>
      </c>
    </row>
    <row r="1048576" spans="8:8" x14ac:dyDescent="0.2">
      <c r="H1048576" s="1"/>
    </row>
  </sheetData>
  <sortState ref="AC2:AE27">
    <sortCondition ref="AC2:AC27"/>
  </sortState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zoomScale="125" workbookViewId="0">
      <selection activeCell="F30" sqref="F30"/>
    </sheetView>
  </sheetViews>
  <sheetFormatPr baseColWidth="10" defaultRowHeight="15" x14ac:dyDescent="0.2"/>
  <cols>
    <col min="1" max="1" width="13.33203125" bestFit="1" customWidth="1"/>
    <col min="2" max="2" width="5.5" bestFit="1" customWidth="1"/>
    <col min="3" max="3" width="3.83203125" bestFit="1" customWidth="1"/>
    <col min="4" max="4" width="3.83203125" customWidth="1"/>
    <col min="5" max="5" width="8.5" bestFit="1" customWidth="1"/>
    <col min="6" max="6" width="9.5" customWidth="1"/>
    <col min="7" max="7" width="13.5" customWidth="1"/>
    <col min="8" max="8" width="12.5" customWidth="1"/>
    <col min="9" max="9" width="9.83203125" customWidth="1"/>
    <col min="10" max="10" width="13.1640625" customWidth="1"/>
    <col min="11" max="11" width="6.5" customWidth="1"/>
    <col min="12" max="12" width="13" customWidth="1"/>
    <col min="13" max="13" width="16.5" customWidth="1"/>
    <col min="14" max="14" width="10.5" customWidth="1"/>
    <col min="15" max="15" width="6.83203125" bestFit="1" customWidth="1"/>
    <col min="16" max="16" width="10.1640625" bestFit="1" customWidth="1"/>
    <col min="17" max="17" width="20.6640625" bestFit="1" customWidth="1"/>
    <col min="18" max="18" width="14.5" bestFit="1" customWidth="1"/>
    <col min="19" max="19" width="10.83203125"/>
    <col min="20" max="20" width="13.6640625" bestFit="1" customWidth="1"/>
    <col min="21" max="21" width="5.5" bestFit="1" customWidth="1"/>
  </cols>
  <sheetData>
    <row r="1" spans="1:21" x14ac:dyDescent="0.2">
      <c r="A1" t="s">
        <v>200</v>
      </c>
      <c r="B1" t="s">
        <v>28</v>
      </c>
      <c r="C1" t="s">
        <v>75</v>
      </c>
      <c r="D1" t="s">
        <v>143</v>
      </c>
      <c r="E1" t="s">
        <v>0</v>
      </c>
      <c r="F1" t="s">
        <v>3</v>
      </c>
      <c r="G1" t="s">
        <v>15</v>
      </c>
      <c r="H1" t="s">
        <v>182</v>
      </c>
      <c r="I1" t="s">
        <v>5</v>
      </c>
      <c r="J1" t="s">
        <v>6</v>
      </c>
      <c r="K1" s="2" t="s">
        <v>13</v>
      </c>
      <c r="L1" t="s">
        <v>7</v>
      </c>
      <c r="M1" t="s">
        <v>8</v>
      </c>
      <c r="N1" t="s">
        <v>9</v>
      </c>
      <c r="O1" t="s">
        <v>14</v>
      </c>
      <c r="P1" t="s">
        <v>10</v>
      </c>
      <c r="Q1" t="s">
        <v>18</v>
      </c>
      <c r="R1" t="s">
        <v>11</v>
      </c>
      <c r="S1" t="s">
        <v>12</v>
      </c>
      <c r="T1" t="s">
        <v>76</v>
      </c>
      <c r="U1" t="s">
        <v>60</v>
      </c>
    </row>
    <row r="2" spans="1:21" x14ac:dyDescent="0.2">
      <c r="A2" s="36">
        <v>99100</v>
      </c>
      <c r="B2" t="s">
        <v>29</v>
      </c>
      <c r="C2" t="s">
        <v>73</v>
      </c>
      <c r="D2" s="34">
        <v>0</v>
      </c>
      <c r="E2" s="32" t="s">
        <v>207</v>
      </c>
      <c r="F2" t="s">
        <v>2</v>
      </c>
      <c r="G2">
        <v>5</v>
      </c>
      <c r="H2">
        <v>25</v>
      </c>
      <c r="I2" s="31">
        <v>0.51805555555555605</v>
      </c>
      <c r="J2" s="31">
        <v>0.26805555555555599</v>
      </c>
      <c r="K2">
        <v>24</v>
      </c>
      <c r="L2">
        <v>2.2200000000000002</v>
      </c>
      <c r="M2">
        <v>2.75</v>
      </c>
      <c r="N2">
        <f t="shared" ref="N2:N26" si="0">M2-L2</f>
        <v>0.5299999999999998</v>
      </c>
      <c r="O2">
        <v>18</v>
      </c>
      <c r="P2">
        <v>2.21</v>
      </c>
      <c r="Q2">
        <v>7.4</v>
      </c>
      <c r="R2">
        <f>Q2-(0.09*10)</f>
        <v>6.5</v>
      </c>
      <c r="S2">
        <f t="shared" ref="S2:S26" si="1">R2-P2</f>
        <v>4.29</v>
      </c>
      <c r="T2">
        <f t="shared" ref="T2:T26" si="2">S2+N2</f>
        <v>4.82</v>
      </c>
    </row>
    <row r="3" spans="1:21" x14ac:dyDescent="0.2">
      <c r="A3" t="s">
        <v>191</v>
      </c>
      <c r="B3" t="s">
        <v>29</v>
      </c>
      <c r="C3" t="s">
        <v>73</v>
      </c>
      <c r="D3" s="34">
        <v>1</v>
      </c>
      <c r="E3" s="32" t="s">
        <v>201</v>
      </c>
      <c r="F3" t="s">
        <v>2</v>
      </c>
      <c r="G3">
        <v>4.9800000000000004</v>
      </c>
      <c r="H3">
        <v>25</v>
      </c>
      <c r="I3" s="31">
        <v>0.5180555555555556</v>
      </c>
      <c r="J3" s="31">
        <v>0.26805555555555555</v>
      </c>
      <c r="K3">
        <v>17</v>
      </c>
      <c r="L3">
        <v>2.2200000000000002</v>
      </c>
      <c r="M3">
        <v>2.38</v>
      </c>
      <c r="N3">
        <f t="shared" si="0"/>
        <v>0.1599999999999997</v>
      </c>
      <c r="O3">
        <v>1</v>
      </c>
      <c r="P3">
        <v>8.06</v>
      </c>
      <c r="Q3">
        <v>13.65</v>
      </c>
      <c r="R3">
        <f>Q3-(0.09*10)</f>
        <v>12.75</v>
      </c>
      <c r="S3">
        <f t="shared" si="1"/>
        <v>4.6899999999999995</v>
      </c>
      <c r="T3">
        <f t="shared" si="2"/>
        <v>4.8499999999999996</v>
      </c>
    </row>
    <row r="4" spans="1:21" x14ac:dyDescent="0.2">
      <c r="A4" t="s">
        <v>192</v>
      </c>
      <c r="B4" t="s">
        <v>29</v>
      </c>
      <c r="C4" t="s">
        <v>73</v>
      </c>
      <c r="D4" s="34">
        <v>2</v>
      </c>
      <c r="E4" s="32" t="s">
        <v>202</v>
      </c>
      <c r="F4" t="s">
        <v>2</v>
      </c>
      <c r="G4">
        <v>4.99</v>
      </c>
      <c r="H4">
        <v>25</v>
      </c>
      <c r="I4" s="31">
        <v>0.5180555555555556</v>
      </c>
      <c r="J4" s="31">
        <v>0.26805555555555555</v>
      </c>
      <c r="K4">
        <v>18</v>
      </c>
      <c r="L4">
        <v>2.21</v>
      </c>
      <c r="M4">
        <v>2.5499999999999998</v>
      </c>
      <c r="N4">
        <f t="shared" si="0"/>
        <v>0.33999999999999986</v>
      </c>
      <c r="O4">
        <v>2</v>
      </c>
      <c r="P4">
        <v>8.0399999999999991</v>
      </c>
      <c r="Q4">
        <v>12.46</v>
      </c>
      <c r="R4">
        <f>Q4-(0.09*10)</f>
        <v>11.56</v>
      </c>
      <c r="S4">
        <f t="shared" si="1"/>
        <v>3.5200000000000014</v>
      </c>
      <c r="T4">
        <f t="shared" si="2"/>
        <v>3.8600000000000012</v>
      </c>
    </row>
    <row r="5" spans="1:21" x14ac:dyDescent="0.2">
      <c r="A5" t="s">
        <v>193</v>
      </c>
      <c r="B5" t="s">
        <v>29</v>
      </c>
      <c r="C5" t="s">
        <v>73</v>
      </c>
      <c r="D5" s="34">
        <v>3</v>
      </c>
      <c r="E5" s="32" t="s">
        <v>203</v>
      </c>
      <c r="F5" t="s">
        <v>2</v>
      </c>
      <c r="G5">
        <v>5.01</v>
      </c>
      <c r="H5">
        <v>25</v>
      </c>
      <c r="I5" s="31">
        <v>0.5180555555555556</v>
      </c>
      <c r="J5" s="31">
        <v>0.26805555555555555</v>
      </c>
      <c r="K5">
        <v>19</v>
      </c>
      <c r="L5">
        <v>2.2400000000000002</v>
      </c>
      <c r="M5">
        <v>2.38</v>
      </c>
      <c r="N5">
        <f t="shared" si="0"/>
        <v>0.13999999999999968</v>
      </c>
      <c r="O5">
        <v>3</v>
      </c>
      <c r="P5">
        <v>2.17</v>
      </c>
      <c r="Q5">
        <v>7.78</v>
      </c>
      <c r="R5">
        <f>Q5-(0.09*10)</f>
        <v>6.8800000000000008</v>
      </c>
      <c r="S5">
        <f t="shared" si="1"/>
        <v>4.7100000000000009</v>
      </c>
      <c r="T5">
        <f t="shared" si="2"/>
        <v>4.8500000000000005</v>
      </c>
    </row>
    <row r="6" spans="1:21" x14ac:dyDescent="0.2">
      <c r="A6" t="s">
        <v>194</v>
      </c>
      <c r="B6" t="s">
        <v>29</v>
      </c>
      <c r="C6" t="s">
        <v>73</v>
      </c>
      <c r="D6" s="34">
        <v>4</v>
      </c>
      <c r="E6" s="33" t="s">
        <v>204</v>
      </c>
      <c r="F6" t="s">
        <v>2</v>
      </c>
      <c r="G6">
        <v>5.01</v>
      </c>
      <c r="H6">
        <v>25</v>
      </c>
      <c r="I6" s="31">
        <v>0.51805555555555605</v>
      </c>
      <c r="J6" s="31">
        <v>0.26805555555555555</v>
      </c>
      <c r="K6">
        <v>20</v>
      </c>
      <c r="L6">
        <v>2.21</v>
      </c>
      <c r="M6">
        <v>2.5099999999999998</v>
      </c>
      <c r="N6">
        <f t="shared" si="0"/>
        <v>0.29999999999999982</v>
      </c>
      <c r="O6">
        <v>4</v>
      </c>
      <c r="P6">
        <v>2.2200000000000002</v>
      </c>
      <c r="Q6">
        <v>7.58</v>
      </c>
      <c r="R6">
        <f>Q6-(0.09*9)</f>
        <v>6.7700000000000005</v>
      </c>
      <c r="S6">
        <f t="shared" si="1"/>
        <v>4.5500000000000007</v>
      </c>
      <c r="T6">
        <f t="shared" si="2"/>
        <v>4.8500000000000005</v>
      </c>
    </row>
    <row r="7" spans="1:21" x14ac:dyDescent="0.2">
      <c r="A7" t="s">
        <v>195</v>
      </c>
      <c r="B7" t="s">
        <v>29</v>
      </c>
      <c r="C7" t="s">
        <v>73</v>
      </c>
      <c r="D7" s="34">
        <v>5</v>
      </c>
      <c r="E7" s="32" t="s">
        <v>205</v>
      </c>
      <c r="F7" t="s">
        <v>2</v>
      </c>
      <c r="G7">
        <v>5.03</v>
      </c>
      <c r="H7">
        <v>25</v>
      </c>
      <c r="I7" s="31">
        <v>0.51805555555555605</v>
      </c>
      <c r="J7" s="31">
        <v>0.26805555555555599</v>
      </c>
      <c r="K7">
        <v>21</v>
      </c>
      <c r="L7">
        <v>2.21</v>
      </c>
      <c r="M7">
        <v>2.41</v>
      </c>
      <c r="N7">
        <f t="shared" si="0"/>
        <v>0.20000000000000018</v>
      </c>
      <c r="O7">
        <v>5</v>
      </c>
      <c r="P7">
        <v>2.2599999999999998</v>
      </c>
      <c r="Q7">
        <v>7.78</v>
      </c>
      <c r="R7">
        <f t="shared" ref="R7:R26" si="3">Q7-(0.09*10)</f>
        <v>6.8800000000000008</v>
      </c>
      <c r="S7">
        <f t="shared" si="1"/>
        <v>4.620000000000001</v>
      </c>
      <c r="T7">
        <f t="shared" si="2"/>
        <v>4.8200000000000012</v>
      </c>
      <c r="U7" t="s">
        <v>208</v>
      </c>
    </row>
    <row r="8" spans="1:21" x14ac:dyDescent="0.2">
      <c r="A8" t="s">
        <v>196</v>
      </c>
      <c r="B8" t="s">
        <v>29</v>
      </c>
      <c r="C8" t="s">
        <v>73</v>
      </c>
      <c r="D8" s="34">
        <v>6</v>
      </c>
      <c r="E8" s="32" t="s">
        <v>205</v>
      </c>
      <c r="F8" t="s">
        <v>2</v>
      </c>
      <c r="G8">
        <v>5.01</v>
      </c>
      <c r="H8">
        <v>25</v>
      </c>
      <c r="I8" s="31">
        <v>0.51805555555555605</v>
      </c>
      <c r="J8" s="31">
        <v>0.26805555555555599</v>
      </c>
      <c r="K8">
        <v>25</v>
      </c>
      <c r="L8">
        <v>2.2000000000000002</v>
      </c>
      <c r="M8">
        <v>2.4700000000000002</v>
      </c>
      <c r="N8">
        <f t="shared" si="0"/>
        <v>0.27</v>
      </c>
      <c r="O8">
        <v>6</v>
      </c>
      <c r="P8">
        <v>2.2200000000000002</v>
      </c>
      <c r="Q8">
        <v>7.68</v>
      </c>
      <c r="R8">
        <f t="shared" si="3"/>
        <v>6.7799999999999994</v>
      </c>
      <c r="S8">
        <f t="shared" si="1"/>
        <v>4.5599999999999987</v>
      </c>
      <c r="T8">
        <f t="shared" si="2"/>
        <v>4.8299999999999983</v>
      </c>
    </row>
    <row r="9" spans="1:21" x14ac:dyDescent="0.2">
      <c r="A9" t="s">
        <v>197</v>
      </c>
      <c r="B9" t="s">
        <v>29</v>
      </c>
      <c r="C9" t="s">
        <v>73</v>
      </c>
      <c r="D9" s="34">
        <v>7</v>
      </c>
      <c r="E9" s="32" t="s">
        <v>203</v>
      </c>
      <c r="F9" t="s">
        <v>2</v>
      </c>
      <c r="G9">
        <v>5</v>
      </c>
      <c r="H9">
        <v>25</v>
      </c>
      <c r="I9" s="31">
        <v>0.51805555555555605</v>
      </c>
      <c r="J9" s="31">
        <v>0.26805555555555599</v>
      </c>
      <c r="K9">
        <v>22</v>
      </c>
      <c r="L9">
        <v>2.2000000000000002</v>
      </c>
      <c r="M9">
        <v>2.58</v>
      </c>
      <c r="N9">
        <f t="shared" si="0"/>
        <v>0.37999999999999989</v>
      </c>
      <c r="O9">
        <v>7</v>
      </c>
      <c r="P9">
        <v>2.23</v>
      </c>
      <c r="Q9">
        <v>7.57</v>
      </c>
      <c r="R9">
        <f t="shared" si="3"/>
        <v>6.67</v>
      </c>
      <c r="S9">
        <f t="shared" si="1"/>
        <v>4.4399999999999995</v>
      </c>
      <c r="T9">
        <f t="shared" si="2"/>
        <v>4.8199999999999994</v>
      </c>
    </row>
    <row r="10" spans="1:21" x14ac:dyDescent="0.2">
      <c r="A10" t="s">
        <v>198</v>
      </c>
      <c r="B10" t="s">
        <v>29</v>
      </c>
      <c r="C10" t="s">
        <v>73</v>
      </c>
      <c r="D10" s="34">
        <v>8</v>
      </c>
      <c r="E10" s="33" t="s">
        <v>206</v>
      </c>
      <c r="F10" t="s">
        <v>2</v>
      </c>
      <c r="G10">
        <v>5.03</v>
      </c>
      <c r="H10">
        <v>25</v>
      </c>
      <c r="I10" s="31">
        <v>0.51805555555555605</v>
      </c>
      <c r="J10" s="31">
        <v>0.26805555555555599</v>
      </c>
      <c r="K10">
        <v>23</v>
      </c>
      <c r="L10">
        <v>2.2000000000000002</v>
      </c>
      <c r="M10">
        <v>2.5299999999999998</v>
      </c>
      <c r="N10">
        <f t="shared" si="0"/>
        <v>0.32999999999999963</v>
      </c>
      <c r="O10">
        <v>8</v>
      </c>
      <c r="P10">
        <v>2.1800000000000002</v>
      </c>
      <c r="Q10">
        <v>7.59</v>
      </c>
      <c r="R10">
        <f t="shared" si="3"/>
        <v>6.6899999999999995</v>
      </c>
      <c r="S10">
        <f t="shared" si="1"/>
        <v>4.51</v>
      </c>
      <c r="T10">
        <f t="shared" si="2"/>
        <v>4.84</v>
      </c>
    </row>
    <row r="11" spans="1:21" x14ac:dyDescent="0.2">
      <c r="A11" t="s">
        <v>169</v>
      </c>
      <c r="B11" t="s">
        <v>29</v>
      </c>
      <c r="C11" t="s">
        <v>72</v>
      </c>
      <c r="D11">
        <v>9</v>
      </c>
      <c r="E11" t="s">
        <v>161</v>
      </c>
      <c r="F11" t="s">
        <v>2</v>
      </c>
      <c r="G11">
        <v>5.01</v>
      </c>
      <c r="H11">
        <v>25</v>
      </c>
      <c r="I11" s="31">
        <v>0.57291666666666696</v>
      </c>
      <c r="J11" s="1">
        <v>0.82291666666666696</v>
      </c>
      <c r="K11">
        <v>3</v>
      </c>
      <c r="L11">
        <v>8.1999999999999993</v>
      </c>
      <c r="M11">
        <v>8.82</v>
      </c>
      <c r="N11">
        <f t="shared" si="0"/>
        <v>0.62000000000000099</v>
      </c>
      <c r="O11">
        <v>25</v>
      </c>
      <c r="P11">
        <v>8.02</v>
      </c>
      <c r="Q11">
        <v>13.06</v>
      </c>
      <c r="R11">
        <f t="shared" si="3"/>
        <v>12.16</v>
      </c>
      <c r="S11">
        <f t="shared" si="1"/>
        <v>4.1400000000000006</v>
      </c>
      <c r="T11">
        <f t="shared" si="2"/>
        <v>4.7600000000000016</v>
      </c>
    </row>
    <row r="12" spans="1:21" x14ac:dyDescent="0.2">
      <c r="A12" t="s">
        <v>190</v>
      </c>
      <c r="B12" t="s">
        <v>29</v>
      </c>
      <c r="C12" t="s">
        <v>74</v>
      </c>
      <c r="D12">
        <v>10</v>
      </c>
      <c r="E12" t="s">
        <v>181</v>
      </c>
      <c r="F12" t="s">
        <v>2</v>
      </c>
      <c r="G12">
        <v>5</v>
      </c>
      <c r="H12">
        <v>25</v>
      </c>
      <c r="I12" s="31">
        <v>0.48958333333333331</v>
      </c>
      <c r="J12" s="1">
        <v>0.73958333333333337</v>
      </c>
      <c r="K12">
        <v>9</v>
      </c>
      <c r="L12">
        <v>8.18</v>
      </c>
      <c r="M12">
        <v>8.4</v>
      </c>
      <c r="N12">
        <f t="shared" si="0"/>
        <v>0.22000000000000064</v>
      </c>
      <c r="O12">
        <v>16</v>
      </c>
      <c r="P12">
        <v>2.2599999999999998</v>
      </c>
      <c r="Q12">
        <v>7.71</v>
      </c>
      <c r="R12">
        <f t="shared" si="3"/>
        <v>6.8100000000000005</v>
      </c>
      <c r="S12">
        <f t="shared" si="1"/>
        <v>4.5500000000000007</v>
      </c>
      <c r="T12">
        <f t="shared" si="2"/>
        <v>4.7700000000000014</v>
      </c>
      <c r="U12" t="s">
        <v>199</v>
      </c>
    </row>
    <row r="13" spans="1:21" x14ac:dyDescent="0.2">
      <c r="A13" t="s">
        <v>187</v>
      </c>
      <c r="B13" t="s">
        <v>29</v>
      </c>
      <c r="C13" t="s">
        <v>74</v>
      </c>
      <c r="D13">
        <v>11</v>
      </c>
      <c r="E13" t="s">
        <v>178</v>
      </c>
      <c r="F13" t="s">
        <v>2</v>
      </c>
      <c r="G13">
        <v>5.01</v>
      </c>
      <c r="H13">
        <v>25</v>
      </c>
      <c r="I13" s="31">
        <v>0.48958333333333331</v>
      </c>
      <c r="J13" s="1">
        <v>0.73958333333333337</v>
      </c>
      <c r="K13">
        <v>12</v>
      </c>
      <c r="L13">
        <v>2.2400000000000002</v>
      </c>
      <c r="M13">
        <v>2.35</v>
      </c>
      <c r="N13">
        <f t="shared" si="0"/>
        <v>0.10999999999999988</v>
      </c>
      <c r="O13">
        <v>13</v>
      </c>
      <c r="P13">
        <v>2.2000000000000002</v>
      </c>
      <c r="Q13">
        <v>7.84</v>
      </c>
      <c r="R13">
        <f t="shared" si="3"/>
        <v>6.9399999999999995</v>
      </c>
      <c r="S13">
        <f t="shared" si="1"/>
        <v>4.7399999999999993</v>
      </c>
      <c r="T13">
        <f t="shared" si="2"/>
        <v>4.8499999999999996</v>
      </c>
    </row>
    <row r="14" spans="1:21" x14ac:dyDescent="0.2">
      <c r="A14" t="s">
        <v>189</v>
      </c>
      <c r="B14" t="s">
        <v>29</v>
      </c>
      <c r="C14" t="s">
        <v>74</v>
      </c>
      <c r="D14">
        <v>12</v>
      </c>
      <c r="E14" t="s">
        <v>180</v>
      </c>
      <c r="F14" t="s">
        <v>2</v>
      </c>
      <c r="G14">
        <v>5.0199999999999996</v>
      </c>
      <c r="H14">
        <v>25</v>
      </c>
      <c r="I14" s="31">
        <v>0.48958333333333331</v>
      </c>
      <c r="J14" s="1">
        <v>0.73958333333333337</v>
      </c>
      <c r="K14">
        <v>10</v>
      </c>
      <c r="L14">
        <v>8.14</v>
      </c>
      <c r="M14">
        <v>8.3800000000000008</v>
      </c>
      <c r="N14">
        <f t="shared" si="0"/>
        <v>0.24000000000000021</v>
      </c>
      <c r="O14">
        <v>15</v>
      </c>
      <c r="P14">
        <v>2.2200000000000002</v>
      </c>
      <c r="Q14">
        <v>7.73</v>
      </c>
      <c r="R14">
        <f t="shared" si="3"/>
        <v>6.83</v>
      </c>
      <c r="S14">
        <f t="shared" si="1"/>
        <v>4.6099999999999994</v>
      </c>
      <c r="T14">
        <f t="shared" si="2"/>
        <v>4.8499999999999996</v>
      </c>
    </row>
    <row r="15" spans="1:21" x14ac:dyDescent="0.2">
      <c r="A15" t="s">
        <v>170</v>
      </c>
      <c r="B15" t="s">
        <v>29</v>
      </c>
      <c r="C15" t="s">
        <v>72</v>
      </c>
      <c r="D15">
        <v>13</v>
      </c>
      <c r="E15" t="s">
        <v>162</v>
      </c>
      <c r="F15" t="s">
        <v>2</v>
      </c>
      <c r="G15">
        <v>5</v>
      </c>
      <c r="H15">
        <v>25</v>
      </c>
      <c r="I15" s="31">
        <v>0.57291666666666696</v>
      </c>
      <c r="J15" s="1">
        <v>0.82291666666666696</v>
      </c>
      <c r="K15">
        <v>1</v>
      </c>
      <c r="L15">
        <v>8.2100000000000009</v>
      </c>
      <c r="M15">
        <v>9.3800000000000008</v>
      </c>
      <c r="N15">
        <f t="shared" si="0"/>
        <v>1.17</v>
      </c>
      <c r="O15">
        <v>22</v>
      </c>
      <c r="P15">
        <v>2.19</v>
      </c>
      <c r="Q15">
        <v>6.67</v>
      </c>
      <c r="R15">
        <f t="shared" si="3"/>
        <v>5.77</v>
      </c>
      <c r="S15">
        <f t="shared" si="1"/>
        <v>3.5799999999999996</v>
      </c>
      <c r="T15">
        <f t="shared" si="2"/>
        <v>4.75</v>
      </c>
    </row>
    <row r="16" spans="1:21" x14ac:dyDescent="0.2">
      <c r="A16" t="s">
        <v>173</v>
      </c>
      <c r="B16" t="s">
        <v>29</v>
      </c>
      <c r="C16" t="s">
        <v>72</v>
      </c>
      <c r="D16">
        <v>14</v>
      </c>
      <c r="E16" t="s">
        <v>165</v>
      </c>
      <c r="F16" t="s">
        <v>2</v>
      </c>
      <c r="G16">
        <v>5.0199999999999996</v>
      </c>
      <c r="H16">
        <v>25</v>
      </c>
      <c r="I16" s="31">
        <v>0.57291666666666663</v>
      </c>
      <c r="J16" s="1">
        <v>0.82291666666666696</v>
      </c>
      <c r="K16">
        <v>5</v>
      </c>
      <c r="L16">
        <v>2.21</v>
      </c>
      <c r="M16">
        <v>2.48</v>
      </c>
      <c r="N16">
        <f t="shared" si="0"/>
        <v>0.27</v>
      </c>
      <c r="O16">
        <v>23</v>
      </c>
      <c r="P16">
        <v>2.2000000000000002</v>
      </c>
      <c r="Q16">
        <v>7.66</v>
      </c>
      <c r="R16">
        <f t="shared" si="3"/>
        <v>6.76</v>
      </c>
      <c r="S16">
        <f t="shared" si="1"/>
        <v>4.5599999999999996</v>
      </c>
      <c r="T16">
        <f t="shared" si="2"/>
        <v>4.83</v>
      </c>
    </row>
    <row r="17" spans="1:21" x14ac:dyDescent="0.2">
      <c r="A17" t="s">
        <v>183</v>
      </c>
      <c r="B17" t="s">
        <v>29</v>
      </c>
      <c r="C17" t="s">
        <v>74</v>
      </c>
      <c r="D17">
        <v>15</v>
      </c>
      <c r="E17" t="s">
        <v>174</v>
      </c>
      <c r="F17" t="s">
        <v>2</v>
      </c>
      <c r="G17">
        <v>4.99</v>
      </c>
      <c r="H17">
        <v>25</v>
      </c>
      <c r="I17" s="31">
        <v>0.48958333333333331</v>
      </c>
      <c r="J17" s="1">
        <v>0.73958333333333337</v>
      </c>
      <c r="K17">
        <v>13</v>
      </c>
      <c r="L17">
        <v>2.21</v>
      </c>
      <c r="M17">
        <v>2.61</v>
      </c>
      <c r="N17">
        <f t="shared" si="0"/>
        <v>0.39999999999999991</v>
      </c>
      <c r="O17">
        <v>9</v>
      </c>
      <c r="P17">
        <v>2.2200000000000002</v>
      </c>
      <c r="Q17">
        <v>7.5</v>
      </c>
      <c r="R17">
        <f t="shared" si="3"/>
        <v>6.6</v>
      </c>
      <c r="S17">
        <f t="shared" si="1"/>
        <v>4.379999999999999</v>
      </c>
      <c r="T17">
        <f t="shared" si="2"/>
        <v>4.7799999999999994</v>
      </c>
      <c r="U17" t="s">
        <v>199</v>
      </c>
    </row>
    <row r="18" spans="1:21" x14ac:dyDescent="0.2">
      <c r="A18" t="s">
        <v>171</v>
      </c>
      <c r="B18" t="s">
        <v>29</v>
      </c>
      <c r="C18" t="s">
        <v>72</v>
      </c>
      <c r="D18">
        <v>16</v>
      </c>
      <c r="E18" t="s">
        <v>163</v>
      </c>
      <c r="F18" t="s">
        <v>2</v>
      </c>
      <c r="G18">
        <v>5.01</v>
      </c>
      <c r="H18">
        <v>25</v>
      </c>
      <c r="I18" s="31">
        <v>0.57291666666666696</v>
      </c>
      <c r="J18" s="1">
        <v>0.82291666666666696</v>
      </c>
      <c r="K18">
        <v>8</v>
      </c>
      <c r="L18">
        <v>2.19</v>
      </c>
      <c r="M18">
        <v>2.93</v>
      </c>
      <c r="N18">
        <f t="shared" si="0"/>
        <v>0.74000000000000021</v>
      </c>
      <c r="O18">
        <v>19</v>
      </c>
      <c r="P18">
        <v>2.23</v>
      </c>
      <c r="Q18">
        <v>7.21</v>
      </c>
      <c r="R18">
        <f t="shared" si="3"/>
        <v>6.3100000000000005</v>
      </c>
      <c r="S18">
        <f t="shared" si="1"/>
        <v>4.08</v>
      </c>
      <c r="T18">
        <f t="shared" si="2"/>
        <v>4.82</v>
      </c>
    </row>
    <row r="19" spans="1:21" x14ac:dyDescent="0.2">
      <c r="A19" t="s">
        <v>172</v>
      </c>
      <c r="B19" t="s">
        <v>29</v>
      </c>
      <c r="C19" t="s">
        <v>72</v>
      </c>
      <c r="D19">
        <v>17</v>
      </c>
      <c r="E19" t="s">
        <v>164</v>
      </c>
      <c r="F19" t="s">
        <v>2</v>
      </c>
      <c r="G19">
        <v>4.99</v>
      </c>
      <c r="H19">
        <v>25</v>
      </c>
      <c r="I19" s="31">
        <v>0.57291666666666696</v>
      </c>
      <c r="J19" s="1">
        <v>0.82291666666666696</v>
      </c>
      <c r="K19">
        <v>7</v>
      </c>
      <c r="L19">
        <v>2.2000000000000002</v>
      </c>
      <c r="M19">
        <v>2.62</v>
      </c>
      <c r="N19">
        <f t="shared" si="0"/>
        <v>0.41999999999999993</v>
      </c>
      <c r="O19">
        <v>21</v>
      </c>
      <c r="P19">
        <v>2.23</v>
      </c>
      <c r="Q19">
        <v>7.52</v>
      </c>
      <c r="R19">
        <f t="shared" si="3"/>
        <v>6.6199999999999992</v>
      </c>
      <c r="S19">
        <f t="shared" si="1"/>
        <v>4.3899999999999988</v>
      </c>
      <c r="T19">
        <f t="shared" si="2"/>
        <v>4.8099999999999987</v>
      </c>
    </row>
    <row r="20" spans="1:21" x14ac:dyDescent="0.2">
      <c r="A20" t="s">
        <v>167</v>
      </c>
      <c r="B20" t="s">
        <v>29</v>
      </c>
      <c r="C20" t="s">
        <v>72</v>
      </c>
      <c r="D20">
        <v>18</v>
      </c>
      <c r="E20" t="s">
        <v>159</v>
      </c>
      <c r="F20" t="s">
        <v>2</v>
      </c>
      <c r="G20">
        <v>5</v>
      </c>
      <c r="H20">
        <v>25</v>
      </c>
      <c r="I20" s="31">
        <v>0.57291666666666663</v>
      </c>
      <c r="J20" s="1">
        <v>0.82291666666666663</v>
      </c>
      <c r="K20">
        <v>6</v>
      </c>
      <c r="L20">
        <v>2.1800000000000002</v>
      </c>
      <c r="M20">
        <v>2.7</v>
      </c>
      <c r="N20">
        <f t="shared" si="0"/>
        <v>0.52</v>
      </c>
      <c r="O20">
        <v>24</v>
      </c>
      <c r="P20">
        <v>8.0399999999999991</v>
      </c>
      <c r="Q20">
        <v>13.19</v>
      </c>
      <c r="R20">
        <f t="shared" si="3"/>
        <v>12.29</v>
      </c>
      <c r="S20">
        <f t="shared" si="1"/>
        <v>4.25</v>
      </c>
      <c r="T20">
        <f t="shared" si="2"/>
        <v>4.7699999999999996</v>
      </c>
      <c r="U20" t="s">
        <v>199</v>
      </c>
    </row>
    <row r="21" spans="1:21" x14ac:dyDescent="0.2">
      <c r="A21" t="s">
        <v>166</v>
      </c>
      <c r="B21" t="s">
        <v>29</v>
      </c>
      <c r="C21" t="s">
        <v>72</v>
      </c>
      <c r="D21">
        <v>19</v>
      </c>
      <c r="E21" t="s">
        <v>158</v>
      </c>
      <c r="F21" t="s">
        <v>2</v>
      </c>
      <c r="G21">
        <v>5.01</v>
      </c>
      <c r="H21">
        <v>25</v>
      </c>
      <c r="I21" s="31">
        <v>0.57291666666666663</v>
      </c>
      <c r="J21" s="1">
        <v>0.82291666666666663</v>
      </c>
      <c r="K21" s="2">
        <v>2</v>
      </c>
      <c r="L21">
        <v>8.1349999999999998</v>
      </c>
      <c r="M21">
        <v>8.36</v>
      </c>
      <c r="N21">
        <f t="shared" si="0"/>
        <v>0.22499999999999964</v>
      </c>
      <c r="O21">
        <v>20</v>
      </c>
      <c r="P21">
        <v>2.23</v>
      </c>
      <c r="Q21">
        <v>7.73</v>
      </c>
      <c r="R21">
        <f t="shared" si="3"/>
        <v>6.83</v>
      </c>
      <c r="S21">
        <f t="shared" si="1"/>
        <v>4.5999999999999996</v>
      </c>
      <c r="T21">
        <f t="shared" si="2"/>
        <v>4.8249999999999993</v>
      </c>
    </row>
    <row r="22" spans="1:21" x14ac:dyDescent="0.2">
      <c r="A22" t="s">
        <v>168</v>
      </c>
      <c r="B22" t="s">
        <v>29</v>
      </c>
      <c r="C22" t="s">
        <v>72</v>
      </c>
      <c r="D22">
        <v>20</v>
      </c>
      <c r="E22" t="s">
        <v>160</v>
      </c>
      <c r="F22" t="s">
        <v>2</v>
      </c>
      <c r="G22">
        <v>5.01</v>
      </c>
      <c r="H22">
        <v>25</v>
      </c>
      <c r="I22" s="31">
        <v>0.57291666666666663</v>
      </c>
      <c r="J22" s="1">
        <v>0.82291666666666663</v>
      </c>
      <c r="K22">
        <v>4</v>
      </c>
      <c r="L22">
        <v>2.21</v>
      </c>
      <c r="M22">
        <v>2.92</v>
      </c>
      <c r="N22">
        <f t="shared" si="0"/>
        <v>0.71</v>
      </c>
      <c r="O22">
        <v>17</v>
      </c>
      <c r="P22">
        <v>2.23</v>
      </c>
      <c r="Q22">
        <v>7.19</v>
      </c>
      <c r="R22">
        <f t="shared" si="3"/>
        <v>6.2900000000000009</v>
      </c>
      <c r="S22">
        <f t="shared" si="1"/>
        <v>4.0600000000000005</v>
      </c>
      <c r="T22">
        <f t="shared" si="2"/>
        <v>4.7700000000000005</v>
      </c>
    </row>
    <row r="23" spans="1:21" x14ac:dyDescent="0.2">
      <c r="A23" t="s">
        <v>184</v>
      </c>
      <c r="B23" t="s">
        <v>29</v>
      </c>
      <c r="C23" t="s">
        <v>74</v>
      </c>
      <c r="D23">
        <v>21</v>
      </c>
      <c r="E23" t="s">
        <v>175</v>
      </c>
      <c r="F23" t="s">
        <v>2</v>
      </c>
      <c r="G23">
        <v>5</v>
      </c>
      <c r="H23">
        <v>25</v>
      </c>
      <c r="I23" s="31">
        <v>0.48958333333333331</v>
      </c>
      <c r="J23" s="1">
        <v>0.73958333333333337</v>
      </c>
      <c r="K23">
        <v>15</v>
      </c>
      <c r="L23">
        <v>2.23</v>
      </c>
      <c r="M23">
        <v>2.38</v>
      </c>
      <c r="N23">
        <f t="shared" si="0"/>
        <v>0.14999999999999991</v>
      </c>
      <c r="O23">
        <v>10</v>
      </c>
      <c r="P23">
        <v>2.2200000000000002</v>
      </c>
      <c r="Q23">
        <v>7.8</v>
      </c>
      <c r="R23">
        <f t="shared" si="3"/>
        <v>6.9</v>
      </c>
      <c r="S23">
        <f t="shared" si="1"/>
        <v>4.68</v>
      </c>
      <c r="T23">
        <f t="shared" si="2"/>
        <v>4.83</v>
      </c>
    </row>
    <row r="24" spans="1:21" x14ac:dyDescent="0.2">
      <c r="A24" t="s">
        <v>185</v>
      </c>
      <c r="B24" t="s">
        <v>29</v>
      </c>
      <c r="C24" t="s">
        <v>74</v>
      </c>
      <c r="D24">
        <v>22</v>
      </c>
      <c r="E24" t="s">
        <v>176</v>
      </c>
      <c r="F24" t="s">
        <v>2</v>
      </c>
      <c r="G24">
        <v>5.01</v>
      </c>
      <c r="H24">
        <v>25</v>
      </c>
      <c r="I24" s="31">
        <v>0.48958333333333331</v>
      </c>
      <c r="J24" s="1">
        <v>0.73958333333333337</v>
      </c>
      <c r="K24">
        <v>14</v>
      </c>
      <c r="L24">
        <v>2.21</v>
      </c>
      <c r="M24">
        <v>2.35</v>
      </c>
      <c r="N24">
        <f t="shared" si="0"/>
        <v>0.14000000000000012</v>
      </c>
      <c r="O24">
        <v>11</v>
      </c>
      <c r="P24">
        <v>2.21</v>
      </c>
      <c r="Q24">
        <v>7.78</v>
      </c>
      <c r="R24">
        <f t="shared" si="3"/>
        <v>6.8800000000000008</v>
      </c>
      <c r="S24">
        <f t="shared" si="1"/>
        <v>4.6700000000000008</v>
      </c>
      <c r="T24">
        <f t="shared" si="2"/>
        <v>4.8100000000000005</v>
      </c>
    </row>
    <row r="25" spans="1:21" x14ac:dyDescent="0.2">
      <c r="A25" t="s">
        <v>186</v>
      </c>
      <c r="B25" t="s">
        <v>29</v>
      </c>
      <c r="C25" t="s">
        <v>74</v>
      </c>
      <c r="D25">
        <v>23</v>
      </c>
      <c r="E25" t="s">
        <v>177</v>
      </c>
      <c r="F25" t="s">
        <v>2</v>
      </c>
      <c r="G25">
        <v>5.01</v>
      </c>
      <c r="H25">
        <v>25</v>
      </c>
      <c r="I25" s="31">
        <v>0.48958333333333331</v>
      </c>
      <c r="J25" s="1">
        <v>0.73958333333333337</v>
      </c>
      <c r="K25">
        <v>16</v>
      </c>
      <c r="L25">
        <v>2.2200000000000002</v>
      </c>
      <c r="M25">
        <v>2.4</v>
      </c>
      <c r="N25">
        <f t="shared" si="0"/>
        <v>0.17999999999999972</v>
      </c>
      <c r="O25">
        <v>12</v>
      </c>
      <c r="P25">
        <v>2.17</v>
      </c>
      <c r="Q25">
        <v>7.72</v>
      </c>
      <c r="R25">
        <f t="shared" si="3"/>
        <v>6.82</v>
      </c>
      <c r="S25">
        <f t="shared" si="1"/>
        <v>4.6500000000000004</v>
      </c>
      <c r="T25">
        <f t="shared" si="2"/>
        <v>4.83</v>
      </c>
    </row>
    <row r="26" spans="1:21" x14ac:dyDescent="0.2">
      <c r="A26" t="s">
        <v>188</v>
      </c>
      <c r="B26" t="s">
        <v>29</v>
      </c>
      <c r="C26" t="s">
        <v>74</v>
      </c>
      <c r="D26">
        <v>24</v>
      </c>
      <c r="E26" t="s">
        <v>179</v>
      </c>
      <c r="F26" t="s">
        <v>2</v>
      </c>
      <c r="G26">
        <v>5.0199999999999996</v>
      </c>
      <c r="H26">
        <v>25</v>
      </c>
      <c r="I26" s="31">
        <v>0.48958333333333331</v>
      </c>
      <c r="J26" s="1">
        <v>0.73958333333333337</v>
      </c>
      <c r="K26">
        <v>11</v>
      </c>
      <c r="L26">
        <v>8.02</v>
      </c>
      <c r="M26">
        <v>8.19</v>
      </c>
      <c r="N26">
        <f t="shared" si="0"/>
        <v>0.16999999999999993</v>
      </c>
      <c r="O26">
        <v>14</v>
      </c>
      <c r="P26">
        <v>2.23</v>
      </c>
      <c r="Q26">
        <v>7.76</v>
      </c>
      <c r="R26">
        <f t="shared" si="3"/>
        <v>6.8599999999999994</v>
      </c>
      <c r="S26">
        <f t="shared" si="1"/>
        <v>4.629999999999999</v>
      </c>
      <c r="T26">
        <f t="shared" si="2"/>
        <v>4.7999999999999989</v>
      </c>
    </row>
    <row r="27" spans="1:21" x14ac:dyDescent="0.2">
      <c r="D27" s="35"/>
      <c r="E27" s="33"/>
      <c r="F27" s="33"/>
    </row>
    <row r="28" spans="1:21" x14ac:dyDescent="0.2">
      <c r="A28" t="s">
        <v>275</v>
      </c>
      <c r="D28" s="35"/>
      <c r="E28" s="33"/>
      <c r="F28" s="33"/>
    </row>
    <row r="29" spans="1:21" x14ac:dyDescent="0.2">
      <c r="D29" s="35"/>
      <c r="E29" s="33"/>
      <c r="F29" s="33"/>
    </row>
    <row r="30" spans="1:21" x14ac:dyDescent="0.2">
      <c r="D30" s="35"/>
      <c r="E30" s="33"/>
      <c r="F30" s="33"/>
    </row>
    <row r="31" spans="1:21" x14ac:dyDescent="0.2">
      <c r="D31" s="35"/>
      <c r="E31" s="33"/>
      <c r="F31" s="33"/>
    </row>
    <row r="32" spans="1:21" x14ac:dyDescent="0.2">
      <c r="D32" s="35"/>
      <c r="E32" s="33"/>
      <c r="F32" s="33"/>
    </row>
    <row r="33" spans="4:6" x14ac:dyDescent="0.2">
      <c r="D33" s="35"/>
      <c r="E33" s="33"/>
      <c r="F33" s="33"/>
    </row>
    <row r="34" spans="4:6" x14ac:dyDescent="0.2">
      <c r="D34" s="35"/>
      <c r="E34" s="33"/>
      <c r="F34" s="33"/>
    </row>
    <row r="35" spans="4:6" x14ac:dyDescent="0.2">
      <c r="D35" s="33"/>
      <c r="E35" s="33"/>
      <c r="F35" s="33"/>
    </row>
  </sheetData>
  <sortState ref="A2:U26">
    <sortCondition ref="D2:D2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zoomScale="99" workbookViewId="0">
      <selection sqref="A1:R34"/>
    </sheetView>
  </sheetViews>
  <sheetFormatPr baseColWidth="10" defaultRowHeight="15" x14ac:dyDescent="0.2"/>
  <cols>
    <col min="4" max="4" width="12.5" bestFit="1" customWidth="1"/>
    <col min="5" max="7" width="10.83203125"/>
    <col min="8" max="8" width="12.5" bestFit="1" customWidth="1"/>
    <col min="9" max="10" width="10.83203125"/>
    <col min="11" max="11" width="13.1640625" customWidth="1"/>
    <col min="12" max="12" width="12.5" bestFit="1" customWidth="1"/>
    <col min="13" max="18" width="10.83203125"/>
    <col min="19" max="19" width="12.33203125" bestFit="1" customWidth="1"/>
    <col min="20" max="20" width="11.33203125" customWidth="1"/>
    <col min="21" max="21" width="9.5" customWidth="1"/>
    <col min="22" max="22" width="10" customWidth="1"/>
  </cols>
  <sheetData>
    <row r="1" spans="1:18" x14ac:dyDescent="0.2">
      <c r="A1" t="s">
        <v>276</v>
      </c>
      <c r="B1" t="s">
        <v>277</v>
      </c>
      <c r="C1" t="s">
        <v>143</v>
      </c>
      <c r="D1" t="s">
        <v>149</v>
      </c>
      <c r="E1" t="s">
        <v>75</v>
      </c>
      <c r="F1" t="s">
        <v>148</v>
      </c>
      <c r="G1" t="s">
        <v>146</v>
      </c>
      <c r="H1" t="s">
        <v>147</v>
      </c>
      <c r="I1" t="s">
        <v>145</v>
      </c>
      <c r="J1" t="s">
        <v>144</v>
      </c>
      <c r="L1" t="s">
        <v>305</v>
      </c>
      <c r="M1" t="s">
        <v>304</v>
      </c>
      <c r="N1" t="s">
        <v>83</v>
      </c>
      <c r="O1" t="s">
        <v>143</v>
      </c>
      <c r="P1" t="s">
        <v>150</v>
      </c>
      <c r="Q1" t="s">
        <v>148</v>
      </c>
    </row>
    <row r="2" spans="1:18" x14ac:dyDescent="0.2">
      <c r="B2">
        <v>71</v>
      </c>
      <c r="C2" s="20">
        <v>22</v>
      </c>
      <c r="D2" s="21" t="s">
        <v>278</v>
      </c>
      <c r="E2" s="21" t="s">
        <v>74</v>
      </c>
      <c r="F2" s="21">
        <v>-27.225999999999999</v>
      </c>
      <c r="G2" s="21" t="s">
        <v>133</v>
      </c>
      <c r="H2" s="21">
        <v>7</v>
      </c>
      <c r="I2" s="21" t="s">
        <v>135</v>
      </c>
      <c r="J2" s="21" t="s">
        <v>140</v>
      </c>
      <c r="K2" s="22"/>
      <c r="L2">
        <v>1.0451309834750111</v>
      </c>
      <c r="M2">
        <v>32.932709049976324</v>
      </c>
      <c r="N2">
        <v>31.510604479906071</v>
      </c>
      <c r="O2">
        <v>50</v>
      </c>
      <c r="P2" t="s">
        <v>79</v>
      </c>
      <c r="Q2">
        <v>-13.627000000000001</v>
      </c>
      <c r="R2" t="s">
        <v>151</v>
      </c>
    </row>
    <row r="3" spans="1:18" x14ac:dyDescent="0.2">
      <c r="B3">
        <v>72</v>
      </c>
      <c r="C3" s="23">
        <v>22</v>
      </c>
      <c r="D3" s="21" t="s">
        <v>278</v>
      </c>
      <c r="E3" s="24" t="s">
        <v>74</v>
      </c>
      <c r="F3" s="24">
        <v>-26.462</v>
      </c>
      <c r="G3" s="24" t="s">
        <v>133</v>
      </c>
      <c r="H3" s="24">
        <v>7</v>
      </c>
      <c r="I3" s="24" t="s">
        <v>135</v>
      </c>
      <c r="J3" s="24" t="s">
        <v>141</v>
      </c>
      <c r="K3" s="25"/>
      <c r="L3">
        <v>0.29333791128412062</v>
      </c>
      <c r="M3">
        <v>4.5188079867500992</v>
      </c>
      <c r="N3">
        <v>15.404786810434747</v>
      </c>
      <c r="O3">
        <v>50</v>
      </c>
      <c r="P3" t="s">
        <v>79</v>
      </c>
      <c r="Q3">
        <v>-13.518000000000001</v>
      </c>
      <c r="R3" t="s">
        <v>152</v>
      </c>
    </row>
    <row r="4" spans="1:18" x14ac:dyDescent="0.2">
      <c r="A4" t="s">
        <v>279</v>
      </c>
      <c r="B4">
        <v>67</v>
      </c>
      <c r="C4" s="23">
        <v>15</v>
      </c>
      <c r="D4" s="24" t="s">
        <v>280</v>
      </c>
      <c r="E4" s="24" t="s">
        <v>74</v>
      </c>
      <c r="F4" s="24">
        <v>-26.579000000000001</v>
      </c>
      <c r="G4" s="24" t="s">
        <v>133</v>
      </c>
      <c r="H4" s="24">
        <v>5</v>
      </c>
      <c r="I4" s="24" t="s">
        <v>136</v>
      </c>
      <c r="J4" s="24" t="s">
        <v>140</v>
      </c>
      <c r="K4" s="25">
        <f>(F4-F2)/(AVERAGE($Q$2:$Q$3)-F2)</f>
        <v>4.7387116856483578E-2</v>
      </c>
      <c r="L4">
        <v>0.88671894822333697</v>
      </c>
      <c r="M4">
        <v>29.760904519965898</v>
      </c>
      <c r="N4">
        <v>33.562950898473467</v>
      </c>
      <c r="P4" t="s">
        <v>153</v>
      </c>
      <c r="Q4">
        <f>AVERAGE(F2:F3,F14:F15)</f>
        <v>-26.741500000000002</v>
      </c>
    </row>
    <row r="5" spans="1:18" x14ac:dyDescent="0.2">
      <c r="A5" t="s">
        <v>279</v>
      </c>
      <c r="B5">
        <v>68</v>
      </c>
      <c r="C5" s="23">
        <v>15</v>
      </c>
      <c r="D5" s="24" t="s">
        <v>280</v>
      </c>
      <c r="E5" s="24" t="s">
        <v>74</v>
      </c>
      <c r="F5" s="24">
        <v>-26.268000000000001</v>
      </c>
      <c r="G5" s="24" t="s">
        <v>133</v>
      </c>
      <c r="H5" s="24">
        <v>5</v>
      </c>
      <c r="I5" s="24" t="s">
        <v>136</v>
      </c>
      <c r="J5" s="24" t="s">
        <v>141</v>
      </c>
      <c r="K5" s="25">
        <f>(F5-F3)/(AVERAGE($Q$2:$Q$3)-F3)</f>
        <v>1.5051010512432529E-2</v>
      </c>
      <c r="L5">
        <v>0.31895149984993393</v>
      </c>
      <c r="M5">
        <v>5.0952427099475335</v>
      </c>
      <c r="N5">
        <v>15.974976484966634</v>
      </c>
    </row>
    <row r="6" spans="1:18" x14ac:dyDescent="0.2">
      <c r="A6" t="s">
        <v>281</v>
      </c>
      <c r="B6">
        <v>69</v>
      </c>
      <c r="C6" s="20">
        <v>21</v>
      </c>
      <c r="D6" s="21" t="s">
        <v>282</v>
      </c>
      <c r="E6" s="21" t="s">
        <v>74</v>
      </c>
      <c r="F6" s="21">
        <v>-28.007000000000001</v>
      </c>
      <c r="G6" s="21" t="s">
        <v>133</v>
      </c>
      <c r="H6" s="21">
        <v>6</v>
      </c>
      <c r="I6" s="21" t="s">
        <v>138</v>
      </c>
      <c r="J6" s="21" t="s">
        <v>140</v>
      </c>
      <c r="K6" s="22"/>
      <c r="L6">
        <v>1.2280288764892437</v>
      </c>
      <c r="M6">
        <v>29.607061305172973</v>
      </c>
      <c r="N6">
        <v>24.10941784187947</v>
      </c>
    </row>
    <row r="7" spans="1:18" x14ac:dyDescent="0.2">
      <c r="A7" t="s">
        <v>281</v>
      </c>
      <c r="B7">
        <v>70</v>
      </c>
      <c r="C7" s="23">
        <v>21</v>
      </c>
      <c r="D7" s="21" t="s">
        <v>282</v>
      </c>
      <c r="E7" s="24" t="s">
        <v>74</v>
      </c>
      <c r="F7" s="24">
        <v>-26.613</v>
      </c>
      <c r="G7" s="24" t="s">
        <v>133</v>
      </c>
      <c r="H7" s="24">
        <v>6</v>
      </c>
      <c r="I7" s="24" t="s">
        <v>138</v>
      </c>
      <c r="J7" s="24" t="s">
        <v>141</v>
      </c>
      <c r="K7" s="25"/>
      <c r="L7">
        <v>0.2311520634702533</v>
      </c>
      <c r="M7">
        <v>3.631981951069235</v>
      </c>
      <c r="N7">
        <v>15.712522296114527</v>
      </c>
    </row>
    <row r="8" spans="1:18" x14ac:dyDescent="0.2">
      <c r="B8">
        <v>73</v>
      </c>
      <c r="C8" s="23">
        <v>23</v>
      </c>
      <c r="D8" s="24" t="s">
        <v>283</v>
      </c>
      <c r="E8" s="24" t="s">
        <v>74</v>
      </c>
      <c r="F8" s="24">
        <v>-27.363</v>
      </c>
      <c r="G8" s="24" t="s">
        <v>133</v>
      </c>
      <c r="H8" s="24">
        <v>8</v>
      </c>
      <c r="I8" s="24" t="s">
        <v>137</v>
      </c>
      <c r="J8" s="24" t="s">
        <v>140</v>
      </c>
      <c r="K8" s="25">
        <f>(F8-F6)/(AVERAGE($Q$2:$Q$3)-F6)</f>
        <v>4.461533132425799E-2</v>
      </c>
      <c r="L8">
        <v>1.1085827236787287</v>
      </c>
      <c r="M8">
        <v>32.027530610501579</v>
      </c>
      <c r="N8">
        <v>28.89051933284798</v>
      </c>
      <c r="O8" s="36"/>
      <c r="R8" s="34"/>
    </row>
    <row r="9" spans="1:18" x14ac:dyDescent="0.2">
      <c r="B9">
        <v>74</v>
      </c>
      <c r="C9" s="26">
        <v>23</v>
      </c>
      <c r="D9" s="27" t="s">
        <v>283</v>
      </c>
      <c r="E9" s="27" t="s">
        <v>74</v>
      </c>
      <c r="F9" s="27">
        <v>-26.65</v>
      </c>
      <c r="G9" s="27" t="s">
        <v>133</v>
      </c>
      <c r="H9" s="27">
        <v>8</v>
      </c>
      <c r="I9" s="27" t="s">
        <v>137</v>
      </c>
      <c r="J9" s="27" t="s">
        <v>141</v>
      </c>
      <c r="K9" s="28">
        <f>(F9-F7)/(AVERAGE($Q$2:$Q$3)-F7)</f>
        <v>-2.8373145201486937E-3</v>
      </c>
      <c r="L9">
        <v>0.31763334176521307</v>
      </c>
      <c r="M9" s="24">
        <v>5.0786458578206624</v>
      </c>
      <c r="N9" s="24">
        <v>15.989020011553684</v>
      </c>
    </row>
    <row r="10" spans="1:18" x14ac:dyDescent="0.2">
      <c r="A10" t="s">
        <v>281</v>
      </c>
      <c r="B10">
        <v>79</v>
      </c>
      <c r="C10" s="20">
        <v>12</v>
      </c>
      <c r="D10" s="21" t="s">
        <v>284</v>
      </c>
      <c r="E10" s="21" t="s">
        <v>74</v>
      </c>
      <c r="F10" s="21">
        <v>-27.826000000000001</v>
      </c>
      <c r="G10" s="21" t="s">
        <v>134</v>
      </c>
      <c r="H10" s="21">
        <v>7</v>
      </c>
      <c r="I10" s="21" t="s">
        <v>138</v>
      </c>
      <c r="J10" s="21" t="s">
        <v>140</v>
      </c>
      <c r="K10" s="22"/>
      <c r="L10">
        <v>1.1529753386551025</v>
      </c>
      <c r="M10" s="24">
        <v>28.670937156465175</v>
      </c>
      <c r="N10" s="24">
        <v>24.866912756268164</v>
      </c>
    </row>
    <row r="11" spans="1:18" x14ac:dyDescent="0.2">
      <c r="A11" t="s">
        <v>281</v>
      </c>
      <c r="B11">
        <v>80</v>
      </c>
      <c r="C11" s="23">
        <v>12</v>
      </c>
      <c r="D11" s="21" t="s">
        <v>284</v>
      </c>
      <c r="E11" s="24" t="s">
        <v>74</v>
      </c>
      <c r="F11" s="58">
        <v>-26.265999999999998</v>
      </c>
      <c r="G11" s="24" t="s">
        <v>134</v>
      </c>
      <c r="H11" s="24">
        <v>7</v>
      </c>
      <c r="I11" s="24" t="s">
        <v>138</v>
      </c>
      <c r="J11" s="24" t="s">
        <v>141</v>
      </c>
      <c r="K11" s="25"/>
      <c r="L11">
        <v>0.33570904668117629</v>
      </c>
      <c r="M11">
        <v>4.8200922082946187</v>
      </c>
      <c r="N11">
        <v>14.35794553630922</v>
      </c>
    </row>
    <row r="12" spans="1:18" x14ac:dyDescent="0.2">
      <c r="A12" t="s">
        <v>281</v>
      </c>
      <c r="B12">
        <v>77</v>
      </c>
      <c r="C12" s="23">
        <v>24</v>
      </c>
      <c r="D12" s="24" t="s">
        <v>285</v>
      </c>
      <c r="E12" s="24" t="s">
        <v>74</v>
      </c>
      <c r="F12" s="24">
        <v>-27.219000000000001</v>
      </c>
      <c r="G12" s="24" t="s">
        <v>134</v>
      </c>
      <c r="H12" s="24">
        <v>6</v>
      </c>
      <c r="I12" s="24" t="s">
        <v>137</v>
      </c>
      <c r="J12" s="24" t="s">
        <v>140</v>
      </c>
      <c r="K12" s="25">
        <f>(F12-F10)/(AVERAGE($Q$2:$Q$3)-F10)</f>
        <v>4.2586031501034786E-2</v>
      </c>
      <c r="L12">
        <v>1.2718924698605705</v>
      </c>
      <c r="M12">
        <v>28.249348756949892</v>
      </c>
      <c r="N12">
        <v>22.210485104960714</v>
      </c>
    </row>
    <row r="13" spans="1:18" x14ac:dyDescent="0.2">
      <c r="A13" t="s">
        <v>281</v>
      </c>
      <c r="B13">
        <v>78</v>
      </c>
      <c r="C13" s="26">
        <v>24</v>
      </c>
      <c r="D13" s="27" t="s">
        <v>285</v>
      </c>
      <c r="E13" s="27" t="s">
        <v>74</v>
      </c>
      <c r="F13" s="27">
        <v>-25.995000000000001</v>
      </c>
      <c r="G13" s="27" t="s">
        <v>134</v>
      </c>
      <c r="H13" s="27">
        <v>6</v>
      </c>
      <c r="I13" s="27" t="s">
        <v>137</v>
      </c>
      <c r="J13" s="27" t="s">
        <v>141</v>
      </c>
      <c r="K13" s="28">
        <f>(F13-F11)/(AVERAGE($Q$2:$Q$3)-F11)</f>
        <v>2.134950959152301E-2</v>
      </c>
      <c r="L13">
        <v>0.25672878557327605</v>
      </c>
      <c r="M13">
        <v>3.4800507320412382</v>
      </c>
      <c r="N13">
        <v>13.555358524640218</v>
      </c>
    </row>
    <row r="14" spans="1:18" x14ac:dyDescent="0.2">
      <c r="B14">
        <v>75</v>
      </c>
      <c r="C14" s="20">
        <v>11</v>
      </c>
      <c r="D14" s="21" t="s">
        <v>286</v>
      </c>
      <c r="E14" s="21" t="s">
        <v>74</v>
      </c>
      <c r="F14" s="21">
        <v>-27.334</v>
      </c>
      <c r="G14" s="21" t="s">
        <v>134</v>
      </c>
      <c r="H14" s="21">
        <v>5</v>
      </c>
      <c r="I14" s="21" t="s">
        <v>135</v>
      </c>
      <c r="J14" s="21" t="s">
        <v>140</v>
      </c>
      <c r="K14" s="22"/>
      <c r="L14">
        <v>1.2586386663452183</v>
      </c>
      <c r="M14">
        <v>31.676398943813567</v>
      </c>
      <c r="N14">
        <v>25.167190386573896</v>
      </c>
    </row>
    <row r="15" spans="1:18" x14ac:dyDescent="0.2">
      <c r="B15">
        <v>76</v>
      </c>
      <c r="C15" s="23">
        <v>11</v>
      </c>
      <c r="D15" s="21" t="s">
        <v>286</v>
      </c>
      <c r="E15" s="24" t="s">
        <v>74</v>
      </c>
      <c r="F15" s="58">
        <v>-25.943999999999999</v>
      </c>
      <c r="G15" s="24" t="s">
        <v>134</v>
      </c>
      <c r="H15" s="24">
        <v>5</v>
      </c>
      <c r="I15" s="24" t="s">
        <v>135</v>
      </c>
      <c r="J15" s="24" t="s">
        <v>141</v>
      </c>
      <c r="K15" s="25"/>
      <c r="L15">
        <v>0.32325737864700838</v>
      </c>
      <c r="M15">
        <v>4.367216322525544</v>
      </c>
      <c r="N15">
        <v>13.510028265416551</v>
      </c>
    </row>
    <row r="16" spans="1:18" x14ac:dyDescent="0.2">
      <c r="A16" t="s">
        <v>279</v>
      </c>
      <c r="B16">
        <v>81</v>
      </c>
      <c r="C16" s="23">
        <v>10</v>
      </c>
      <c r="D16" s="24" t="s">
        <v>287</v>
      </c>
      <c r="E16" s="24" t="s">
        <v>74</v>
      </c>
      <c r="F16" s="24">
        <v>-26.965</v>
      </c>
      <c r="G16" s="24" t="s">
        <v>134</v>
      </c>
      <c r="H16" s="24">
        <v>8</v>
      </c>
      <c r="I16" s="24" t="s">
        <v>136</v>
      </c>
      <c r="J16" s="24" t="s">
        <v>140</v>
      </c>
      <c r="K16" s="25">
        <f>(F16-F14)/(AVERAGE($Q$2:$Q$3)-F14)</f>
        <v>2.6813937434145976E-2</v>
      </c>
      <c r="L16">
        <v>0.99438439183491889</v>
      </c>
      <c r="M16">
        <v>24.144755181955528</v>
      </c>
      <c r="N16">
        <v>24.281108372388733</v>
      </c>
    </row>
    <row r="17" spans="1:14" x14ac:dyDescent="0.2">
      <c r="A17" t="s">
        <v>279</v>
      </c>
      <c r="B17">
        <v>82</v>
      </c>
      <c r="C17" s="26">
        <v>10</v>
      </c>
      <c r="D17" s="27" t="s">
        <v>287</v>
      </c>
      <c r="E17" s="27" t="s">
        <v>74</v>
      </c>
      <c r="F17" s="27">
        <v>-25.870999999999999</v>
      </c>
      <c r="G17" s="27" t="s">
        <v>134</v>
      </c>
      <c r="H17" s="27">
        <v>8</v>
      </c>
      <c r="I17" s="24" t="s">
        <v>136</v>
      </c>
      <c r="J17" s="27" t="s">
        <v>141</v>
      </c>
      <c r="K17" s="28">
        <f>(F17-F15)/(AVERAGE($Q$2:$Q$3)-F15)</f>
        <v>5.9006587721780234E-3</v>
      </c>
      <c r="L17">
        <v>0.26985963795193335</v>
      </c>
      <c r="M17">
        <v>3.9878829405265352</v>
      </c>
      <c r="N17">
        <v>14.777619101515455</v>
      </c>
    </row>
    <row r="19" spans="1:14" x14ac:dyDescent="0.2">
      <c r="B19">
        <v>57</v>
      </c>
      <c r="C19" s="20">
        <v>9</v>
      </c>
      <c r="D19" s="21" t="s">
        <v>288</v>
      </c>
      <c r="E19" s="21" t="s">
        <v>72</v>
      </c>
      <c r="F19" s="21">
        <v>-27.276</v>
      </c>
      <c r="G19" s="21" t="s">
        <v>133</v>
      </c>
      <c r="H19" s="21">
        <v>8</v>
      </c>
      <c r="I19" s="21" t="s">
        <v>135</v>
      </c>
      <c r="J19" s="21" t="s">
        <v>140</v>
      </c>
      <c r="K19" s="22"/>
      <c r="L19">
        <v>1.1562802134292094</v>
      </c>
      <c r="M19">
        <v>21.477079313078196</v>
      </c>
      <c r="N19">
        <v>18.574285941798728</v>
      </c>
    </row>
    <row r="20" spans="1:14" x14ac:dyDescent="0.2">
      <c r="B20">
        <v>58</v>
      </c>
      <c r="C20" s="23">
        <v>9</v>
      </c>
      <c r="D20" s="24" t="s">
        <v>288</v>
      </c>
      <c r="E20" s="24" t="s">
        <v>72</v>
      </c>
      <c r="F20" s="24">
        <v>-26.803000000000001</v>
      </c>
      <c r="G20" s="24" t="s">
        <v>133</v>
      </c>
      <c r="H20" s="24">
        <v>8</v>
      </c>
      <c r="I20" s="24" t="s">
        <v>135</v>
      </c>
      <c r="J20" s="24" t="s">
        <v>141</v>
      </c>
      <c r="K20" s="25"/>
      <c r="L20">
        <v>0.49400670690088649</v>
      </c>
      <c r="M20">
        <v>7.5335217536053625</v>
      </c>
      <c r="N20">
        <v>15.249836992834243</v>
      </c>
    </row>
    <row r="21" spans="1:14" x14ac:dyDescent="0.2">
      <c r="B21">
        <v>55</v>
      </c>
      <c r="C21" s="23">
        <v>20</v>
      </c>
      <c r="D21" s="24" t="s">
        <v>289</v>
      </c>
      <c r="E21" s="24" t="s">
        <v>72</v>
      </c>
      <c r="F21" s="58">
        <v>-27.58</v>
      </c>
      <c r="G21" s="24" t="s">
        <v>133</v>
      </c>
      <c r="H21" s="24">
        <v>7</v>
      </c>
      <c r="I21" s="24" t="s">
        <v>136</v>
      </c>
      <c r="J21" s="24" t="s">
        <v>140</v>
      </c>
      <c r="K21" s="25">
        <f>(F21-F19)/(AVERAGE($Q$2:$Q$3)-F19)</f>
        <v>-2.2184113547633708E-2</v>
      </c>
      <c r="L21">
        <v>1.1681015377656427</v>
      </c>
      <c r="M21">
        <v>23.303237045917694</v>
      </c>
      <c r="N21">
        <v>19.949667295612311</v>
      </c>
    </row>
    <row r="22" spans="1:14" x14ac:dyDescent="0.2">
      <c r="B22">
        <v>56</v>
      </c>
      <c r="C22" s="23">
        <v>20</v>
      </c>
      <c r="D22" s="24" t="s">
        <v>289</v>
      </c>
      <c r="E22" s="24" t="s">
        <v>72</v>
      </c>
      <c r="F22" s="24">
        <v>-26.721</v>
      </c>
      <c r="G22" s="24" t="s">
        <v>133</v>
      </c>
      <c r="H22" s="24">
        <v>7</v>
      </c>
      <c r="I22" s="24" t="s">
        <v>136</v>
      </c>
      <c r="J22" s="24" t="s">
        <v>141</v>
      </c>
      <c r="K22" s="28">
        <f>(F22-F20)/(AVERAGE($Q$2:$Q$3)-F20)</f>
        <v>6.1978005366388833E-3</v>
      </c>
      <c r="L22">
        <v>0.53801641767923536</v>
      </c>
      <c r="M22">
        <v>8.1714696738844363</v>
      </c>
      <c r="N22">
        <v>15.188141858444652</v>
      </c>
    </row>
    <row r="23" spans="1:14" x14ac:dyDescent="0.2">
      <c r="B23">
        <v>51</v>
      </c>
      <c r="C23" s="20">
        <v>19</v>
      </c>
      <c r="D23" s="21" t="s">
        <v>290</v>
      </c>
      <c r="E23" s="21" t="s">
        <v>72</v>
      </c>
      <c r="F23" s="21">
        <v>-27.99</v>
      </c>
      <c r="G23" s="21" t="s">
        <v>133</v>
      </c>
      <c r="H23" s="21">
        <v>5</v>
      </c>
      <c r="I23" s="21" t="s">
        <v>138</v>
      </c>
      <c r="J23" s="21" t="s">
        <v>140</v>
      </c>
      <c r="K23" s="22"/>
      <c r="L23">
        <v>1.2529447800569653</v>
      </c>
      <c r="M23">
        <v>28.283181570899121</v>
      </c>
      <c r="N23">
        <v>22.573366377417862</v>
      </c>
    </row>
    <row r="24" spans="1:14" x14ac:dyDescent="0.2">
      <c r="B24">
        <v>52</v>
      </c>
      <c r="C24" s="23">
        <v>19</v>
      </c>
      <c r="D24" s="24" t="s">
        <v>290</v>
      </c>
      <c r="E24" s="24" t="s">
        <v>72</v>
      </c>
      <c r="F24" s="24">
        <v>-26.757999999999999</v>
      </c>
      <c r="G24" s="24" t="s">
        <v>133</v>
      </c>
      <c r="H24" s="24">
        <v>5</v>
      </c>
      <c r="I24" s="24" t="s">
        <v>138</v>
      </c>
      <c r="J24" s="24" t="s">
        <v>141</v>
      </c>
      <c r="K24" s="25"/>
      <c r="L24">
        <v>0.46560270196930009</v>
      </c>
      <c r="M24">
        <v>6.7935118371713266</v>
      </c>
      <c r="N24">
        <v>14.590791265681405</v>
      </c>
    </row>
    <row r="25" spans="1:14" x14ac:dyDescent="0.2">
      <c r="A25" t="s">
        <v>279</v>
      </c>
      <c r="B25">
        <v>53</v>
      </c>
      <c r="C25" s="23">
        <v>18</v>
      </c>
      <c r="D25" s="24" t="s">
        <v>291</v>
      </c>
      <c r="E25" s="24" t="s">
        <v>72</v>
      </c>
      <c r="F25" s="58">
        <v>-27.754999999999999</v>
      </c>
      <c r="G25" s="24" t="s">
        <v>133</v>
      </c>
      <c r="H25" s="24">
        <v>6</v>
      </c>
      <c r="I25" s="24" t="s">
        <v>137</v>
      </c>
      <c r="J25" s="24" t="s">
        <v>140</v>
      </c>
      <c r="K25" s="25">
        <f>(F25-F23)/(AVERAGE($Q$2:$Q$3)-F23)</f>
        <v>1.6299635859198854E-2</v>
      </c>
      <c r="L25">
        <v>1.2761044699766106</v>
      </c>
      <c r="M25">
        <v>25.229472779306704</v>
      </c>
      <c r="N25">
        <v>19.770695403777662</v>
      </c>
    </row>
    <row r="26" spans="1:14" x14ac:dyDescent="0.2">
      <c r="A26" t="s">
        <v>279</v>
      </c>
      <c r="B26">
        <v>54</v>
      </c>
      <c r="C26" s="26">
        <v>18</v>
      </c>
      <c r="D26" s="24" t="s">
        <v>291</v>
      </c>
      <c r="E26" s="27" t="s">
        <v>72</v>
      </c>
      <c r="F26" s="27">
        <v>-26.919</v>
      </c>
      <c r="G26" s="27" t="s">
        <v>133</v>
      </c>
      <c r="H26" s="27">
        <v>6</v>
      </c>
      <c r="I26" s="27" t="s">
        <v>137</v>
      </c>
      <c r="J26" s="27" t="s">
        <v>141</v>
      </c>
      <c r="K26" s="28">
        <f>(F26-F24)/(AVERAGE($Q$2:$Q$3)-F24)</f>
        <v>-1.2210382617269075E-2</v>
      </c>
      <c r="L26">
        <v>0.41718948503813291</v>
      </c>
      <c r="M26">
        <v>6.4179553356954182</v>
      </c>
      <c r="N26">
        <v>15.38378977866326</v>
      </c>
    </row>
    <row r="27" spans="1:14" x14ac:dyDescent="0.2">
      <c r="B27">
        <v>61</v>
      </c>
      <c r="C27" s="23">
        <v>16</v>
      </c>
      <c r="D27" s="24" t="s">
        <v>292</v>
      </c>
      <c r="E27" s="24" t="s">
        <v>72</v>
      </c>
      <c r="F27" s="58">
        <v>-26.625</v>
      </c>
      <c r="G27" s="24" t="s">
        <v>134</v>
      </c>
      <c r="H27" s="24">
        <v>6</v>
      </c>
      <c r="I27" s="24" t="s">
        <v>135</v>
      </c>
      <c r="J27" s="24" t="s">
        <v>140</v>
      </c>
      <c r="K27" s="25"/>
      <c r="L27">
        <v>1.3345791567969565</v>
      </c>
      <c r="M27">
        <v>27.980645352127773</v>
      </c>
      <c r="N27">
        <v>20.965894161933747</v>
      </c>
    </row>
    <row r="28" spans="1:14" x14ac:dyDescent="0.2">
      <c r="B28">
        <v>62</v>
      </c>
      <c r="C28" s="23">
        <v>16</v>
      </c>
      <c r="D28" s="24" t="s">
        <v>292</v>
      </c>
      <c r="E28" s="24" t="s">
        <v>72</v>
      </c>
      <c r="F28" s="24">
        <v>-26.504999999999999</v>
      </c>
      <c r="G28" s="24" t="s">
        <v>134</v>
      </c>
      <c r="H28" s="24">
        <v>6</v>
      </c>
      <c r="I28" s="24" t="s">
        <v>135</v>
      </c>
      <c r="J28" s="24" t="s">
        <v>141</v>
      </c>
      <c r="K28" s="25"/>
      <c r="L28">
        <v>0.44664328070167592</v>
      </c>
      <c r="M28">
        <v>6.768470114860949</v>
      </c>
      <c r="N28">
        <v>15.154084718855936</v>
      </c>
    </row>
    <row r="29" spans="1:14" x14ac:dyDescent="0.2">
      <c r="B29">
        <v>59</v>
      </c>
      <c r="C29" s="23">
        <v>13</v>
      </c>
      <c r="D29" s="24" t="s">
        <v>293</v>
      </c>
      <c r="E29" s="24" t="s">
        <v>72</v>
      </c>
      <c r="F29" s="58">
        <v>-27.678999999999998</v>
      </c>
      <c r="G29" s="24" t="s">
        <v>134</v>
      </c>
      <c r="H29" s="24">
        <v>5</v>
      </c>
      <c r="I29" s="24" t="s">
        <v>136</v>
      </c>
      <c r="J29" s="24" t="s">
        <v>140</v>
      </c>
      <c r="K29" s="25">
        <f>(F29-F27)/(AVERAGE($Q$2:$Q$3)-F27)</f>
        <v>-8.0750814020302514E-2</v>
      </c>
      <c r="L29">
        <v>1.3897604036495035</v>
      </c>
      <c r="M29">
        <v>28.63731589760291</v>
      </c>
      <c r="N29">
        <v>20.605937413673228</v>
      </c>
    </row>
    <row r="30" spans="1:14" x14ac:dyDescent="0.2">
      <c r="B30">
        <v>60</v>
      </c>
      <c r="C30" s="23">
        <v>13</v>
      </c>
      <c r="D30" s="24" t="s">
        <v>293</v>
      </c>
      <c r="E30" s="24" t="s">
        <v>72</v>
      </c>
      <c r="F30" s="58">
        <v>-26.933</v>
      </c>
      <c r="G30" s="24" t="s">
        <v>134</v>
      </c>
      <c r="H30" s="24">
        <v>5</v>
      </c>
      <c r="I30" s="24" t="s">
        <v>136</v>
      </c>
      <c r="J30" s="24" t="s">
        <v>141</v>
      </c>
      <c r="K30" s="28">
        <f>(F30-F28)/(AVERAGE($Q$2:$Q$3)-F28)</f>
        <v>-3.3094915909530322E-2</v>
      </c>
      <c r="L30">
        <v>0.39761360904741716</v>
      </c>
      <c r="M30">
        <v>6.343650166947989</v>
      </c>
      <c r="N30">
        <v>15.954308460783798</v>
      </c>
    </row>
    <row r="31" spans="1:14" x14ac:dyDescent="0.2">
      <c r="B31">
        <v>65</v>
      </c>
      <c r="C31" s="20">
        <v>14</v>
      </c>
      <c r="D31" s="21" t="s">
        <v>294</v>
      </c>
      <c r="E31" s="21" t="s">
        <v>72</v>
      </c>
      <c r="F31" s="21">
        <v>-27.759</v>
      </c>
      <c r="G31" s="21" t="s">
        <v>134</v>
      </c>
      <c r="H31" s="21">
        <v>8</v>
      </c>
      <c r="I31" s="21" t="s">
        <v>138</v>
      </c>
      <c r="J31" s="21" t="s">
        <v>140</v>
      </c>
      <c r="K31" s="22"/>
      <c r="L31">
        <v>1.4494647636500964</v>
      </c>
      <c r="M31">
        <v>27.559565395930736</v>
      </c>
      <c r="N31">
        <v>19.013615292398836</v>
      </c>
    </row>
    <row r="32" spans="1:14" x14ac:dyDescent="0.2">
      <c r="B32">
        <v>66</v>
      </c>
      <c r="C32" s="23">
        <v>14</v>
      </c>
      <c r="D32" s="24" t="s">
        <v>294</v>
      </c>
      <c r="E32" s="24" t="s">
        <v>72</v>
      </c>
      <c r="F32" s="24">
        <v>-26.861999999999998</v>
      </c>
      <c r="G32" s="24" t="s">
        <v>134</v>
      </c>
      <c r="H32" s="24">
        <v>8</v>
      </c>
      <c r="I32" s="24" t="s">
        <v>138</v>
      </c>
      <c r="J32" s="24" t="s">
        <v>141</v>
      </c>
      <c r="K32" s="25"/>
      <c r="L32">
        <v>0.35321675995644336</v>
      </c>
      <c r="M32">
        <v>4.9365701725182198</v>
      </c>
      <c r="N32">
        <v>13.976036055386979</v>
      </c>
    </row>
    <row r="33" spans="2:14" x14ac:dyDescent="0.2">
      <c r="B33">
        <v>63</v>
      </c>
      <c r="C33" s="23">
        <v>17</v>
      </c>
      <c r="D33" s="24" t="s">
        <v>295</v>
      </c>
      <c r="E33" s="24" t="s">
        <v>72</v>
      </c>
      <c r="F33" s="58">
        <v>-27.164999999999999</v>
      </c>
      <c r="G33" s="24" t="s">
        <v>134</v>
      </c>
      <c r="H33" s="24">
        <v>7</v>
      </c>
      <c r="I33" s="24" t="s">
        <v>137</v>
      </c>
      <c r="J33" s="24" t="s">
        <v>140</v>
      </c>
      <c r="K33" s="25">
        <f>(F33-F31)/(AVERAGE($Q$2:$Q$3)-F31)</f>
        <v>4.1870792654988984E-2</v>
      </c>
      <c r="L33">
        <v>1.5191016553111909</v>
      </c>
      <c r="M33">
        <v>29.588142235967588</v>
      </c>
      <c r="N33">
        <v>19.477394506496275</v>
      </c>
    </row>
    <row r="34" spans="2:14" x14ac:dyDescent="0.2">
      <c r="B34">
        <v>64</v>
      </c>
      <c r="C34" s="26">
        <v>17</v>
      </c>
      <c r="D34" s="27" t="s">
        <v>295</v>
      </c>
      <c r="E34" s="27" t="s">
        <v>72</v>
      </c>
      <c r="F34" s="27">
        <v>-26.765999999999998</v>
      </c>
      <c r="G34" s="27" t="s">
        <v>134</v>
      </c>
      <c r="H34" s="27">
        <v>7</v>
      </c>
      <c r="I34" s="27" t="s">
        <v>137</v>
      </c>
      <c r="J34" s="27" t="s">
        <v>141</v>
      </c>
      <c r="K34" s="28">
        <f>(F34-F32)/(AVERAGE($Q$2:$Q$3)-F32)</f>
        <v>7.2237480717860045E-3</v>
      </c>
      <c r="L34">
        <v>0.46347202538351601</v>
      </c>
      <c r="M34">
        <v>6.883767192811324</v>
      </c>
      <c r="N34">
        <v>14.852605585234864</v>
      </c>
    </row>
    <row r="36" spans="2:14" x14ac:dyDescent="0.2">
      <c r="C36" s="20"/>
      <c r="D36" s="21" t="s">
        <v>296</v>
      </c>
      <c r="E36" s="21" t="s">
        <v>73</v>
      </c>
      <c r="F36" s="21"/>
      <c r="G36" s="21" t="s">
        <v>133</v>
      </c>
      <c r="H36" s="21"/>
      <c r="I36" s="21" t="s">
        <v>135</v>
      </c>
      <c r="J36" s="21" t="s">
        <v>140</v>
      </c>
      <c r="K36" s="22"/>
    </row>
    <row r="37" spans="2:14" x14ac:dyDescent="0.2">
      <c r="C37" s="23"/>
      <c r="D37" s="21" t="s">
        <v>296</v>
      </c>
      <c r="E37" s="24" t="s">
        <v>73</v>
      </c>
      <c r="F37" s="24"/>
      <c r="G37" s="24" t="s">
        <v>133</v>
      </c>
      <c r="H37" s="24"/>
      <c r="I37" s="24" t="s">
        <v>135</v>
      </c>
      <c r="J37" s="24" t="s">
        <v>141</v>
      </c>
      <c r="K37" s="25"/>
    </row>
    <row r="38" spans="2:14" x14ac:dyDescent="0.2">
      <c r="C38" s="23"/>
      <c r="D38" s="24" t="s">
        <v>297</v>
      </c>
      <c r="E38" s="24" t="s">
        <v>73</v>
      </c>
      <c r="F38" s="24"/>
      <c r="G38" s="24" t="s">
        <v>133</v>
      </c>
      <c r="H38" s="24"/>
      <c r="I38" s="24" t="s">
        <v>136</v>
      </c>
      <c r="J38" s="24" t="s">
        <v>140</v>
      </c>
      <c r="K38" s="25">
        <f>(F38-F36)/(AVERAGE($Q$2:$Q$3)-F36)</f>
        <v>0</v>
      </c>
    </row>
    <row r="39" spans="2:14" x14ac:dyDescent="0.2">
      <c r="C39" s="26"/>
      <c r="D39" s="24" t="s">
        <v>297</v>
      </c>
      <c r="E39" s="27" t="s">
        <v>73</v>
      </c>
      <c r="F39" s="27"/>
      <c r="G39" s="27" t="s">
        <v>133</v>
      </c>
      <c r="H39" s="27"/>
      <c r="I39" s="24" t="s">
        <v>136</v>
      </c>
      <c r="J39" s="27" t="s">
        <v>141</v>
      </c>
      <c r="K39" s="28">
        <f>(F39-F37)/(AVERAGE($Q$2:$Q$3)-F37)</f>
        <v>0</v>
      </c>
    </row>
    <row r="40" spans="2:14" x14ac:dyDescent="0.2">
      <c r="C40" s="23"/>
      <c r="D40" s="24" t="s">
        <v>298</v>
      </c>
      <c r="E40" s="24" t="s">
        <v>73</v>
      </c>
      <c r="F40" s="24"/>
      <c r="G40" s="24" t="s">
        <v>133</v>
      </c>
      <c r="H40" s="24"/>
      <c r="I40" s="24" t="s">
        <v>138</v>
      </c>
      <c r="J40" s="24" t="s">
        <v>140</v>
      </c>
      <c r="K40" s="25"/>
    </row>
    <row r="41" spans="2:14" x14ac:dyDescent="0.2">
      <c r="C41" s="23"/>
      <c r="D41" s="24" t="s">
        <v>298</v>
      </c>
      <c r="E41" s="24" t="s">
        <v>73</v>
      </c>
      <c r="F41" s="24"/>
      <c r="G41" s="24" t="s">
        <v>133</v>
      </c>
      <c r="H41" s="24"/>
      <c r="I41" s="24" t="s">
        <v>138</v>
      </c>
      <c r="J41" s="24" t="s">
        <v>141</v>
      </c>
      <c r="K41" s="25"/>
    </row>
    <row r="42" spans="2:14" x14ac:dyDescent="0.2">
      <c r="C42" s="23"/>
      <c r="D42" s="24" t="s">
        <v>299</v>
      </c>
      <c r="E42" s="24" t="s">
        <v>73</v>
      </c>
      <c r="F42" s="24"/>
      <c r="G42" s="24" t="s">
        <v>133</v>
      </c>
      <c r="H42" s="24"/>
      <c r="I42" s="24" t="s">
        <v>137</v>
      </c>
      <c r="J42" s="24" t="s">
        <v>140</v>
      </c>
      <c r="K42" s="25">
        <f>(F42-F40)/(AVERAGE($Q$2:$Q$3)-F40)</f>
        <v>0</v>
      </c>
    </row>
    <row r="43" spans="2:14" x14ac:dyDescent="0.2">
      <c r="C43" s="26"/>
      <c r="D43" s="24" t="s">
        <v>299</v>
      </c>
      <c r="E43" s="27" t="s">
        <v>73</v>
      </c>
      <c r="F43" s="27"/>
      <c r="G43" s="27" t="s">
        <v>133</v>
      </c>
      <c r="H43" s="27"/>
      <c r="I43" s="27" t="s">
        <v>137</v>
      </c>
      <c r="J43" s="27" t="s">
        <v>141</v>
      </c>
      <c r="K43" s="28">
        <f>(F43-F41)/(AVERAGE($Q$2:$Q$3)-F41)</f>
        <v>0</v>
      </c>
    </row>
    <row r="44" spans="2:14" x14ac:dyDescent="0.2">
      <c r="C44" s="20"/>
      <c r="D44" s="21" t="s">
        <v>300</v>
      </c>
      <c r="E44" s="21" t="s">
        <v>73</v>
      </c>
      <c r="F44" s="21"/>
      <c r="G44" s="21" t="s">
        <v>134</v>
      </c>
      <c r="H44" s="21"/>
      <c r="I44" s="21" t="s">
        <v>135</v>
      </c>
      <c r="J44" s="21" t="s">
        <v>140</v>
      </c>
      <c r="K44" s="22"/>
    </row>
    <row r="45" spans="2:14" x14ac:dyDescent="0.2">
      <c r="C45" s="23"/>
      <c r="D45" s="21" t="s">
        <v>300</v>
      </c>
      <c r="E45" s="24" t="s">
        <v>73</v>
      </c>
      <c r="F45" s="24"/>
      <c r="G45" s="24" t="s">
        <v>134</v>
      </c>
      <c r="H45" s="24"/>
      <c r="I45" s="24" t="s">
        <v>135</v>
      </c>
      <c r="J45" s="24" t="s">
        <v>141</v>
      </c>
      <c r="K45" s="25"/>
    </row>
    <row r="46" spans="2:14" x14ac:dyDescent="0.2">
      <c r="C46" s="23"/>
      <c r="D46" s="24" t="s">
        <v>301</v>
      </c>
      <c r="E46" s="24" t="s">
        <v>73</v>
      </c>
      <c r="F46" s="24"/>
      <c r="G46" s="24" t="s">
        <v>134</v>
      </c>
      <c r="H46" s="24"/>
      <c r="I46" s="24" t="s">
        <v>136</v>
      </c>
      <c r="J46" s="24" t="s">
        <v>140</v>
      </c>
      <c r="K46" s="25">
        <f>(F46-F44)/(AVERAGE($Q$2:$Q$3)-F44)</f>
        <v>0</v>
      </c>
    </row>
    <row r="47" spans="2:14" x14ac:dyDescent="0.2">
      <c r="C47" s="26"/>
      <c r="D47" s="24" t="s">
        <v>301</v>
      </c>
      <c r="E47" s="27" t="s">
        <v>73</v>
      </c>
      <c r="F47" s="27"/>
      <c r="G47" s="27" t="s">
        <v>134</v>
      </c>
      <c r="H47" s="27"/>
      <c r="I47" s="24" t="s">
        <v>136</v>
      </c>
      <c r="J47" s="27" t="s">
        <v>141</v>
      </c>
      <c r="K47" s="28">
        <f>(F47-F45)/(AVERAGE($Q$2:$Q$3)-F45)</f>
        <v>0</v>
      </c>
    </row>
    <row r="48" spans="2:14" x14ac:dyDescent="0.2">
      <c r="C48" s="20"/>
      <c r="D48" s="21" t="s">
        <v>302</v>
      </c>
      <c r="E48" s="21" t="s">
        <v>73</v>
      </c>
      <c r="F48" s="21"/>
      <c r="G48" s="21" t="s">
        <v>134</v>
      </c>
      <c r="H48" s="21"/>
      <c r="I48" s="21" t="s">
        <v>138</v>
      </c>
      <c r="J48" s="21" t="s">
        <v>140</v>
      </c>
      <c r="K48" s="22"/>
    </row>
    <row r="49" spans="2:14" x14ac:dyDescent="0.2">
      <c r="C49" s="23"/>
      <c r="D49" s="24" t="s">
        <v>302</v>
      </c>
      <c r="E49" s="24" t="s">
        <v>73</v>
      </c>
      <c r="F49" s="24"/>
      <c r="G49" s="24" t="s">
        <v>134</v>
      </c>
      <c r="H49" s="24"/>
      <c r="I49" s="24" t="s">
        <v>138</v>
      </c>
      <c r="J49" s="24" t="s">
        <v>141</v>
      </c>
      <c r="K49" s="25"/>
    </row>
    <row r="50" spans="2:14" x14ac:dyDescent="0.2">
      <c r="C50" s="23"/>
      <c r="D50" s="24" t="s">
        <v>303</v>
      </c>
      <c r="E50" s="24" t="s">
        <v>73</v>
      </c>
      <c r="F50" s="24"/>
      <c r="G50" s="24" t="s">
        <v>134</v>
      </c>
      <c r="H50" s="24"/>
      <c r="I50" s="24" t="s">
        <v>137</v>
      </c>
      <c r="J50" s="24" t="s">
        <v>140</v>
      </c>
      <c r="K50" s="25">
        <f>(F50-F48)/(AVERAGE($Q$2:$Q$3)-F48)</f>
        <v>0</v>
      </c>
    </row>
    <row r="51" spans="2:14" x14ac:dyDescent="0.2">
      <c r="C51" s="26"/>
      <c r="D51" s="27" t="s">
        <v>303</v>
      </c>
      <c r="E51" s="27" t="s">
        <v>73</v>
      </c>
      <c r="F51" s="27"/>
      <c r="G51" s="27" t="s">
        <v>134</v>
      </c>
      <c r="H51" s="27"/>
      <c r="I51" s="27" t="s">
        <v>137</v>
      </c>
      <c r="J51" s="27" t="s">
        <v>141</v>
      </c>
      <c r="K51" s="28">
        <f>(F51-F49)/(AVERAGE($Q$2:$Q$3)-F49)</f>
        <v>0</v>
      </c>
    </row>
    <row r="53" spans="2:14" x14ac:dyDescent="0.2">
      <c r="B53">
        <v>83</v>
      </c>
      <c r="C53" s="34">
        <v>1</v>
      </c>
      <c r="D53" s="32" t="s">
        <v>201</v>
      </c>
      <c r="E53" t="s">
        <v>73</v>
      </c>
      <c r="F53" s="24">
        <v>-27.334</v>
      </c>
      <c r="J53" s="24" t="s">
        <v>140</v>
      </c>
      <c r="L53">
        <v>1.1292422902870833</v>
      </c>
      <c r="M53">
        <v>34.145207697625885</v>
      </c>
      <c r="N53">
        <v>30.237273250672597</v>
      </c>
    </row>
    <row r="54" spans="2:14" x14ac:dyDescent="0.2">
      <c r="B54">
        <v>84</v>
      </c>
      <c r="C54" s="34">
        <v>1</v>
      </c>
      <c r="D54" s="32" t="s">
        <v>201</v>
      </c>
      <c r="E54" t="s">
        <v>73</v>
      </c>
      <c r="F54" s="24">
        <v>-26.257000000000001</v>
      </c>
      <c r="J54" s="24" t="s">
        <v>141</v>
      </c>
      <c r="L54">
        <v>0.22256513073272369</v>
      </c>
      <c r="M54">
        <v>3.2283866228104223</v>
      </c>
      <c r="N54">
        <v>14.505356756388585</v>
      </c>
    </row>
    <row r="55" spans="2:14" x14ac:dyDescent="0.2">
      <c r="B55">
        <v>85</v>
      </c>
      <c r="C55" s="34">
        <v>2</v>
      </c>
      <c r="D55" s="32" t="s">
        <v>202</v>
      </c>
      <c r="E55" t="s">
        <v>73</v>
      </c>
      <c r="F55" s="24">
        <v>-27.853000000000002</v>
      </c>
      <c r="J55" s="24" t="s">
        <v>140</v>
      </c>
      <c r="L55">
        <v>1.2431328532403549</v>
      </c>
      <c r="M55">
        <v>27.90203397069638</v>
      </c>
      <c r="N55">
        <v>22.444933297327658</v>
      </c>
    </row>
    <row r="56" spans="2:14" x14ac:dyDescent="0.2">
      <c r="B56">
        <v>86</v>
      </c>
      <c r="C56" s="34">
        <v>2</v>
      </c>
      <c r="D56" s="32" t="s">
        <v>202</v>
      </c>
      <c r="E56" t="s">
        <v>73</v>
      </c>
      <c r="F56" s="24">
        <v>-29.498000000000001</v>
      </c>
      <c r="J56" s="58" t="s">
        <v>141</v>
      </c>
      <c r="L56">
        <v>0.32351800593040841</v>
      </c>
      <c r="M56">
        <v>5.0034206911110282</v>
      </c>
      <c r="N56">
        <v>15.46566373244557</v>
      </c>
    </row>
    <row r="57" spans="2:14" x14ac:dyDescent="0.2">
      <c r="B57">
        <v>87</v>
      </c>
      <c r="C57" s="34">
        <v>3</v>
      </c>
      <c r="D57" s="32" t="s">
        <v>203</v>
      </c>
      <c r="E57" t="s">
        <v>73</v>
      </c>
      <c r="F57" s="24">
        <v>-27.870999999999999</v>
      </c>
      <c r="J57" s="58" t="s">
        <v>140</v>
      </c>
      <c r="L57">
        <v>1.3928429469537897</v>
      </c>
      <c r="M57">
        <v>30.237461686614282</v>
      </c>
      <c r="N57">
        <v>21.709168110263239</v>
      </c>
    </row>
    <row r="58" spans="2:14" x14ac:dyDescent="0.2">
      <c r="B58">
        <v>88</v>
      </c>
      <c r="C58" s="34">
        <v>3</v>
      </c>
      <c r="D58" s="32" t="s">
        <v>203</v>
      </c>
      <c r="E58" t="s">
        <v>73</v>
      </c>
      <c r="F58" s="58">
        <v>-26.302</v>
      </c>
      <c r="J58" s="58" t="s">
        <v>141</v>
      </c>
      <c r="L58">
        <v>0.26595756423705552</v>
      </c>
      <c r="M58">
        <v>3.6993593573838761</v>
      </c>
      <c r="N58">
        <v>13.909585042245808</v>
      </c>
    </row>
    <row r="59" spans="2:14" x14ac:dyDescent="0.2">
      <c r="B59">
        <v>89</v>
      </c>
      <c r="C59" s="34">
        <v>4</v>
      </c>
      <c r="D59" s="33" t="s">
        <v>204</v>
      </c>
      <c r="E59" t="s">
        <v>73</v>
      </c>
      <c r="F59" s="24">
        <v>-28.934999999999999</v>
      </c>
      <c r="J59" s="58" t="s">
        <v>140</v>
      </c>
      <c r="L59">
        <v>1.321038727995183</v>
      </c>
      <c r="M59">
        <v>27.121157478115119</v>
      </c>
      <c r="N59">
        <v>20.530175916397521</v>
      </c>
    </row>
    <row r="60" spans="2:14" x14ac:dyDescent="0.2">
      <c r="B60">
        <v>90</v>
      </c>
      <c r="C60" s="34">
        <v>4</v>
      </c>
      <c r="D60" s="33" t="s">
        <v>204</v>
      </c>
      <c r="E60" t="s">
        <v>73</v>
      </c>
      <c r="F60" s="58">
        <v>-26.396999999999998</v>
      </c>
      <c r="J60" s="58" t="s">
        <v>141</v>
      </c>
      <c r="L60">
        <v>0.32513924032005981</v>
      </c>
      <c r="M60">
        <v>4.8517174715780129</v>
      </c>
      <c r="N60">
        <v>14.921968405911542</v>
      </c>
    </row>
    <row r="61" spans="2:14" x14ac:dyDescent="0.2">
      <c r="B61">
        <v>91</v>
      </c>
      <c r="C61" s="34">
        <v>5</v>
      </c>
      <c r="D61" s="32" t="s">
        <v>205</v>
      </c>
      <c r="E61" t="s">
        <v>73</v>
      </c>
      <c r="F61">
        <v>-27.477</v>
      </c>
      <c r="J61" s="58" t="s">
        <v>140</v>
      </c>
      <c r="L61">
        <v>1.4936075388961911</v>
      </c>
      <c r="M61">
        <v>29.68468424434932</v>
      </c>
      <c r="N61">
        <v>19.874487421432644</v>
      </c>
    </row>
    <row r="62" spans="2:14" x14ac:dyDescent="0.2">
      <c r="B62">
        <v>92</v>
      </c>
      <c r="C62" s="34">
        <v>5</v>
      </c>
      <c r="D62" s="32" t="s">
        <v>205</v>
      </c>
      <c r="E62" t="s">
        <v>73</v>
      </c>
      <c r="F62">
        <v>-25.635000000000002</v>
      </c>
      <c r="J62" s="58" t="s">
        <v>141</v>
      </c>
      <c r="L62">
        <v>0.24932594860405777</v>
      </c>
      <c r="M62">
        <v>3.5557383421710052</v>
      </c>
      <c r="N62">
        <v>14.26140504860847</v>
      </c>
    </row>
    <row r="63" spans="2:14" x14ac:dyDescent="0.2">
      <c r="B63">
        <v>93</v>
      </c>
      <c r="C63" s="34">
        <v>6</v>
      </c>
      <c r="D63" s="32" t="s">
        <v>205</v>
      </c>
      <c r="E63" t="s">
        <v>73</v>
      </c>
      <c r="F63">
        <v>-27.53</v>
      </c>
      <c r="J63" s="58" t="s">
        <v>140</v>
      </c>
      <c r="L63">
        <v>1.4704610097913531</v>
      </c>
      <c r="M63">
        <v>28.53518279049435</v>
      </c>
      <c r="N63">
        <v>19.40560314111509</v>
      </c>
    </row>
    <row r="64" spans="2:14" x14ac:dyDescent="0.2">
      <c r="B64">
        <v>94</v>
      </c>
      <c r="C64" s="34">
        <v>6</v>
      </c>
      <c r="D64" s="32" t="s">
        <v>205</v>
      </c>
      <c r="E64" t="s">
        <v>73</v>
      </c>
      <c r="F64">
        <v>-26.297999999999998</v>
      </c>
      <c r="J64" s="58" t="s">
        <v>141</v>
      </c>
      <c r="L64">
        <v>0.38178656957949741</v>
      </c>
      <c r="M64">
        <v>5.729379083113626</v>
      </c>
      <c r="N64">
        <v>15.006759115240767</v>
      </c>
    </row>
    <row r="65" spans="2:14" x14ac:dyDescent="0.2">
      <c r="B65">
        <v>95</v>
      </c>
      <c r="C65" s="34">
        <v>7</v>
      </c>
      <c r="D65" s="32" t="s">
        <v>203</v>
      </c>
      <c r="E65" t="s">
        <v>73</v>
      </c>
      <c r="F65">
        <v>-27.911000000000001</v>
      </c>
      <c r="J65" s="58" t="s">
        <v>140</v>
      </c>
      <c r="L65">
        <v>1.289316417785854</v>
      </c>
      <c r="M65">
        <v>29.269652274755995</v>
      </c>
      <c r="N65">
        <v>22.701682745202945</v>
      </c>
    </row>
    <row r="66" spans="2:14" x14ac:dyDescent="0.2">
      <c r="B66">
        <v>96</v>
      </c>
      <c r="C66" s="34">
        <v>7</v>
      </c>
      <c r="D66" s="32" t="s">
        <v>203</v>
      </c>
      <c r="E66" t="s">
        <v>73</v>
      </c>
      <c r="F66">
        <v>-26.62</v>
      </c>
      <c r="J66" s="58" t="s">
        <v>141</v>
      </c>
      <c r="L66">
        <v>0.31958925999043919</v>
      </c>
      <c r="M66">
        <v>4.9656469970019597</v>
      </c>
      <c r="N66">
        <v>15.537590334388932</v>
      </c>
    </row>
    <row r="67" spans="2:14" x14ac:dyDescent="0.2">
      <c r="B67">
        <v>97</v>
      </c>
      <c r="C67" s="34">
        <v>8</v>
      </c>
      <c r="D67" s="33" t="s">
        <v>206</v>
      </c>
      <c r="E67" t="s">
        <v>73</v>
      </c>
      <c r="F67">
        <v>-27.634</v>
      </c>
      <c r="J67" s="58" t="s">
        <v>140</v>
      </c>
      <c r="L67">
        <v>1.2344235222282278</v>
      </c>
      <c r="M67">
        <v>31.440164800405388</v>
      </c>
      <c r="N67">
        <v>25.469512071232661</v>
      </c>
    </row>
    <row r="68" spans="2:14" x14ac:dyDescent="0.2">
      <c r="B68">
        <v>98</v>
      </c>
      <c r="C68" s="34">
        <v>8</v>
      </c>
      <c r="D68" s="33" t="s">
        <v>206</v>
      </c>
      <c r="E68" t="s">
        <v>73</v>
      </c>
      <c r="F68">
        <v>-26.835999999999999</v>
      </c>
      <c r="J68" s="58" t="s">
        <v>141</v>
      </c>
      <c r="L68">
        <v>0.3549999155184389</v>
      </c>
      <c r="M68">
        <v>5.377513195829688</v>
      </c>
      <c r="N68">
        <v>15.147928100141694</v>
      </c>
    </row>
    <row r="69" spans="2:14" x14ac:dyDescent="0.2">
      <c r="B69">
        <v>99</v>
      </c>
      <c r="C69" s="34">
        <v>0</v>
      </c>
      <c r="D69" s="32" t="s">
        <v>207</v>
      </c>
      <c r="E69" t="s">
        <v>73</v>
      </c>
      <c r="F69">
        <v>-27.72</v>
      </c>
      <c r="J69" s="58" t="s">
        <v>140</v>
      </c>
      <c r="L69">
        <v>1.4922166996723185</v>
      </c>
      <c r="M69">
        <v>29.362896512664506</v>
      </c>
      <c r="N69">
        <v>19.677367582813151</v>
      </c>
    </row>
    <row r="70" spans="2:14" x14ac:dyDescent="0.2">
      <c r="B70">
        <v>100</v>
      </c>
      <c r="C70" s="34">
        <v>0</v>
      </c>
      <c r="D70" s="32" t="s">
        <v>207</v>
      </c>
      <c r="E70" t="s">
        <v>73</v>
      </c>
      <c r="F70">
        <v>-26.821000000000002</v>
      </c>
      <c r="J70" s="58" t="s">
        <v>141</v>
      </c>
      <c r="L70">
        <v>0.44417818996914515</v>
      </c>
      <c r="M70">
        <v>6.6902391770313177</v>
      </c>
      <c r="N70">
        <v>15.062061416153853</v>
      </c>
    </row>
  </sheetData>
  <pageMargins left="0.7" right="0.7" top="0.75" bottom="0.75" header="0.3" footer="0.3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workbookViewId="0">
      <selection activeCell="A42" sqref="A42"/>
    </sheetView>
  </sheetViews>
  <sheetFormatPr baseColWidth="10" defaultColWidth="5.83203125" defaultRowHeight="21" customHeight="1" x14ac:dyDescent="0.2"/>
  <cols>
    <col min="1" max="1" width="13" style="48" bestFit="1" customWidth="1"/>
    <col min="2" max="2" width="7.1640625" style="48" bestFit="1" customWidth="1"/>
    <col min="3" max="4" width="12.33203125" style="57" bestFit="1" customWidth="1"/>
    <col min="5" max="5" width="11.33203125" style="49" customWidth="1"/>
    <col min="6" max="6" width="9.5" style="49" customWidth="1"/>
    <col min="7" max="7" width="10" style="48" customWidth="1"/>
    <col min="8" max="10" width="5.83203125" style="48"/>
    <col min="11" max="11" width="6.6640625" style="48" bestFit="1" customWidth="1"/>
    <col min="12" max="12" width="6" style="48" bestFit="1" customWidth="1"/>
    <col min="13" max="16384" width="5.83203125" style="48"/>
  </cols>
  <sheetData>
    <row r="1" spans="1:12" s="41" customFormat="1" ht="21" customHeight="1" x14ac:dyDescent="0.2">
      <c r="A1" s="37" t="s">
        <v>149</v>
      </c>
      <c r="B1" s="37" t="s">
        <v>209</v>
      </c>
      <c r="C1" s="38" t="s">
        <v>210</v>
      </c>
      <c r="D1" s="38" t="s">
        <v>211</v>
      </c>
      <c r="E1" s="39" t="s">
        <v>212</v>
      </c>
      <c r="F1" s="39" t="s">
        <v>213</v>
      </c>
      <c r="G1" s="40" t="s">
        <v>83</v>
      </c>
      <c r="J1" s="42" t="s">
        <v>214</v>
      </c>
      <c r="K1" s="43">
        <v>15.95</v>
      </c>
      <c r="L1" s="43">
        <v>0.3</v>
      </c>
    </row>
    <row r="2" spans="1:12" ht="21" customHeight="1" x14ac:dyDescent="0.2">
      <c r="A2" s="54" t="s">
        <v>245</v>
      </c>
      <c r="B2" s="54">
        <v>24.85</v>
      </c>
      <c r="C2" s="55">
        <v>0.46131336688995361</v>
      </c>
      <c r="D2" s="55">
        <v>6.7230339050292969</v>
      </c>
      <c r="E2" s="49">
        <v>0.44417818996914515</v>
      </c>
      <c r="F2" s="49">
        <v>6.6902391770313177</v>
      </c>
      <c r="G2" s="47">
        <f t="shared" ref="G2:G33" si="0">F2/E2</f>
        <v>15.062061416153853</v>
      </c>
      <c r="K2" s="49">
        <v>1.29</v>
      </c>
      <c r="L2" s="49">
        <v>0.02</v>
      </c>
    </row>
    <row r="3" spans="1:12" ht="21" customHeight="1" x14ac:dyDescent="0.2">
      <c r="A3" s="50" t="s">
        <v>216</v>
      </c>
      <c r="B3" s="50">
        <v>22.687999999999999</v>
      </c>
      <c r="C3" s="51">
        <v>0.51456999778747559</v>
      </c>
      <c r="D3" s="51">
        <v>6.7633533477783203</v>
      </c>
      <c r="E3" s="52">
        <v>0.49237147566106076</v>
      </c>
      <c r="F3" s="52">
        <v>6.727819538235285</v>
      </c>
      <c r="G3" s="47">
        <f t="shared" si="0"/>
        <v>13.664113115412455</v>
      </c>
      <c r="J3" s="53" t="s">
        <v>217</v>
      </c>
      <c r="K3" s="49">
        <v>6.72</v>
      </c>
      <c r="L3" s="49">
        <v>0.17</v>
      </c>
    </row>
    <row r="4" spans="1:12" ht="21" customHeight="1" x14ac:dyDescent="0.2">
      <c r="A4" s="50" t="s">
        <v>232</v>
      </c>
      <c r="B4" s="50">
        <v>30.065999999999999</v>
      </c>
      <c r="C4" s="51">
        <v>0.5192791223526001</v>
      </c>
      <c r="D4" s="51">
        <v>6.6924982070922852</v>
      </c>
      <c r="E4" s="52">
        <v>0.49663288277039452</v>
      </c>
      <c r="F4" s="52">
        <v>6.6617779067396814</v>
      </c>
      <c r="G4" s="47">
        <f t="shared" si="0"/>
        <v>13.413888080825256</v>
      </c>
      <c r="K4" s="49">
        <v>0.5</v>
      </c>
      <c r="L4" s="49">
        <v>0.01</v>
      </c>
    </row>
    <row r="5" spans="1:12" ht="21" customHeight="1" x14ac:dyDescent="0.2">
      <c r="A5" s="50" t="s">
        <v>248</v>
      </c>
      <c r="B5" s="50">
        <v>23.11</v>
      </c>
      <c r="C5" s="51">
        <v>0.5283699631690979</v>
      </c>
      <c r="D5" s="51">
        <v>6.7689018249511719</v>
      </c>
      <c r="E5" s="52">
        <v>0.50485941684259761</v>
      </c>
      <c r="F5" s="52">
        <v>6.7329910823358734</v>
      </c>
      <c r="G5" s="47">
        <f t="shared" si="0"/>
        <v>13.336368219977265</v>
      </c>
    </row>
    <row r="6" spans="1:12" ht="21" customHeight="1" x14ac:dyDescent="0.2">
      <c r="A6" s="50" t="s">
        <v>263</v>
      </c>
      <c r="B6" s="50">
        <v>26.948</v>
      </c>
      <c r="C6" s="51">
        <v>0.52989721298217773</v>
      </c>
      <c r="D6" s="51">
        <v>6.7216944694519043</v>
      </c>
      <c r="E6" s="52">
        <v>0.50624146421067673</v>
      </c>
      <c r="F6" s="52">
        <v>6.6889907353521707</v>
      </c>
      <c r="G6" s="47">
        <f t="shared" si="0"/>
        <v>13.213043988369332</v>
      </c>
    </row>
    <row r="7" spans="1:12" ht="21" customHeight="1" x14ac:dyDescent="0.2">
      <c r="A7" s="50" t="s">
        <v>274</v>
      </c>
      <c r="B7" s="50">
        <v>24.21</v>
      </c>
      <c r="C7" s="51">
        <v>0.56737107038497925</v>
      </c>
      <c r="D7" s="51">
        <v>6.828371524810791</v>
      </c>
      <c r="E7" s="52">
        <v>0.54015251501046269</v>
      </c>
      <c r="F7" s="52">
        <v>6.7884207373369989</v>
      </c>
      <c r="G7" s="47">
        <f t="shared" si="0"/>
        <v>12.56759998091559</v>
      </c>
    </row>
    <row r="8" spans="1:12" ht="21" customHeight="1" x14ac:dyDescent="0.2">
      <c r="A8" s="44" t="s">
        <v>215</v>
      </c>
      <c r="B8" s="44">
        <v>10.007999999999999</v>
      </c>
      <c r="C8" s="45">
        <v>1.3747987747192383</v>
      </c>
      <c r="D8" s="45">
        <v>16.969150543212891</v>
      </c>
      <c r="E8" s="46">
        <v>1.2708144696772028</v>
      </c>
      <c r="F8" s="46">
        <v>16.240290912561356</v>
      </c>
      <c r="G8" s="47">
        <f t="shared" si="0"/>
        <v>12.779435000206224</v>
      </c>
    </row>
    <row r="9" spans="1:12" ht="21" customHeight="1" x14ac:dyDescent="0.2">
      <c r="A9" s="44" t="s">
        <v>231</v>
      </c>
      <c r="B9" s="44">
        <v>29.202000000000002</v>
      </c>
      <c r="C9" s="45">
        <v>1.4259301424026489</v>
      </c>
      <c r="D9" s="45">
        <v>16.311582565307617</v>
      </c>
      <c r="E9" s="46">
        <v>1.3170845503987314</v>
      </c>
      <c r="F9" s="46">
        <v>15.627394492348779</v>
      </c>
      <c r="G9" s="47">
        <f t="shared" si="0"/>
        <v>11.865141450196022</v>
      </c>
    </row>
    <row r="10" spans="1:12" ht="21" customHeight="1" x14ac:dyDescent="0.2">
      <c r="A10" s="44" t="s">
        <v>247</v>
      </c>
      <c r="B10" s="44">
        <v>16.04</v>
      </c>
      <c r="C10" s="45">
        <v>1.3962180614471436</v>
      </c>
      <c r="D10" s="45">
        <v>16.5947265625</v>
      </c>
      <c r="E10" s="46">
        <v>1.2901973293737037</v>
      </c>
      <c r="F10" s="46">
        <v>15.891303241124394</v>
      </c>
      <c r="G10" s="47">
        <f t="shared" si="0"/>
        <v>12.316955615493685</v>
      </c>
    </row>
    <row r="11" spans="1:12" ht="21" customHeight="1" x14ac:dyDescent="0.2">
      <c r="A11" s="44" t="s">
        <v>262</v>
      </c>
      <c r="B11" s="44">
        <v>10.912000000000001</v>
      </c>
      <c r="C11" s="45">
        <v>1.3872426748275757</v>
      </c>
      <c r="D11" s="45">
        <v>16.731767654418945</v>
      </c>
      <c r="E11" s="46">
        <v>1.2820752727534761</v>
      </c>
      <c r="F11" s="46">
        <v>16.019034513755258</v>
      </c>
      <c r="G11" s="47">
        <f t="shared" si="0"/>
        <v>12.494613112186181</v>
      </c>
    </row>
    <row r="12" spans="1:12" ht="21" customHeight="1" x14ac:dyDescent="0.2">
      <c r="A12" s="44" t="s">
        <v>273</v>
      </c>
      <c r="B12" s="44">
        <v>15.582000000000001</v>
      </c>
      <c r="C12" s="45">
        <v>1.4618067741394043</v>
      </c>
      <c r="D12" s="45">
        <v>16.681280136108398</v>
      </c>
      <c r="E12" s="46">
        <v>1.3495502308936187</v>
      </c>
      <c r="F12" s="46">
        <v>15.971976840210198</v>
      </c>
      <c r="G12" s="47">
        <f t="shared" si="0"/>
        <v>11.835036943852167</v>
      </c>
    </row>
    <row r="13" spans="1:12" ht="21" customHeight="1" x14ac:dyDescent="0.2">
      <c r="A13" s="54" t="s">
        <v>221</v>
      </c>
      <c r="B13" s="54">
        <v>7.7320000000000002</v>
      </c>
      <c r="C13" s="55">
        <v>1.3550516366958618</v>
      </c>
      <c r="D13" s="55">
        <v>29.889799118041992</v>
      </c>
      <c r="E13" s="49">
        <v>1.2529447800569653</v>
      </c>
      <c r="F13" s="49">
        <v>28.283181570899121</v>
      </c>
      <c r="G13" s="47">
        <f t="shared" si="0"/>
        <v>22.573366377417862</v>
      </c>
    </row>
    <row r="14" spans="1:12" ht="21" customHeight="1" x14ac:dyDescent="0.2">
      <c r="A14" s="54" t="s">
        <v>249</v>
      </c>
      <c r="B14" s="54">
        <v>19.893999999999998</v>
      </c>
      <c r="C14" s="55">
        <v>0.48498880863189697</v>
      </c>
      <c r="D14" s="55">
        <v>6.8338336944580078</v>
      </c>
      <c r="E14" s="49">
        <v>0.46560270196930009</v>
      </c>
      <c r="F14" s="49">
        <v>6.7935118371713266</v>
      </c>
      <c r="G14" s="47">
        <f t="shared" si="0"/>
        <v>14.590791265681405</v>
      </c>
    </row>
    <row r="15" spans="1:12" ht="21" customHeight="1" x14ac:dyDescent="0.2">
      <c r="A15" s="54" t="s">
        <v>229</v>
      </c>
      <c r="B15" s="54">
        <v>10.23</v>
      </c>
      <c r="C15" s="55">
        <v>1.3806445598602295</v>
      </c>
      <c r="D15" s="55">
        <v>26.613517761230469</v>
      </c>
      <c r="E15" s="49">
        <v>1.2761044699766106</v>
      </c>
      <c r="F15" s="49">
        <v>25.229472779306704</v>
      </c>
      <c r="G15" s="47">
        <f t="shared" si="0"/>
        <v>19.770695403777662</v>
      </c>
    </row>
    <row r="16" spans="1:12" ht="21" customHeight="1" x14ac:dyDescent="0.2">
      <c r="A16" s="54" t="s">
        <v>252</v>
      </c>
      <c r="B16" s="54">
        <v>26.053999999999998</v>
      </c>
      <c r="C16" s="55">
        <v>0.43148913979530334</v>
      </c>
      <c r="D16" s="55">
        <v>6.4309043884277344</v>
      </c>
      <c r="E16" s="49">
        <v>0.41718948503813291</v>
      </c>
      <c r="F16" s="49">
        <v>6.4179553356954182</v>
      </c>
      <c r="G16" s="47">
        <f t="shared" si="0"/>
        <v>15.38378977866326</v>
      </c>
    </row>
    <row r="17" spans="1:16" ht="21" customHeight="1" x14ac:dyDescent="0.2">
      <c r="A17" s="54" t="s">
        <v>228</v>
      </c>
      <c r="B17" s="54">
        <v>13.853999999999999</v>
      </c>
      <c r="C17" s="55">
        <v>1.2612944841384888</v>
      </c>
      <c r="D17" s="55">
        <v>24.546886444091797</v>
      </c>
      <c r="E17" s="49">
        <v>1.1681015377656427</v>
      </c>
      <c r="F17" s="49">
        <v>23.303237045917694</v>
      </c>
      <c r="G17" s="47">
        <f t="shared" si="0"/>
        <v>19.949667295612311</v>
      </c>
    </row>
    <row r="18" spans="1:16" ht="21" customHeight="1" x14ac:dyDescent="0.2">
      <c r="A18" s="54" t="s">
        <v>254</v>
      </c>
      <c r="B18" s="54">
        <v>27.975999999999999</v>
      </c>
      <c r="C18" s="55">
        <v>0.56501054763793945</v>
      </c>
      <c r="D18" s="55">
        <v>8.312225341796875</v>
      </c>
      <c r="E18" s="49">
        <v>0.53801641767923536</v>
      </c>
      <c r="F18" s="49">
        <v>8.1714696738844363</v>
      </c>
      <c r="G18" s="47">
        <f t="shared" si="0"/>
        <v>15.188141858444652</v>
      </c>
    </row>
    <row r="19" spans="1:16" ht="21" customHeight="1" x14ac:dyDescent="0.2">
      <c r="A19" s="54" t="s">
        <v>226</v>
      </c>
      <c r="B19" s="54">
        <v>12.48</v>
      </c>
      <c r="C19" s="55">
        <v>1.2482311725616455</v>
      </c>
      <c r="D19" s="55">
        <v>22.587627410888672</v>
      </c>
      <c r="E19" s="49">
        <v>1.1562802134292094</v>
      </c>
      <c r="F19" s="49">
        <v>21.477079313078196</v>
      </c>
      <c r="G19" s="47">
        <f t="shared" si="0"/>
        <v>18.574285941798728</v>
      </c>
    </row>
    <row r="20" spans="1:16" ht="21" customHeight="1" x14ac:dyDescent="0.2">
      <c r="A20" s="54" t="s">
        <v>255</v>
      </c>
      <c r="B20" s="54">
        <v>29.858000000000001</v>
      </c>
      <c r="C20" s="55">
        <v>0.5163770318031311</v>
      </c>
      <c r="D20" s="55">
        <v>7.6277799606323242</v>
      </c>
      <c r="E20" s="49">
        <v>0.49400670690088649</v>
      </c>
      <c r="F20" s="49">
        <v>7.5335217536053625</v>
      </c>
      <c r="G20" s="47">
        <f t="shared" si="0"/>
        <v>15.249836992834243</v>
      </c>
      <c r="P20" s="56"/>
    </row>
    <row r="21" spans="1:16" ht="21" customHeight="1" x14ac:dyDescent="0.2">
      <c r="A21" s="54" t="s">
        <v>222</v>
      </c>
      <c r="B21" s="54">
        <v>13.744</v>
      </c>
      <c r="C21" s="55">
        <v>1.5062415599822998</v>
      </c>
      <c r="D21" s="55">
        <v>30.269744873046875</v>
      </c>
      <c r="E21" s="49">
        <v>1.3897604036495035</v>
      </c>
      <c r="F21" s="49">
        <v>28.63731589760291</v>
      </c>
      <c r="G21" s="47">
        <f t="shared" si="0"/>
        <v>20.605937413673228</v>
      </c>
    </row>
    <row r="22" spans="1:16" ht="21" customHeight="1" x14ac:dyDescent="0.2">
      <c r="A22" s="54" t="s">
        <v>258</v>
      </c>
      <c r="B22" s="54">
        <v>27.936</v>
      </c>
      <c r="C22" s="55">
        <v>0.40985655784606934</v>
      </c>
      <c r="D22" s="55">
        <v>6.3511834144592285</v>
      </c>
      <c r="E22" s="49">
        <v>0.39761360904741716</v>
      </c>
      <c r="F22" s="49">
        <v>6.343650166947989</v>
      </c>
      <c r="G22" s="47">
        <f t="shared" si="0"/>
        <v>15.954308460783798</v>
      </c>
    </row>
    <row r="23" spans="1:16" ht="21" customHeight="1" x14ac:dyDescent="0.2">
      <c r="A23" s="54" t="s">
        <v>225</v>
      </c>
      <c r="B23" s="54">
        <v>14.448</v>
      </c>
      <c r="C23" s="55">
        <v>1.4452627897262573</v>
      </c>
      <c r="D23" s="55">
        <v>29.565212249755859</v>
      </c>
      <c r="E23" s="49">
        <v>1.3345791567969565</v>
      </c>
      <c r="F23" s="49">
        <v>27.980645352127773</v>
      </c>
      <c r="G23" s="47">
        <f t="shared" si="0"/>
        <v>20.965894161933747</v>
      </c>
    </row>
    <row r="24" spans="1:16" ht="21" customHeight="1" x14ac:dyDescent="0.2">
      <c r="A24" s="54" t="s">
        <v>251</v>
      </c>
      <c r="B24" s="54">
        <v>27.76</v>
      </c>
      <c r="C24" s="55">
        <v>0.4640374481678009</v>
      </c>
      <c r="D24" s="55">
        <v>6.8069667816162109</v>
      </c>
      <c r="E24" s="49">
        <v>0.44664328070167592</v>
      </c>
      <c r="F24" s="49">
        <v>6.768470114860949</v>
      </c>
      <c r="G24" s="47">
        <f t="shared" si="0"/>
        <v>15.154084718855936</v>
      </c>
    </row>
    <row r="25" spans="1:16" ht="21" customHeight="1" x14ac:dyDescent="0.2">
      <c r="A25" s="54" t="s">
        <v>220</v>
      </c>
      <c r="B25" s="54">
        <v>9.6120000000000001</v>
      </c>
      <c r="C25" s="55">
        <v>1.6491718292236328</v>
      </c>
      <c r="D25" s="55">
        <v>31.289873123168945</v>
      </c>
      <c r="E25" s="49">
        <v>1.5191016553111909</v>
      </c>
      <c r="F25" s="49">
        <v>29.588142235967588</v>
      </c>
      <c r="G25" s="47">
        <f t="shared" si="0"/>
        <v>19.477394506496275</v>
      </c>
    </row>
    <row r="26" spans="1:16" ht="21" customHeight="1" x14ac:dyDescent="0.2">
      <c r="A26" s="54" t="s">
        <v>257</v>
      </c>
      <c r="B26" s="54">
        <v>26.762</v>
      </c>
      <c r="C26" s="55">
        <v>0.4826342761516571</v>
      </c>
      <c r="D26" s="55">
        <v>6.9306674003601074</v>
      </c>
      <c r="E26" s="49">
        <v>0.46347202538351601</v>
      </c>
      <c r="F26" s="49">
        <v>6.883767192811324</v>
      </c>
      <c r="G26" s="47">
        <f t="shared" si="0"/>
        <v>14.852605585234864</v>
      </c>
    </row>
    <row r="27" spans="1:16" ht="21" customHeight="1" x14ac:dyDescent="0.2">
      <c r="A27" s="54" t="s">
        <v>219</v>
      </c>
      <c r="B27" s="54">
        <v>9.0679999999999996</v>
      </c>
      <c r="C27" s="55">
        <v>1.572218656539917</v>
      </c>
      <c r="D27" s="55">
        <v>29.113441467285156</v>
      </c>
      <c r="E27" s="49">
        <v>1.4494647636500964</v>
      </c>
      <c r="F27" s="49">
        <v>27.559565395930736</v>
      </c>
      <c r="G27" s="47">
        <f t="shared" si="0"/>
        <v>19.013615292398836</v>
      </c>
    </row>
    <row r="28" spans="1:16" ht="21" customHeight="1" x14ac:dyDescent="0.2">
      <c r="A28" s="54" t="s">
        <v>253</v>
      </c>
      <c r="B28" s="54">
        <v>29.373999999999999</v>
      </c>
      <c r="C28" s="55">
        <v>0.36079522967338562</v>
      </c>
      <c r="D28" s="55">
        <v>4.8415470123291016</v>
      </c>
      <c r="E28" s="49">
        <v>0.35321675995644336</v>
      </c>
      <c r="F28" s="49">
        <v>4.9365701725182198</v>
      </c>
      <c r="G28" s="47">
        <f t="shared" si="0"/>
        <v>13.976036055386979</v>
      </c>
    </row>
    <row r="29" spans="1:16" ht="21" customHeight="1" x14ac:dyDescent="0.2">
      <c r="A29" s="54" t="s">
        <v>223</v>
      </c>
      <c r="B29" s="54">
        <v>9.1419999999999995</v>
      </c>
      <c r="C29" s="55">
        <v>0.95034891366958618</v>
      </c>
      <c r="D29" s="55">
        <v>31.475227355957031</v>
      </c>
      <c r="E29" s="49">
        <v>0.88671894822333697</v>
      </c>
      <c r="F29" s="49">
        <v>29.760904519965898</v>
      </c>
      <c r="G29" s="47">
        <f t="shared" si="0"/>
        <v>33.562950898473467</v>
      </c>
    </row>
    <row r="30" spans="1:16" ht="21" customHeight="1" x14ac:dyDescent="0.2">
      <c r="A30" s="54" t="s">
        <v>267</v>
      </c>
      <c r="B30" s="54">
        <v>31.364000000000001</v>
      </c>
      <c r="C30" s="55">
        <v>0.32292994856834412</v>
      </c>
      <c r="D30" s="55">
        <v>5.011784553527832</v>
      </c>
      <c r="E30" s="49">
        <v>0.31895149984993393</v>
      </c>
      <c r="F30" s="49">
        <v>5.0952427099475335</v>
      </c>
      <c r="G30" s="47">
        <f t="shared" si="0"/>
        <v>15.974976484966634</v>
      </c>
    </row>
    <row r="31" spans="1:16" ht="21" customHeight="1" x14ac:dyDescent="0.2">
      <c r="A31" s="54" t="s">
        <v>224</v>
      </c>
      <c r="B31" s="54">
        <v>11.208</v>
      </c>
      <c r="C31" s="55">
        <v>1.3275179862976074</v>
      </c>
      <c r="D31" s="55">
        <v>31.310171127319336</v>
      </c>
      <c r="E31" s="49">
        <v>1.2280288764892437</v>
      </c>
      <c r="F31" s="49">
        <v>29.607061305172973</v>
      </c>
      <c r="G31" s="47">
        <f t="shared" si="0"/>
        <v>24.10941784187947</v>
      </c>
    </row>
    <row r="32" spans="1:16" ht="21" customHeight="1" x14ac:dyDescent="0.2">
      <c r="A32" s="54" t="s">
        <v>264</v>
      </c>
      <c r="B32" s="54">
        <v>23.35</v>
      </c>
      <c r="C32" s="55">
        <v>0.22590601444244385</v>
      </c>
      <c r="D32" s="55">
        <v>3.4418725967407227</v>
      </c>
      <c r="E32" s="49">
        <v>0.2311520634702533</v>
      </c>
      <c r="F32" s="49">
        <v>3.631981951069235</v>
      </c>
      <c r="G32" s="47">
        <f t="shared" si="0"/>
        <v>15.712522296114527</v>
      </c>
    </row>
    <row r="33" spans="1:7" ht="21" customHeight="1" x14ac:dyDescent="0.2">
      <c r="A33" s="54" t="s">
        <v>230</v>
      </c>
      <c r="B33" s="54">
        <v>7.82</v>
      </c>
      <c r="C33" s="55">
        <v>1.1254042387008667</v>
      </c>
      <c r="D33" s="55">
        <v>34.878211975097656</v>
      </c>
      <c r="E33" s="49">
        <v>1.0451309834750111</v>
      </c>
      <c r="F33" s="49">
        <v>32.932709049976324</v>
      </c>
      <c r="G33" s="47">
        <f t="shared" si="0"/>
        <v>31.510604479906071</v>
      </c>
    </row>
    <row r="34" spans="1:7" ht="21" customHeight="1" x14ac:dyDescent="0.2">
      <c r="A34" s="54" t="s">
        <v>270</v>
      </c>
      <c r="B34" s="54">
        <v>18.72</v>
      </c>
      <c r="C34" s="55">
        <v>0.29462531208992004</v>
      </c>
      <c r="D34" s="55">
        <v>4.3933358192443848</v>
      </c>
      <c r="E34" s="49">
        <v>0.29333791128412062</v>
      </c>
      <c r="F34" s="49">
        <v>4.5188079867500992</v>
      </c>
      <c r="G34" s="47">
        <f t="shared" ref="G34:G61" si="1">F34/E34</f>
        <v>15.404786810434747</v>
      </c>
    </row>
    <row r="35" spans="1:7" ht="21" customHeight="1" x14ac:dyDescent="0.2">
      <c r="A35" s="54" t="s">
        <v>242</v>
      </c>
      <c r="B35" s="54">
        <v>7.26</v>
      </c>
      <c r="C35" s="55">
        <v>1.1955224275588989</v>
      </c>
      <c r="D35" s="55">
        <v>33.907058715820312</v>
      </c>
      <c r="E35" s="49">
        <v>1.1085827236787287</v>
      </c>
      <c r="F35" s="49">
        <v>32.027530610501579</v>
      </c>
      <c r="G35" s="47">
        <f t="shared" si="1"/>
        <v>28.89051933284798</v>
      </c>
    </row>
    <row r="36" spans="1:7" ht="21" customHeight="1" x14ac:dyDescent="0.2">
      <c r="A36" s="54" t="s">
        <v>266</v>
      </c>
      <c r="B36" s="54">
        <v>21.116</v>
      </c>
      <c r="C36" s="55">
        <v>0.32147330045700073</v>
      </c>
      <c r="D36" s="55">
        <v>4.9939780235290527</v>
      </c>
      <c r="E36" s="49">
        <v>0.31763334176521307</v>
      </c>
      <c r="F36" s="49">
        <v>5.0786458578206624</v>
      </c>
      <c r="G36" s="47">
        <f t="shared" si="1"/>
        <v>15.989020011553684</v>
      </c>
    </row>
    <row r="37" spans="1:7" ht="21" customHeight="1" x14ac:dyDescent="0.2">
      <c r="A37" s="54" t="s">
        <v>237</v>
      </c>
      <c r="B37" s="54">
        <v>7.41</v>
      </c>
      <c r="C37" s="55">
        <v>1.3613437414169312</v>
      </c>
      <c r="D37" s="55">
        <v>33.53033447265625</v>
      </c>
      <c r="E37" s="49">
        <v>1.2586386663452183</v>
      </c>
      <c r="F37" s="49">
        <v>31.676398943813567</v>
      </c>
      <c r="G37" s="47">
        <f t="shared" si="1"/>
        <v>25.167190386573896</v>
      </c>
    </row>
    <row r="38" spans="1:7" ht="21" customHeight="1" x14ac:dyDescent="0.2">
      <c r="A38" s="54" t="s">
        <v>233</v>
      </c>
      <c r="B38" s="54">
        <v>7.23</v>
      </c>
      <c r="C38" s="55">
        <v>1.3759900331497192</v>
      </c>
      <c r="D38" s="55">
        <v>29.853500366210938</v>
      </c>
      <c r="E38" s="49">
        <v>1.2718924698605705</v>
      </c>
      <c r="F38" s="49">
        <v>28.249348756949892</v>
      </c>
      <c r="G38" s="47">
        <f t="shared" si="1"/>
        <v>22.210485104960714</v>
      </c>
    </row>
    <row r="39" spans="1:7" ht="21" customHeight="1" x14ac:dyDescent="0.2">
      <c r="A39" s="54" t="s">
        <v>271</v>
      </c>
      <c r="B39" s="54">
        <v>33.090000000000003</v>
      </c>
      <c r="C39" s="55">
        <v>0.25416991114616394</v>
      </c>
      <c r="D39" s="55">
        <v>3.2788677215576172</v>
      </c>
      <c r="E39" s="49">
        <v>0.25672878557327605</v>
      </c>
      <c r="F39" s="49">
        <v>3.4800507320412382</v>
      </c>
      <c r="G39" s="47">
        <f t="shared" si="1"/>
        <v>13.555358524640218</v>
      </c>
    </row>
    <row r="40" spans="1:7" ht="21" customHeight="1" x14ac:dyDescent="0.2">
      <c r="A40" s="54" t="s">
        <v>240</v>
      </c>
      <c r="B40" s="54">
        <v>9.2279999999999998</v>
      </c>
      <c r="C40" s="55">
        <v>1.2445790767669678</v>
      </c>
      <c r="D40" s="55">
        <v>30.305816650390625</v>
      </c>
      <c r="E40" s="49">
        <v>1.1529753386551025</v>
      </c>
      <c r="F40" s="49">
        <v>28.670937156465175</v>
      </c>
      <c r="G40" s="47">
        <f t="shared" si="1"/>
        <v>24.866912756268164</v>
      </c>
    </row>
    <row r="41" spans="1:7" ht="21" customHeight="1" x14ac:dyDescent="0.2">
      <c r="A41" s="54">
        <v>76</v>
      </c>
      <c r="B41" s="54">
        <v>25.018000000000001</v>
      </c>
      <c r="C41" s="55">
        <v>0.32768821716308594</v>
      </c>
      <c r="D41" s="55">
        <v>4.2306952476501465</v>
      </c>
      <c r="E41" s="49">
        <v>0.32325737864700838</v>
      </c>
      <c r="F41" s="49">
        <v>4.367216322525544</v>
      </c>
      <c r="G41" s="47">
        <f t="shared" si="1"/>
        <v>13.510028265416551</v>
      </c>
    </row>
    <row r="42" spans="1:7" ht="21" customHeight="1" x14ac:dyDescent="0.2">
      <c r="A42" s="54" t="s">
        <v>272</v>
      </c>
      <c r="B42" s="54">
        <v>29.135999999999999</v>
      </c>
      <c r="C42" s="55">
        <v>0.3414480984210968</v>
      </c>
      <c r="D42" s="55">
        <v>4.7165794372558594</v>
      </c>
      <c r="E42" s="49">
        <v>0.33570904668117629</v>
      </c>
      <c r="F42" s="49">
        <v>4.8200922082946187</v>
      </c>
      <c r="G42" s="47">
        <f t="shared" si="1"/>
        <v>14.35794553630922</v>
      </c>
    </row>
    <row r="43" spans="1:7" ht="21" customHeight="1" x14ac:dyDescent="0.2">
      <c r="A43" s="54" t="s">
        <v>244</v>
      </c>
      <c r="B43" s="54">
        <v>10.522</v>
      </c>
      <c r="C43" s="55">
        <v>1.0693260431289673</v>
      </c>
      <c r="D43" s="55">
        <v>25.449739456176758</v>
      </c>
      <c r="E43" s="49">
        <v>0.99438439183491889</v>
      </c>
      <c r="F43" s="49">
        <v>24.144755181955528</v>
      </c>
      <c r="G43" s="47">
        <f t="shared" si="1"/>
        <v>24.281108372388733</v>
      </c>
    </row>
    <row r="44" spans="1:7" ht="21" customHeight="1" x14ac:dyDescent="0.2">
      <c r="A44" s="54" t="s">
        <v>259</v>
      </c>
      <c r="B44" s="54">
        <v>24.771999999999998</v>
      </c>
      <c r="C44" s="55">
        <v>0.26868033409118652</v>
      </c>
      <c r="D44" s="55">
        <v>3.8237137794494629</v>
      </c>
      <c r="E44" s="49">
        <v>0.26985963795193335</v>
      </c>
      <c r="F44" s="49">
        <v>3.9878829405265352</v>
      </c>
      <c r="G44" s="47">
        <f t="shared" si="1"/>
        <v>14.777619101515455</v>
      </c>
    </row>
    <row r="45" spans="1:7" ht="21" customHeight="1" x14ac:dyDescent="0.2">
      <c r="A45" s="54" t="s">
        <v>235</v>
      </c>
      <c r="B45" s="54">
        <v>8.9</v>
      </c>
      <c r="C45" s="55">
        <v>1.2183525562286377</v>
      </c>
      <c r="D45" s="55">
        <v>36.179084777832031</v>
      </c>
      <c r="E45" s="49">
        <v>1.1292422902870833</v>
      </c>
      <c r="F45" s="49">
        <v>34.145207697625885</v>
      </c>
      <c r="G45" s="47">
        <f t="shared" si="1"/>
        <v>30.237273250672597</v>
      </c>
    </row>
    <row r="46" spans="1:7" ht="21" customHeight="1" x14ac:dyDescent="0.2">
      <c r="A46" s="54" t="s">
        <v>269</v>
      </c>
      <c r="B46" s="54">
        <v>19.992000000000001</v>
      </c>
      <c r="C46" s="55">
        <v>0.21641691029071808</v>
      </c>
      <c r="D46" s="55">
        <v>3.0088608264923096</v>
      </c>
      <c r="E46" s="49">
        <v>0.22256513073272369</v>
      </c>
      <c r="F46" s="49">
        <v>3.2283866228104223</v>
      </c>
      <c r="G46" s="47">
        <f t="shared" si="1"/>
        <v>14.505356756388585</v>
      </c>
    </row>
    <row r="47" spans="1:7" ht="21" customHeight="1" x14ac:dyDescent="0.2">
      <c r="A47" s="54" t="s">
        <v>227</v>
      </c>
      <c r="B47" s="54">
        <v>14.43</v>
      </c>
      <c r="C47" s="55">
        <v>1.344208836555481</v>
      </c>
      <c r="D47" s="55">
        <v>29.480871200561523</v>
      </c>
      <c r="E47" s="49">
        <v>1.2431328532403549</v>
      </c>
      <c r="F47" s="49">
        <v>27.90203397069638</v>
      </c>
      <c r="G47" s="47">
        <f t="shared" si="1"/>
        <v>22.444933297327658</v>
      </c>
    </row>
    <row r="48" spans="1:7" ht="21" customHeight="1" x14ac:dyDescent="0.2">
      <c r="A48" s="54" t="s">
        <v>261</v>
      </c>
      <c r="B48" s="54">
        <v>25.038</v>
      </c>
      <c r="C48" s="55">
        <v>0.32797622680664062</v>
      </c>
      <c r="D48" s="55">
        <v>4.9132699966430664</v>
      </c>
      <c r="E48" s="49">
        <v>0.32351800593040841</v>
      </c>
      <c r="F48" s="49">
        <v>5.0034206911110282</v>
      </c>
      <c r="G48" s="47">
        <f t="shared" si="1"/>
        <v>15.46566373244557</v>
      </c>
    </row>
    <row r="49" spans="1:7" ht="21" customHeight="1" x14ac:dyDescent="0.2">
      <c r="A49" s="54" t="s">
        <v>218</v>
      </c>
      <c r="B49" s="54">
        <v>13.3</v>
      </c>
      <c r="C49" s="55">
        <v>1.5096479654312134</v>
      </c>
      <c r="D49" s="55">
        <v>31.986518859863281</v>
      </c>
      <c r="E49" s="49">
        <v>1.3928429469537897</v>
      </c>
      <c r="F49" s="49">
        <v>30.237461686614282</v>
      </c>
      <c r="G49" s="47">
        <f t="shared" si="1"/>
        <v>21.709168110263239</v>
      </c>
    </row>
    <row r="50" spans="1:7" ht="21" customHeight="1" x14ac:dyDescent="0.2">
      <c r="A50" s="54" t="s">
        <v>265</v>
      </c>
      <c r="B50" s="54">
        <v>26.972000000000001</v>
      </c>
      <c r="C50" s="55">
        <v>0.26436829566955566</v>
      </c>
      <c r="D50" s="55">
        <v>3.5141608715057373</v>
      </c>
      <c r="E50" s="49">
        <v>0.26595756423705552</v>
      </c>
      <c r="F50" s="49">
        <v>3.6993593573838761</v>
      </c>
      <c r="G50" s="47">
        <f t="shared" si="1"/>
        <v>13.909585042245808</v>
      </c>
    </row>
    <row r="51" spans="1:7" ht="21" customHeight="1" x14ac:dyDescent="0.2">
      <c r="A51" s="54" t="s">
        <v>243</v>
      </c>
      <c r="B51" s="54">
        <v>8.4160000000000004</v>
      </c>
      <c r="C51" s="55">
        <v>1.4302997589111328</v>
      </c>
      <c r="D51" s="55">
        <v>28.64307975769043</v>
      </c>
      <c r="E51" s="49">
        <v>1.321038727995183</v>
      </c>
      <c r="F51" s="49">
        <v>27.121157478115119</v>
      </c>
      <c r="G51" s="47">
        <f t="shared" si="1"/>
        <v>20.530175916397521</v>
      </c>
    </row>
    <row r="52" spans="1:7" ht="21" customHeight="1" x14ac:dyDescent="0.2">
      <c r="A52" s="54" t="s">
        <v>250</v>
      </c>
      <c r="B52" s="54">
        <v>25.042000000000002</v>
      </c>
      <c r="C52" s="55">
        <v>0.32976779341697693</v>
      </c>
      <c r="D52" s="55">
        <v>4.7505097389221191</v>
      </c>
      <c r="E52" s="49">
        <v>0.32513924032005981</v>
      </c>
      <c r="F52" s="49">
        <v>4.8517174715780129</v>
      </c>
      <c r="G52" s="47">
        <f t="shared" si="1"/>
        <v>14.921968405911542</v>
      </c>
    </row>
    <row r="53" spans="1:7" ht="21" customHeight="1" x14ac:dyDescent="0.2">
      <c r="A53" s="54" t="s">
        <v>238</v>
      </c>
      <c r="B53" s="54">
        <v>9.1660000000000004</v>
      </c>
      <c r="C53" s="55">
        <v>1.6209992170333862</v>
      </c>
      <c r="D53" s="55">
        <v>31.393451690673828</v>
      </c>
      <c r="E53" s="49">
        <v>1.4936075388961911</v>
      </c>
      <c r="F53" s="49">
        <v>29.68468424434932</v>
      </c>
      <c r="G53" s="47">
        <f t="shared" si="1"/>
        <v>19.874487421432644</v>
      </c>
    </row>
    <row r="54" spans="1:7" ht="21" customHeight="1" x14ac:dyDescent="0.2">
      <c r="A54" s="54" t="s">
        <v>268</v>
      </c>
      <c r="B54" s="54">
        <v>31.468</v>
      </c>
      <c r="C54" s="55">
        <v>0.24598930776119232</v>
      </c>
      <c r="D54" s="55">
        <v>3.3600718975067139</v>
      </c>
      <c r="E54" s="49">
        <v>0.24932594860405777</v>
      </c>
      <c r="F54" s="49">
        <v>3.5557383421710052</v>
      </c>
      <c r="G54" s="47">
        <f t="shared" si="1"/>
        <v>14.26140504860847</v>
      </c>
    </row>
    <row r="55" spans="1:7" ht="21" customHeight="1" x14ac:dyDescent="0.2">
      <c r="A55" s="54" t="s">
        <v>241</v>
      </c>
      <c r="B55" s="54">
        <v>8.89</v>
      </c>
      <c r="C55" s="55">
        <v>1.5954208374023438</v>
      </c>
      <c r="D55" s="55">
        <v>30.160167694091797</v>
      </c>
      <c r="E55" s="49">
        <v>1.4704610097913531</v>
      </c>
      <c r="F55" s="49">
        <v>28.53518279049435</v>
      </c>
      <c r="G55" s="47">
        <f t="shared" si="1"/>
        <v>19.40560314111509</v>
      </c>
    </row>
    <row r="56" spans="1:7" ht="21" customHeight="1" x14ac:dyDescent="0.2">
      <c r="A56" s="54" t="s">
        <v>260</v>
      </c>
      <c r="B56" s="54">
        <v>25.172000000000001</v>
      </c>
      <c r="C56" s="55">
        <v>0.3923666775226593</v>
      </c>
      <c r="D56" s="55">
        <v>5.6921405792236328</v>
      </c>
      <c r="E56" s="49">
        <v>0.38178656957949741</v>
      </c>
      <c r="F56" s="49">
        <v>5.729379083113626</v>
      </c>
      <c r="G56" s="47">
        <f t="shared" si="1"/>
        <v>15.006759115240767</v>
      </c>
    </row>
    <row r="57" spans="1:7" ht="21" customHeight="1" x14ac:dyDescent="0.2">
      <c r="A57" s="54" t="s">
        <v>234</v>
      </c>
      <c r="B57" s="54">
        <v>10.061999999999999</v>
      </c>
      <c r="C57" s="55">
        <v>1.3952445983886719</v>
      </c>
      <c r="D57" s="55">
        <v>30.948169708251953</v>
      </c>
      <c r="E57" s="49">
        <v>1.289316417785854</v>
      </c>
      <c r="F57" s="49">
        <v>29.269652274755995</v>
      </c>
      <c r="G57" s="47">
        <f t="shared" si="1"/>
        <v>22.701682745202945</v>
      </c>
    </row>
    <row r="58" spans="1:7" ht="21" customHeight="1" x14ac:dyDescent="0.2">
      <c r="A58" s="54" t="s">
        <v>246</v>
      </c>
      <c r="B58" s="54">
        <v>27.015999999999998</v>
      </c>
      <c r="C58" s="55">
        <v>0.32363471388816833</v>
      </c>
      <c r="D58" s="55">
        <v>4.8727431297302246</v>
      </c>
      <c r="E58" s="49">
        <v>0.31958925999043919</v>
      </c>
      <c r="F58" s="49">
        <v>4.9656469970019597</v>
      </c>
      <c r="G58" s="47">
        <f t="shared" si="1"/>
        <v>15.537590334388932</v>
      </c>
    </row>
    <row r="59" spans="1:7" ht="21" customHeight="1" x14ac:dyDescent="0.2">
      <c r="A59" s="54" t="s">
        <v>236</v>
      </c>
      <c r="B59" s="54">
        <v>12.252000000000001</v>
      </c>
      <c r="C59" s="55">
        <v>1.3345844745635986</v>
      </c>
      <c r="D59" s="55">
        <v>33.276882171630859</v>
      </c>
      <c r="E59" s="49">
        <v>1.2344235222282278</v>
      </c>
      <c r="F59" s="49">
        <v>31.440164800405388</v>
      </c>
      <c r="G59" s="47">
        <f t="shared" si="1"/>
        <v>25.469512071232661</v>
      </c>
    </row>
    <row r="60" spans="1:7" ht="21" customHeight="1" x14ac:dyDescent="0.2">
      <c r="A60" s="54" t="s">
        <v>256</v>
      </c>
      <c r="B60" s="54">
        <v>31.274000000000001</v>
      </c>
      <c r="C60" s="55">
        <v>0.36276572942733765</v>
      </c>
      <c r="D60" s="55">
        <v>5.3146286010742188</v>
      </c>
      <c r="E60" s="49">
        <v>0.3549999155184389</v>
      </c>
      <c r="F60" s="49">
        <v>5.377513195829688</v>
      </c>
      <c r="G60" s="47">
        <f t="shared" si="1"/>
        <v>15.147928100141694</v>
      </c>
    </row>
    <row r="61" spans="1:7" ht="21" customHeight="1" x14ac:dyDescent="0.2">
      <c r="A61" s="54" t="s">
        <v>239</v>
      </c>
      <c r="B61" s="54">
        <v>14.332000000000001</v>
      </c>
      <c r="C61" s="55">
        <v>1.619462251663208</v>
      </c>
      <c r="D61" s="55">
        <v>31.048210144042969</v>
      </c>
      <c r="E61" s="49">
        <v>1.4922166996723185</v>
      </c>
      <c r="F61" s="49">
        <v>29.362896512664506</v>
      </c>
      <c r="G61" s="47">
        <f t="shared" si="1"/>
        <v>19.677367582813151</v>
      </c>
    </row>
  </sheetData>
  <sortState ref="A2:G61">
    <sortCondition ref="A2:A61"/>
  </sortState>
  <pageMargins left="0.75" right="0.75" top="1" bottom="1" header="0.5" footer="0.5"/>
  <pageSetup orientation="portrait" horizontalDpi="0" verticalDpi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37" sqref="C37"/>
    </sheetView>
  </sheetViews>
  <sheetFormatPr baseColWidth="10" defaultColWidth="8.83203125" defaultRowHeight="15" x14ac:dyDescent="0.2"/>
  <cols>
    <col min="1" max="1" width="10.1640625" bestFit="1" customWidth="1"/>
  </cols>
  <sheetData>
    <row r="1" spans="1:2" x14ac:dyDescent="0.2">
      <c r="A1" t="s">
        <v>17</v>
      </c>
      <c r="B1">
        <v>0.09</v>
      </c>
    </row>
    <row r="2" spans="1:2" x14ac:dyDescent="0.2">
      <c r="B2">
        <v>0.09</v>
      </c>
    </row>
    <row r="3" spans="1:2" x14ac:dyDescent="0.2">
      <c r="B3">
        <v>0.09</v>
      </c>
    </row>
    <row r="4" spans="1:2" x14ac:dyDescent="0.2">
      <c r="B4">
        <v>0.09</v>
      </c>
    </row>
    <row r="5" spans="1:2" x14ac:dyDescent="0.2">
      <c r="B5">
        <v>0.09</v>
      </c>
    </row>
    <row r="6" spans="1:2" x14ac:dyDescent="0.2">
      <c r="B6">
        <v>0.09</v>
      </c>
    </row>
    <row r="7" spans="1:2" x14ac:dyDescent="0.2">
      <c r="B7">
        <v>0.09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Yr 1 and 2 C Ratio</vt:lpstr>
      <vt:lpstr>Yr 1 EA DATA</vt:lpstr>
      <vt:lpstr>Yr1 LF-HF</vt:lpstr>
      <vt:lpstr>Yr2 LF-HF</vt:lpstr>
      <vt:lpstr>Yr 2 C Ratio</vt:lpstr>
      <vt:lpstr>Yr2 EA DATA</vt:lpstr>
      <vt:lpstr>Scratch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eca</dc:creator>
  <cp:lastModifiedBy>Microsoft Office User</cp:lastModifiedBy>
  <dcterms:created xsi:type="dcterms:W3CDTF">2016-10-05T14:44:35Z</dcterms:created>
  <dcterms:modified xsi:type="dcterms:W3CDTF">2018-05-08T20:01:39Z</dcterms:modified>
</cp:coreProperties>
</file>