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9200" windowHeight="11490" activeTab="1"/>
  </bookViews>
  <sheets>
    <sheet name="portal" sheetId="1" r:id="rId1"/>
    <sheet name="List1" sheetId="2" r:id="rId2"/>
  </sheets>
  <definedNames>
    <definedName name="Tisk_názvy" localSheetId="0">portal!$4:$4</definedName>
  </definedNames>
  <calcPr calcId="152511"/>
</workbook>
</file>

<file path=xl/calcChain.xml><?xml version="1.0" encoding="utf-8"?>
<calcChain xmlns="http://schemas.openxmlformats.org/spreadsheetml/2006/main">
  <c r="F2" i="2" l="1"/>
  <c r="O8" i="2"/>
  <c r="O7" i="2"/>
  <c r="O6" i="2"/>
  <c r="O5" i="2"/>
  <c r="N6" i="2"/>
  <c r="N7" i="2"/>
  <c r="N8" i="2"/>
  <c r="N5" i="2"/>
  <c r="M5" i="2"/>
  <c r="M6" i="2"/>
  <c r="M7" i="2"/>
  <c r="M8" i="2"/>
  <c r="L6" i="2"/>
  <c r="L7" i="2"/>
  <c r="L8" i="2"/>
  <c r="L5" i="2"/>
  <c r="K6" i="2"/>
  <c r="K7" i="2"/>
  <c r="K8" i="2"/>
  <c r="K5" i="2"/>
  <c r="L6" i="1"/>
  <c r="L7" i="1"/>
  <c r="L8" i="1"/>
  <c r="L5" i="1"/>
  <c r="K6" i="1"/>
  <c r="K7" i="1"/>
  <c r="K8" i="1"/>
  <c r="K5" i="1"/>
  <c r="J7" i="1"/>
  <c r="J8" i="1"/>
  <c r="J6" i="1"/>
  <c r="J5" i="1"/>
</calcChain>
</file>

<file path=xl/sharedStrings.xml><?xml version="1.0" encoding="utf-8"?>
<sst xmlns="http://schemas.openxmlformats.org/spreadsheetml/2006/main" count="52" uniqueCount="38">
  <si>
    <t>EVIDENCE BANNERŮ</t>
  </si>
  <si>
    <t>Portál</t>
  </si>
  <si>
    <t>Evidence fakturace</t>
  </si>
  <si>
    <t>Administrace</t>
  </si>
  <si>
    <t>Přihlášen uživatel admin</t>
  </si>
  <si>
    <t>Odhlášení</t>
  </si>
  <si>
    <t>ID spoolu</t>
  </si>
  <si>
    <t>Typ dokladu</t>
  </si>
  <si>
    <t>Datum odeslání</t>
  </si>
  <si>
    <t>Název banneru</t>
  </si>
  <si>
    <t>Typ banneru A</t>
  </si>
  <si>
    <t>Typ banneru B</t>
  </si>
  <si>
    <t>Typ banneru C</t>
  </si>
  <si>
    <t>Cena A</t>
  </si>
  <si>
    <t>Cena B</t>
  </si>
  <si>
    <t>Cena C</t>
  </si>
  <si>
    <t>faktura</t>
  </si>
  <si>
    <t>CRM</t>
  </si>
  <si>
    <t>Upomínky</t>
  </si>
  <si>
    <t>DDPP</t>
  </si>
  <si>
    <t>vše</t>
  </si>
  <si>
    <t>Jablotron</t>
  </si>
  <si>
    <t>Siemens</t>
  </si>
  <si>
    <t>Buderus</t>
  </si>
  <si>
    <t>EVIDENCE FAKTURACE</t>
  </si>
  <si>
    <t>Evidence bannerů</t>
  </si>
  <si>
    <t>I.2014</t>
  </si>
  <si>
    <t>Měsíc fakturace</t>
  </si>
  <si>
    <t>Počet obálek
Česká Pošta</t>
  </si>
  <si>
    <t>Počet obálek
Post mail</t>
  </si>
  <si>
    <t>Počet obálek
red mail</t>
  </si>
  <si>
    <t>Počet obálek
Off mail</t>
  </si>
  <si>
    <t>Cena
Česká Pošta2</t>
  </si>
  <si>
    <t>Cena
Post mail2</t>
  </si>
  <si>
    <t>Cena
red mail</t>
  </si>
  <si>
    <t>Cena
Off mail</t>
  </si>
  <si>
    <t>Celkem</t>
  </si>
  <si>
    <t>celkem I.2014  faktura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</si>
</sst>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0"/>
      <name val="Franklin Gothic Medium"/>
      <family val="2"/>
      <scheme val="minor"/>
    </font>
    <font>
      <sz val="10"/>
      <color theme="0"/>
      <name val="Franklin Gothic Medium"/>
      <family val="2"/>
      <scheme val="major"/>
    </font>
    <font>
      <sz val="10"/>
      <color theme="1" tint="0.14996795556505021"/>
      <name val="Franklin Gothic Medium"/>
      <family val="2"/>
      <scheme val="major"/>
    </font>
    <font>
      <sz val="9"/>
      <name val="Franklin Gothic Medium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1" tint="0.14996795556505021"/>
      </patternFill>
    </fill>
    <fill>
      <patternFill patternType="solid">
        <fgColor theme="1"/>
        <bgColor theme="1" tint="0.14996795556505021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2" borderId="0">
      <alignment vertical="center"/>
    </xf>
  </cellStyleXfs>
  <cellXfs count="24">
    <xf numFmtId="0" fontId="0" fillId="2" borderId="0" xfId="0">
      <alignment vertical="center"/>
    </xf>
    <xf numFmtId="0" fontId="0" fillId="2" borderId="0" xfId="0" applyAlignment="1">
      <alignment vertical="center"/>
    </xf>
    <xf numFmtId="0" fontId="0" fillId="2" borderId="0" xfId="0" applyBorder="1">
      <alignment vertical="center"/>
    </xf>
    <xf numFmtId="0" fontId="0" fillId="2" borderId="0" xfId="0" applyAlignment="1">
      <alignment horizontal="center" vertical="center"/>
    </xf>
    <xf numFmtId="0" fontId="0" fillId="3" borderId="0" xfId="0" applyFill="1" applyBorder="1">
      <alignment vertical="center"/>
    </xf>
    <xf numFmtId="0" fontId="1" fillId="2" borderId="0" xfId="0" applyFont="1" applyAlignment="1">
      <alignment horizontal="center"/>
    </xf>
    <xf numFmtId="0" fontId="1" fillId="2" borderId="0" xfId="0" applyFont="1" applyAlignment="1"/>
    <xf numFmtId="0" fontId="1" fillId="2" borderId="0" xfId="0" applyFont="1" applyAlignment="1">
      <alignment horizontal="left" indent="1"/>
    </xf>
    <xf numFmtId="0" fontId="0" fillId="2" borderId="0" xfId="0" applyNumberFormat="1" applyBorder="1">
      <alignment vertical="center"/>
    </xf>
    <xf numFmtId="0" fontId="2" fillId="4" borderId="0" xfId="0" applyFont="1" applyFill="1" applyAlignment="1"/>
    <xf numFmtId="0" fontId="3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14" fontId="0" fillId="2" borderId="0" xfId="0" applyNumberFormat="1">
      <alignment vertical="center"/>
    </xf>
    <xf numFmtId="14" fontId="0" fillId="2" borderId="0" xfId="0" applyNumberFormat="1" applyAlignment="1">
      <alignment horizontal="center" vertical="center"/>
    </xf>
    <xf numFmtId="0" fontId="0" fillId="2" borderId="0" xfId="0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1" fillId="2" borderId="0" xfId="0" applyFont="1" applyAlignment="1">
      <alignment horizontal="left" wrapText="1" indent="1"/>
    </xf>
    <xf numFmtId="0" fontId="1" fillId="2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1" fillId="2" borderId="0" xfId="0" applyFont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1" fontId="0" fillId="2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</cellXfs>
  <cellStyles count="1">
    <cellStyle name="Normální" xfId="0" builtinId="0" customBuiltin="1"/>
  </cellStyles>
  <dxfs count="28"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Franklin Gothic Medium"/>
        <scheme val="major"/>
      </font>
      <alignment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Franklin Gothic Medium"/>
        <scheme val="major"/>
      </font>
      <alignment vertical="bottom" textRotation="0" wrapText="0" indent="0" justifyLastLine="0" shrinkToFit="0" readingOrder="0"/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ont>
        <color theme="1" tint="0.14996795556505021"/>
      </font>
      <fill>
        <patternFill>
          <bgColor theme="4"/>
        </patternFill>
      </fill>
    </dxf>
    <dxf>
      <font>
        <color theme="0"/>
      </font>
    </dxf>
  </dxfs>
  <tableStyles count="1" defaultTableStyle="Movie List" defaultPivotStyle="PivotStyleLight16">
    <tableStyle name="Movie List" pivot="0" count="4">
      <tableStyleElement type="wholeTable" dxfId="27"/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19049</xdr:rowOff>
    </xdr:from>
    <xdr:to>
      <xdr:col>6</xdr:col>
      <xdr:colOff>0</xdr:colOff>
      <xdr:row>3</xdr:row>
      <xdr:rowOff>257175</xdr:rowOff>
    </xdr:to>
    <xdr:sp macro="" textlink="">
      <xdr:nvSpPr>
        <xdr:cNvPr id="12" name="Překrytí filtrů" descr="&quot;&quot;" title="Filtr"/>
        <xdr:cNvSpPr/>
      </xdr:nvSpPr>
      <xdr:spPr>
        <a:xfrm>
          <a:off x="5250656" y="1906190"/>
          <a:ext cx="863203" cy="23812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1770964</xdr:colOff>
      <xdr:row>0</xdr:row>
      <xdr:rowOff>524466</xdr:rowOff>
    </xdr:from>
    <xdr:to>
      <xdr:col>9</xdr:col>
      <xdr:colOff>1144378</xdr:colOff>
      <xdr:row>0</xdr:row>
      <xdr:rowOff>524466</xdr:rowOff>
    </xdr:to>
    <xdr:cxnSp macro="">
      <xdr:nvCxnSpPr>
        <xdr:cNvPr id="50" name="Přímá spojnice 49"/>
        <xdr:cNvCxnSpPr/>
      </xdr:nvCxnSpPr>
      <xdr:spPr>
        <a:xfrm flipH="1">
          <a:off x="6609664" y="524466"/>
          <a:ext cx="4154964" cy="0"/>
        </a:xfrm>
        <a:prstGeom prst="line">
          <a:avLst/>
        </a:prstGeom>
        <a:ln w="38100">
          <a:solidFill>
            <a:schemeClr val="tx1">
              <a:lumMod val="85000"/>
              <a:lumOff val="15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  <xdr:oneCellAnchor>
    <xdr:from>
      <xdr:col>1</xdr:col>
      <xdr:colOff>152400</xdr:colOff>
      <xdr:row>0</xdr:row>
      <xdr:rowOff>47625</xdr:rowOff>
    </xdr:from>
    <xdr:ext cx="184731" cy="295850"/>
    <xdr:sp macro="" textlink="">
      <xdr:nvSpPr>
        <xdr:cNvPr id="6" name="Příjmení" descr="Nahraďte zástupný název rodiny vlastním." title="Rodina"/>
        <xdr:cNvSpPr txBox="1"/>
      </xdr:nvSpPr>
      <xdr:spPr>
        <a:xfrm>
          <a:off x="190500" y="47625"/>
          <a:ext cx="184731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400">
            <a:solidFill>
              <a:schemeClr val="bg1"/>
            </a:solidFill>
            <a:latin typeface="+mj-lt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19049</xdr:rowOff>
    </xdr:from>
    <xdr:to>
      <xdr:col>6</xdr:col>
      <xdr:colOff>0</xdr:colOff>
      <xdr:row>3</xdr:row>
      <xdr:rowOff>257175</xdr:rowOff>
    </xdr:to>
    <xdr:sp macro="" textlink="">
      <xdr:nvSpPr>
        <xdr:cNvPr id="2" name="Překrytí filtrů" descr="&quot;&quot;" title="Filtr"/>
        <xdr:cNvSpPr/>
      </xdr:nvSpPr>
      <xdr:spPr>
        <a:xfrm>
          <a:off x="4791075" y="1362074"/>
          <a:ext cx="0" cy="23812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1770964</xdr:colOff>
      <xdr:row>0</xdr:row>
      <xdr:rowOff>524466</xdr:rowOff>
    </xdr:from>
    <xdr:to>
      <xdr:col>9</xdr:col>
      <xdr:colOff>1144378</xdr:colOff>
      <xdr:row>0</xdr:row>
      <xdr:rowOff>524466</xdr:rowOff>
    </xdr:to>
    <xdr:cxnSp macro="">
      <xdr:nvCxnSpPr>
        <xdr:cNvPr id="3" name="Přímá spojnice 2"/>
        <xdr:cNvCxnSpPr/>
      </xdr:nvCxnSpPr>
      <xdr:spPr>
        <a:xfrm flipH="1">
          <a:off x="6285814" y="524466"/>
          <a:ext cx="3783489" cy="0"/>
        </a:xfrm>
        <a:prstGeom prst="line">
          <a:avLst/>
        </a:prstGeom>
        <a:ln w="38100">
          <a:solidFill>
            <a:schemeClr val="tx1">
              <a:lumMod val="85000"/>
              <a:lumOff val="15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  <xdr:oneCellAnchor>
    <xdr:from>
      <xdr:col>1</xdr:col>
      <xdr:colOff>152400</xdr:colOff>
      <xdr:row>0</xdr:row>
      <xdr:rowOff>47625</xdr:rowOff>
    </xdr:from>
    <xdr:ext cx="184731" cy="295850"/>
    <xdr:sp macro="" textlink="">
      <xdr:nvSpPr>
        <xdr:cNvPr id="4" name="Příjmení" descr="Nahraďte zástupný název rodiny vlastním." title="Rodina"/>
        <xdr:cNvSpPr txBox="1"/>
      </xdr:nvSpPr>
      <xdr:spPr>
        <a:xfrm>
          <a:off x="190500" y="47625"/>
          <a:ext cx="184731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400">
            <a:solidFill>
              <a:schemeClr val="bg1"/>
            </a:solidFill>
            <a:latin typeface="+mj-lt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TabulkaFilmů" displayName="TabulkaFilmů" ref="C4:L8" totalsRowShown="0" headerRowDxfId="23" dataDxfId="22">
  <autoFilter ref="C4:L8"/>
  <tableColumns count="10">
    <tableColumn id="1" name="ID spoolu" dataDxfId="21"/>
    <tableColumn id="2" name="Typ dokladu" dataDxfId="20"/>
    <tableColumn id="3" name="Datum odeslání" dataDxfId="19"/>
    <tableColumn id="15" name="Název banneru" dataDxfId="18"/>
    <tableColumn id="5" name="Typ banneru A" dataDxfId="17"/>
    <tableColumn id="6" name="Typ banneru B" dataDxfId="16"/>
    <tableColumn id="11" name="Typ banneru C" dataDxfId="14"/>
    <tableColumn id="7" name="Cena A" dataDxfId="15"/>
    <tableColumn id="8" name="Cena B" dataDxfId="13">
      <calculatedColumnFormula>+TabulkaFilmů[[#This Row],[Typ banneru B]]*0.16</calculatedColumnFormula>
    </tableColumn>
    <tableColumn id="9" name="Cena C" dataDxfId="12">
      <calculatedColumnFormula>+TabulkaFilmů[[#This Row],[Typ banneru C]]*0.26</calculatedColumnFormula>
    </tableColumn>
  </tableColumns>
  <tableStyleInfo name="Movie List" showFirstColumn="0" showLastColumn="0" showRowStripes="1" showColumnStripes="0"/>
  <extLst>
    <ext xmlns:x14="http://schemas.microsoft.com/office/spreadsheetml/2009/9/main" uri="{504A1905-F514-4f6f-8877-14C23A59335A}">
      <x14:table altText="Filmy" altTextSummary="Seznam filmů s podrobnostmi, jako je rok uvedení, hodnocení počtem hvězdiček, herci, režisér, žánr, přístupnost a poznámky."/>
    </ext>
  </extLst>
</table>
</file>

<file path=xl/tables/table2.xml><?xml version="1.0" encoding="utf-8"?>
<table xmlns="http://schemas.openxmlformats.org/spreadsheetml/2006/main" id="2" name="TabulkaFilmů3" displayName="TabulkaFilmů3" ref="C4:L8" totalsRowShown="0" headerRowDxfId="11" dataDxfId="10">
  <autoFilter ref="C4:L8"/>
  <tableColumns count="10">
    <tableColumn id="1" name="ID spoolu" dataDxfId="9"/>
    <tableColumn id="2" name="Typ dokladu" dataDxfId="8"/>
    <tableColumn id="3" name="Datum odeslání" dataDxfId="7"/>
    <tableColumn id="15" name="Měsíc fakturace" dataDxfId="6"/>
    <tableColumn id="5" name="Počet obálek_x000a_Česká Pošta" dataDxfId="5"/>
    <tableColumn id="6" name="Počet obálek_x000a_Post mail" dataDxfId="4"/>
    <tableColumn id="11" name="Počet obálek_x000a_red mail" dataDxfId="3"/>
    <tableColumn id="7" name="Počet obálek_x000a_Off mail" dataDxfId="2">
      <calculatedColumnFormula>TabulkaFilmů3[[#This Row],[Počet obálek
Česká Pošta]]*0.12</calculatedColumnFormula>
    </tableColumn>
    <tableColumn id="8" name="Cena_x000a_Česká Pošta2" dataDxfId="1">
      <calculatedColumnFormula>+TabulkaFilmů3[[#This Row],[Počet obálek
Česká Pošta]]*8</calculatedColumnFormula>
    </tableColumn>
    <tableColumn id="9" name="Cena_x000a_Post mail2" dataDxfId="0">
      <calculatedColumnFormula>+TabulkaFilmů3[[#This Row],[Počet obálek
Post mail]]*7</calculatedColumnFormula>
    </tableColumn>
  </tableColumns>
  <tableStyleInfo name="Movie List" showFirstColumn="0" showLastColumn="0" showRowStripes="1" showColumnStripes="0"/>
  <extLst>
    <ext xmlns:x14="http://schemas.microsoft.com/office/spreadsheetml/2009/9/main" uri="{504A1905-F514-4f6f-8877-14C23A59335A}">
      <x14:table altText="Filmy" altTextSummary="Seznam filmů s podrobnostmi, jako je rok uvedení, hodnocení počtem hvězdiček, herci, režisér, žánr, přístupnost a poznámky."/>
    </ext>
  </extLst>
</table>
</file>

<file path=xl/theme/theme1.xml><?xml version="1.0" encoding="utf-8"?>
<a:theme xmlns:a="http://schemas.openxmlformats.org/drawingml/2006/main" name="Office Theme">
  <a:themeElements>
    <a:clrScheme name="Movie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D9FF"/>
      </a:accent1>
      <a:accent2>
        <a:srgbClr val="EEDB4E"/>
      </a:accent2>
      <a:accent3>
        <a:srgbClr val="E6634F"/>
      </a:accent3>
      <a:accent4>
        <a:srgbClr val="F5A330"/>
      </a:accent4>
      <a:accent5>
        <a:srgbClr val="B885B0"/>
      </a:accent5>
      <a:accent6>
        <a:srgbClr val="6BC75E"/>
      </a:accent6>
      <a:hlink>
        <a:srgbClr val="00BFEA"/>
      </a:hlink>
      <a:folHlink>
        <a:srgbClr val="B885B0"/>
      </a:folHlink>
    </a:clrScheme>
    <a:fontScheme name="Movie Lis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M9"/>
  <sheetViews>
    <sheetView showGridLines="0" topLeftCell="B1" zoomScaleNormal="100" workbookViewId="0">
      <selection activeCell="F5" sqref="F5"/>
    </sheetView>
  </sheetViews>
  <sheetFormatPr defaultRowHeight="43.5" customHeight="1" x14ac:dyDescent="0.25"/>
  <cols>
    <col min="1" max="1" width="0.5703125" customWidth="1"/>
    <col min="2" max="2" width="3.5703125" customWidth="1"/>
    <col min="3" max="3" width="10.7109375" customWidth="1"/>
    <col min="4" max="4" width="17.140625" customWidth="1"/>
    <col min="5" max="5" width="25.140625" customWidth="1"/>
    <col min="6" max="6" width="14.7109375" customWidth="1"/>
    <col min="7" max="7" width="22.42578125" customWidth="1"/>
    <col min="8" max="8" width="18.42578125" customWidth="1"/>
    <col min="9" max="9" width="21.140625" customWidth="1"/>
    <col min="10" max="10" width="17.5703125" customWidth="1"/>
    <col min="11" max="11" width="13.7109375" customWidth="1"/>
    <col min="12" max="12" width="39.7109375" customWidth="1"/>
    <col min="13" max="13" width="3.140625" customWidth="1"/>
    <col min="14" max="14" width="0.5703125" customWidth="1"/>
  </cols>
  <sheetData>
    <row r="1" spans="2:13" s="2" customFormat="1" ht="62.25" customHeight="1" x14ac:dyDescent="0.25">
      <c r="B1" s="8"/>
      <c r="C1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2:13" s="2" customFormat="1" ht="24" customHeight="1" x14ac:dyDescent="0.25">
      <c r="B2" s="4"/>
      <c r="C2" s="10" t="s">
        <v>0</v>
      </c>
      <c r="D2" s="11"/>
      <c r="E2" s="4"/>
      <c r="F2" s="4"/>
      <c r="G2" s="4"/>
      <c r="H2" s="4"/>
      <c r="I2" s="4"/>
      <c r="J2" s="4"/>
      <c r="K2" s="4"/>
      <c r="L2" s="4"/>
      <c r="M2" s="4"/>
    </row>
    <row r="3" spans="2:13" ht="19.5" customHeight="1" x14ac:dyDescent="0.25"/>
    <row r="4" spans="2:13" ht="21" customHeight="1" x14ac:dyDescent="0.25">
      <c r="C4" s="5" t="s">
        <v>6</v>
      </c>
      <c r="D4" s="5" t="s">
        <v>7</v>
      </c>
      <c r="E4" s="6" t="s">
        <v>8</v>
      </c>
      <c r="F4" s="6" t="s">
        <v>9</v>
      </c>
      <c r="G4" s="7" t="s">
        <v>10</v>
      </c>
      <c r="H4" s="6" t="s">
        <v>11</v>
      </c>
      <c r="I4" s="6" t="s">
        <v>12</v>
      </c>
      <c r="J4" s="5" t="s">
        <v>13</v>
      </c>
      <c r="K4" s="5" t="s">
        <v>14</v>
      </c>
      <c r="L4" s="6" t="s">
        <v>15</v>
      </c>
    </row>
    <row r="5" spans="2:13" ht="43.5" customHeight="1" x14ac:dyDescent="0.25">
      <c r="C5" s="3">
        <v>1</v>
      </c>
      <c r="D5" s="3" t="s">
        <v>16</v>
      </c>
      <c r="E5" s="13">
        <v>38333</v>
      </c>
      <c r="F5" s="1" t="s">
        <v>23</v>
      </c>
      <c r="G5" s="14">
        <v>21</v>
      </c>
      <c r="H5" s="3">
        <v>0</v>
      </c>
      <c r="I5" s="3">
        <v>78</v>
      </c>
      <c r="J5" s="3">
        <f>TabulkaFilmů[[#This Row],[Typ banneru A]]*0.12</f>
        <v>2.52</v>
      </c>
      <c r="K5" s="3">
        <f>+TabulkaFilmů[[#This Row],[Typ banneru B]]*0.16</f>
        <v>0</v>
      </c>
      <c r="L5" s="14">
        <f>+TabulkaFilmů[[#This Row],[Typ banneru C]]*0.26</f>
        <v>20.28</v>
      </c>
    </row>
    <row r="6" spans="2:13" ht="43.5" customHeight="1" x14ac:dyDescent="0.25">
      <c r="C6" s="3">
        <v>2</v>
      </c>
      <c r="D6" s="3" t="s">
        <v>17</v>
      </c>
      <c r="E6" s="13">
        <v>38334</v>
      </c>
      <c r="F6" s="1" t="s">
        <v>22</v>
      </c>
      <c r="G6" s="14">
        <v>23</v>
      </c>
      <c r="H6" s="3">
        <v>0</v>
      </c>
      <c r="I6" s="3">
        <v>45</v>
      </c>
      <c r="J6" s="3">
        <f>TabulkaFilmů[[#This Row],[Typ banneru A]]*0.12</f>
        <v>2.76</v>
      </c>
      <c r="K6" s="3">
        <f>+TabulkaFilmů[[#This Row],[Typ banneru B]]*0.16</f>
        <v>0</v>
      </c>
      <c r="L6" s="14">
        <f>+TabulkaFilmů[[#This Row],[Typ banneru C]]*0.26</f>
        <v>11.700000000000001</v>
      </c>
    </row>
    <row r="7" spans="2:13" ht="43.5" customHeight="1" x14ac:dyDescent="0.25">
      <c r="C7" s="3">
        <v>3</v>
      </c>
      <c r="D7" s="3" t="s">
        <v>18</v>
      </c>
      <c r="E7" s="13">
        <v>38335</v>
      </c>
      <c r="F7" s="1" t="s">
        <v>21</v>
      </c>
      <c r="G7" s="14">
        <v>2</v>
      </c>
      <c r="H7" s="3">
        <v>2</v>
      </c>
      <c r="I7" s="3">
        <v>0</v>
      </c>
      <c r="J7" s="3">
        <f>TabulkaFilmů[[#This Row],[Typ banneru A]]*0.12</f>
        <v>0.24</v>
      </c>
      <c r="K7" s="3">
        <f>+TabulkaFilmů[[#This Row],[Typ banneru B]]*0.16</f>
        <v>0.32</v>
      </c>
      <c r="L7" s="14">
        <f>+TabulkaFilmů[[#This Row],[Typ banneru C]]*0.26</f>
        <v>0</v>
      </c>
    </row>
    <row r="8" spans="2:13" ht="43.5" customHeight="1" x14ac:dyDescent="0.25">
      <c r="C8" s="3">
        <v>4</v>
      </c>
      <c r="D8" s="3" t="s">
        <v>19</v>
      </c>
      <c r="E8" s="13">
        <v>38336</v>
      </c>
      <c r="F8" s="1" t="s">
        <v>20</v>
      </c>
      <c r="G8" s="14">
        <v>0</v>
      </c>
      <c r="H8" s="3">
        <v>0</v>
      </c>
      <c r="I8" s="3">
        <v>0</v>
      </c>
      <c r="J8" s="3">
        <f>TabulkaFilmů[[#This Row],[Typ banneru A]]*0.12</f>
        <v>0</v>
      </c>
      <c r="K8" s="3">
        <f>+TabulkaFilmů[[#This Row],[Typ banneru B]]*0.16</f>
        <v>0</v>
      </c>
      <c r="L8" s="14">
        <f>+TabulkaFilmů[[#This Row],[Typ banneru C]]*0.26</f>
        <v>0</v>
      </c>
    </row>
    <row r="9" spans="2:13" ht="43.5" customHeight="1" x14ac:dyDescent="0.25">
      <c r="E9" s="12"/>
    </row>
  </sheetData>
  <dataValidations count="3">
    <dataValidation type="list" errorStyle="warning" allowBlank="1" showInputMessage="1" showErrorMessage="1" error="Hodnocení počtem hvězdiček neodpovídá žádné položce v rozevíracím seznamu. Pokud kliknete na Ano, budete moct použít to, co jste zadali, ale počet hvězdiček u příslušného záznamu nemusí být přesný. " sqref="F6">
      <formula1>"vše,Budvar,Jablotron,Buderus,Siemens"</formula1>
    </dataValidation>
    <dataValidation type="list" errorStyle="warning" allowBlank="1" showInputMessage="1" showErrorMessage="1" error="Hodnocení počtem hvězdiček neodpovídá žádné položce v rozevíracím seznamu. Pokud kliknete na Ano, budete moct použít to, co jste zadali, ale počet hvězdiček u příslušného záznamu nemusí být přesný. " sqref="F5">
      <formula1>"vše,Budvar,Jablotron,Buderus,Siemens"</formula1>
    </dataValidation>
    <dataValidation type="list" errorStyle="warning" allowBlank="1" showInputMessage="1" showErrorMessage="1" error="Hodnocení počtem hvězdiček neodpovídá žádné položce v rozevíracím seznamu. Pokud kliknete na Ano, budete moct použít to, co jste zadali, ale počet hvězdiček u příslušného záznamu nemusí být přesný. " sqref="F7:F8">
      <formula1>"vše,Budvar,Jablotron,Buderus,Siemens"</formula1>
    </dataValidation>
  </dataValidations>
  <printOptions horizontalCentered="1"/>
  <pageMargins left="0.25" right="0.25" top="0.5" bottom="0.75" header="0.55000000000000004" footer="0.55000000000000004"/>
  <pageSetup paperSize="9" fitToHeight="0" orientation="landscape" r:id="rId1"/>
  <headerFooter differentFirst="1">
    <oddFooter>&amp;CStránka &amp;P z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tabSelected="1" workbookViewId="0">
      <selection activeCell="F3" sqref="F3"/>
    </sheetView>
  </sheetViews>
  <sheetFormatPr defaultRowHeight="43.5" customHeight="1" x14ac:dyDescent="0.25"/>
  <cols>
    <col min="1" max="1" width="0.5703125" customWidth="1"/>
    <col min="2" max="2" width="3.5703125" customWidth="1"/>
    <col min="3" max="3" width="10.7109375" customWidth="1"/>
    <col min="4" max="4" width="17.140625" customWidth="1"/>
    <col min="5" max="5" width="16.85546875" customWidth="1"/>
    <col min="6" max="6" width="16" bestFit="1" customWidth="1"/>
    <col min="7" max="7" width="18.42578125" bestFit="1" customWidth="1"/>
    <col min="8" max="9" width="13.7109375" bestFit="1" customWidth="1"/>
    <col min="10" max="10" width="16" bestFit="1" customWidth="1"/>
    <col min="11" max="11" width="15.85546875" bestFit="1" customWidth="1"/>
    <col min="12" max="12" width="11.85546875" bestFit="1" customWidth="1"/>
    <col min="13" max="13" width="7.42578125" bestFit="1" customWidth="1"/>
    <col min="14" max="15" width="7.140625" bestFit="1" customWidth="1"/>
  </cols>
  <sheetData>
    <row r="1" spans="2:15" s="2" customFormat="1" ht="62.25" customHeight="1" x14ac:dyDescent="0.25">
      <c r="B1" s="8"/>
      <c r="C1" t="s">
        <v>1</v>
      </c>
      <c r="E1" s="2" t="s">
        <v>25</v>
      </c>
      <c r="F1" s="2" t="s">
        <v>3</v>
      </c>
      <c r="G1" s="2" t="s">
        <v>4</v>
      </c>
      <c r="H1" s="2" t="s">
        <v>5</v>
      </c>
    </row>
    <row r="2" spans="2:15" s="2" customFormat="1" ht="24" customHeight="1" x14ac:dyDescent="0.25">
      <c r="B2" s="4"/>
      <c r="C2" s="10" t="s">
        <v>24</v>
      </c>
      <c r="D2" s="11"/>
      <c r="E2" s="4" t="s">
        <v>37</v>
      </c>
      <c r="F2" s="4">
        <f>SUM(O5:O8)</f>
        <v>923870</v>
      </c>
      <c r="G2" s="4"/>
      <c r="H2" s="4"/>
      <c r="I2" s="4"/>
      <c r="J2" s="4"/>
      <c r="K2" s="4"/>
      <c r="L2" s="4"/>
      <c r="M2" s="4"/>
      <c r="N2" s="4"/>
      <c r="O2" s="4"/>
    </row>
    <row r="3" spans="2:15" ht="11.25" customHeight="1" x14ac:dyDescent="0.25"/>
    <row r="4" spans="2:15" ht="30.75" customHeight="1" x14ac:dyDescent="0.25">
      <c r="C4" s="5" t="s">
        <v>6</v>
      </c>
      <c r="D4" s="5" t="s">
        <v>7</v>
      </c>
      <c r="E4" s="6" t="s">
        <v>8</v>
      </c>
      <c r="F4" s="6" t="s">
        <v>27</v>
      </c>
      <c r="G4" s="16" t="s">
        <v>28</v>
      </c>
      <c r="H4" s="17" t="s">
        <v>29</v>
      </c>
      <c r="I4" s="17" t="s">
        <v>30</v>
      </c>
      <c r="J4" s="19" t="s">
        <v>31</v>
      </c>
      <c r="K4" s="16" t="s">
        <v>32</v>
      </c>
      <c r="L4" s="17" t="s">
        <v>33</v>
      </c>
      <c r="M4" s="18" t="s">
        <v>34</v>
      </c>
      <c r="N4" s="20" t="s">
        <v>35</v>
      </c>
      <c r="O4" s="9" t="s">
        <v>36</v>
      </c>
    </row>
    <row r="5" spans="2:15" ht="43.5" customHeight="1" x14ac:dyDescent="0.25">
      <c r="C5" s="3">
        <v>1</v>
      </c>
      <c r="D5" s="3" t="s">
        <v>16</v>
      </c>
      <c r="E5" s="13">
        <v>38333</v>
      </c>
      <c r="F5" s="1" t="s">
        <v>26</v>
      </c>
      <c r="G5" s="14">
        <v>5200</v>
      </c>
      <c r="H5" s="3">
        <v>10230</v>
      </c>
      <c r="I5" s="3">
        <v>200</v>
      </c>
      <c r="J5" s="21">
        <v>2000</v>
      </c>
      <c r="K5" s="3">
        <f>+TabulkaFilmů3[[#This Row],[Počet obálek
Česká Pošta]]*8</f>
        <v>41600</v>
      </c>
      <c r="L5" s="14">
        <f>+TabulkaFilmů3[[#This Row],[Počet obálek
Post mail]]*7</f>
        <v>71610</v>
      </c>
      <c r="M5" s="14">
        <f>+TabulkaFilmů3[[#This Row],[Počet obálek
red mail]]*6.6</f>
        <v>1320</v>
      </c>
      <c r="N5" s="3">
        <f>+TabulkaFilmů3[[#This Row],[Počet obálek
Off mail]]*6.4</f>
        <v>12800</v>
      </c>
      <c r="O5" s="14">
        <f>SUM(K5:N5)</f>
        <v>127330</v>
      </c>
    </row>
    <row r="6" spans="2:15" ht="43.5" customHeight="1" x14ac:dyDescent="0.25">
      <c r="C6" s="3">
        <v>2</v>
      </c>
      <c r="D6" s="3" t="s">
        <v>17</v>
      </c>
      <c r="E6" s="13">
        <v>38334</v>
      </c>
      <c r="F6" s="1" t="s">
        <v>26</v>
      </c>
      <c r="G6" s="14">
        <v>3600</v>
      </c>
      <c r="H6" s="3">
        <v>56200</v>
      </c>
      <c r="I6" s="3">
        <v>300</v>
      </c>
      <c r="J6" s="21">
        <v>5400</v>
      </c>
      <c r="K6" s="3">
        <f>+TabulkaFilmů3[[#This Row],[Počet obálek
Česká Pošta]]*8</f>
        <v>28800</v>
      </c>
      <c r="L6" s="14">
        <f>+TabulkaFilmů3[[#This Row],[Počet obálek
Post mail]]*7</f>
        <v>393400</v>
      </c>
      <c r="M6" s="22">
        <f>+TabulkaFilmů3[[#This Row],[Počet obálek
red mail]]*6.6</f>
        <v>1980</v>
      </c>
      <c r="N6" s="23">
        <f>+TabulkaFilmů3[[#This Row],[Počet obálek
Off mail]]*6.4</f>
        <v>34560</v>
      </c>
      <c r="O6" s="15">
        <f>SUM(K6:N6)</f>
        <v>458740</v>
      </c>
    </row>
    <row r="7" spans="2:15" ht="43.5" customHeight="1" x14ac:dyDescent="0.25">
      <c r="C7" s="3">
        <v>3</v>
      </c>
      <c r="D7" s="3" t="s">
        <v>18</v>
      </c>
      <c r="E7" s="13">
        <v>38335</v>
      </c>
      <c r="F7" s="1" t="s">
        <v>26</v>
      </c>
      <c r="G7" s="14">
        <v>2500</v>
      </c>
      <c r="H7" s="3">
        <v>14000</v>
      </c>
      <c r="I7" s="3">
        <v>300</v>
      </c>
      <c r="J7" s="21">
        <v>1200</v>
      </c>
      <c r="K7" s="3">
        <f>+TabulkaFilmů3[[#This Row],[Počet obálek
Česká Pošta]]*8</f>
        <v>20000</v>
      </c>
      <c r="L7" s="14">
        <f>+TabulkaFilmů3[[#This Row],[Počet obálek
Post mail]]*7</f>
        <v>98000</v>
      </c>
      <c r="M7" s="14">
        <f>+TabulkaFilmů3[[#This Row],[Počet obálek
red mail]]*6.6</f>
        <v>1980</v>
      </c>
      <c r="N7" s="3">
        <f>+TabulkaFilmů3[[#This Row],[Počet obálek
Off mail]]*6.4</f>
        <v>7680</v>
      </c>
      <c r="O7" s="14">
        <f>SUM(K7:N7)</f>
        <v>127660</v>
      </c>
    </row>
    <row r="8" spans="2:15" ht="43.5" customHeight="1" x14ac:dyDescent="0.25">
      <c r="C8" s="3">
        <v>4</v>
      </c>
      <c r="D8" s="3" t="s">
        <v>19</v>
      </c>
      <c r="E8" s="13">
        <v>38336</v>
      </c>
      <c r="F8" s="1" t="s">
        <v>26</v>
      </c>
      <c r="G8" s="14">
        <v>4500</v>
      </c>
      <c r="H8" s="3">
        <v>23500</v>
      </c>
      <c r="I8" s="3">
        <v>200</v>
      </c>
      <c r="J8" s="21">
        <v>1300</v>
      </c>
      <c r="K8" s="3">
        <f>+TabulkaFilmů3[[#This Row],[Počet obálek
Česká Pošta]]*8</f>
        <v>36000</v>
      </c>
      <c r="L8" s="14">
        <f>+TabulkaFilmů3[[#This Row],[Počet obálek
Post mail]]*7</f>
        <v>164500</v>
      </c>
      <c r="M8" s="22">
        <f>+TabulkaFilmů3[[#This Row],[Počet obálek
red mail]]*6.6</f>
        <v>1320</v>
      </c>
      <c r="N8" s="23">
        <f>+TabulkaFilmů3[[#This Row],[Počet obálek
Off mail]]*6.4</f>
        <v>8320</v>
      </c>
      <c r="O8" s="15">
        <f>SUM(K8:N8)</f>
        <v>210140</v>
      </c>
    </row>
    <row r="9" spans="2:15" ht="43.5" customHeight="1" x14ac:dyDescent="0.25">
      <c r="E9" s="12"/>
    </row>
  </sheetData>
  <dataValidations count="2">
    <dataValidation type="list" errorStyle="warning" allowBlank="1" showInputMessage="1" showErrorMessage="1" error="Hodnocení počtem hvězdiček neodpovídá žádné položce v rozevíracím seznamu. Pokud kliknete na Ano, budete moct použít to, co jste zadali, ale počet hvězdiček u příslušného záznamu nemusí být přesný. " sqref="F8">
      <formula1>"I.2014,II.2014,III.2014,V.2014"</formula1>
    </dataValidation>
    <dataValidation type="list" errorStyle="warning" allowBlank="1" showInputMessage="1" showErrorMessage="1" error="Hodnocení počtem hvězdiček neodpovídá žádné položce v rozevíracím seznamu. Pokud kliknete na Ano, budete moct použít to, co jste zadali, ale počet hvězdiček u příslušného záznamu nemusí být přesný. " sqref="F5:F7">
      <formula1>"I.2014,II.2014,III.2014,V.2014"</formula1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F71B783-5520-4C83-BAD7-BFA8836B5B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1</vt:i4>
      </vt:variant>
    </vt:vector>
  </HeadingPairs>
  <TitlesOfParts>
    <vt:vector size="3" baseType="lpstr">
      <vt:lpstr>portal</vt:lpstr>
      <vt:lpstr>List1</vt:lpstr>
      <vt:lpstr>portal!Tisk_názvy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2014-06-05T13:28:25Z</dcterms:created>
  <dcterms:modified xsi:type="dcterms:W3CDTF">2014-06-05T13:49:47Z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TC028023549991</vt:lpwstr>
  </property>
</Properties>
</file>