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0560" windowHeight="6810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D52" i="5" l="1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5" i="3" l="1"/>
  <c r="F16" i="3" s="1"/>
  <c r="K3" i="3"/>
  <c r="K4" i="3"/>
  <c r="K5" i="3"/>
  <c r="K6" i="3"/>
  <c r="K7" i="3"/>
  <c r="K8" i="3"/>
  <c r="K9" i="3"/>
  <c r="K10" i="3"/>
  <c r="K11" i="3"/>
  <c r="K12" i="3"/>
  <c r="K13" i="3"/>
  <c r="K2" i="3"/>
  <c r="J13" i="3"/>
  <c r="J3" i="3"/>
  <c r="J4" i="3"/>
  <c r="J5" i="3"/>
  <c r="J6" i="3"/>
  <c r="J7" i="3"/>
  <c r="J8" i="3"/>
  <c r="J9" i="3"/>
  <c r="J10" i="3"/>
  <c r="J11" i="3"/>
  <c r="J12" i="3"/>
  <c r="J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E2" i="3"/>
  <c r="D2" i="3"/>
  <c r="D16" i="3"/>
  <c r="E16" i="3"/>
  <c r="G16" i="3"/>
  <c r="G10" i="3" s="1"/>
  <c r="D15" i="3"/>
  <c r="E15" i="3"/>
  <c r="F9" i="3" l="1"/>
  <c r="F5" i="3"/>
  <c r="F8" i="3"/>
  <c r="F3" i="3"/>
  <c r="F2" i="3"/>
  <c r="F6" i="3"/>
  <c r="F4" i="3"/>
  <c r="F12" i="3"/>
  <c r="F10" i="3"/>
  <c r="F13" i="3"/>
  <c r="F11" i="3"/>
  <c r="F7" i="3"/>
  <c r="G9" i="3"/>
  <c r="G5" i="3"/>
  <c r="G6" i="3"/>
  <c r="G4" i="3"/>
  <c r="G13" i="3"/>
  <c r="G7" i="3"/>
  <c r="G12" i="3"/>
  <c r="G2" i="3"/>
  <c r="G8" i="3"/>
  <c r="G11" i="3"/>
  <c r="G3" i="3"/>
  <c r="R6" i="2"/>
  <c r="Q10" i="2"/>
  <c r="R10" i="2"/>
  <c r="M3" i="2"/>
  <c r="O3" i="2"/>
  <c r="P3" i="2"/>
  <c r="M4" i="2"/>
  <c r="N4" i="2"/>
  <c r="O4" i="2"/>
  <c r="P4" i="2"/>
  <c r="T4" i="2" s="1"/>
  <c r="M5" i="2"/>
  <c r="N5" i="2"/>
  <c r="R5" i="2" s="1"/>
  <c r="O5" i="2"/>
  <c r="P5" i="2"/>
  <c r="M6" i="2"/>
  <c r="N6" i="2"/>
  <c r="O6" i="2"/>
  <c r="S6" i="2" s="1"/>
  <c r="P6" i="2"/>
  <c r="T6" i="2" s="1"/>
  <c r="M7" i="2"/>
  <c r="N7" i="2"/>
  <c r="R7" i="2" s="1"/>
  <c r="O7" i="2"/>
  <c r="S7" i="2" s="1"/>
  <c r="P7" i="2"/>
  <c r="M8" i="2"/>
  <c r="N8" i="2"/>
  <c r="R8" i="2" s="1"/>
  <c r="O8" i="2"/>
  <c r="S8" i="2" s="1"/>
  <c r="P8" i="2"/>
  <c r="T8" i="2" s="1"/>
  <c r="M9" i="2"/>
  <c r="N9" i="2"/>
  <c r="Q9" i="2" s="1"/>
  <c r="O9" i="2"/>
  <c r="S9" i="2" s="1"/>
  <c r="P9" i="2"/>
  <c r="M10" i="2"/>
  <c r="N10" i="2"/>
  <c r="O10" i="2"/>
  <c r="S10" i="2" s="1"/>
  <c r="P10" i="2"/>
  <c r="T10" i="2" s="1"/>
  <c r="M11" i="2"/>
  <c r="N11" i="2"/>
  <c r="Q11" i="2" s="1"/>
  <c r="O11" i="2"/>
  <c r="S11" i="2" s="1"/>
  <c r="P11" i="2"/>
  <c r="M12" i="2"/>
  <c r="N12" i="2"/>
  <c r="Q12" i="2" s="1"/>
  <c r="O12" i="2"/>
  <c r="S12" i="2" s="1"/>
  <c r="P12" i="2"/>
  <c r="T12" i="2" s="1"/>
  <c r="M13" i="2"/>
  <c r="N13" i="2"/>
  <c r="S13" i="2" s="1"/>
  <c r="O13" i="2"/>
  <c r="P13" i="2"/>
  <c r="O2" i="2"/>
  <c r="P2" i="2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H2" i="1"/>
  <c r="I2" i="1"/>
  <c r="J2" i="1"/>
  <c r="G2" i="1"/>
  <c r="H16" i="1"/>
  <c r="I16" i="1"/>
  <c r="J16" i="1"/>
  <c r="G16" i="1"/>
  <c r="G15" i="1"/>
  <c r="H15" i="1"/>
  <c r="I15" i="1"/>
  <c r="J15" i="1"/>
  <c r="L8" i="3" l="1"/>
  <c r="L9" i="3"/>
  <c r="L10" i="3"/>
  <c r="L3" i="3"/>
  <c r="L7" i="3"/>
  <c r="L11" i="3"/>
  <c r="L4" i="3"/>
  <c r="L12" i="3"/>
  <c r="L5" i="3"/>
  <c r="L13" i="3"/>
  <c r="L2" i="3"/>
  <c r="L6" i="3"/>
  <c r="M9" i="3"/>
  <c r="M3" i="3"/>
  <c r="M4" i="3"/>
  <c r="M12" i="3"/>
  <c r="M2" i="3"/>
  <c r="M7" i="3"/>
  <c r="M13" i="3"/>
  <c r="M8" i="3"/>
  <c r="M11" i="3"/>
  <c r="M6" i="3"/>
  <c r="M10" i="3"/>
  <c r="M5" i="3"/>
  <c r="T13" i="2"/>
  <c r="T11" i="2"/>
  <c r="T9" i="2"/>
  <c r="T7" i="2"/>
  <c r="T5" i="2"/>
  <c r="R11" i="2"/>
  <c r="R13" i="2"/>
  <c r="Q13" i="2"/>
  <c r="R9" i="2"/>
  <c r="R12" i="2"/>
  <c r="M2" i="2"/>
</calcChain>
</file>

<file path=xl/sharedStrings.xml><?xml version="1.0" encoding="utf-8"?>
<sst xmlns="http://schemas.openxmlformats.org/spreadsheetml/2006/main" count="192" uniqueCount="98">
  <si>
    <t xml:space="preserve">TOZINAMERAN </t>
  </si>
  <si>
    <t>MODERNA</t>
  </si>
  <si>
    <t>COVID-19 MRNA VACCINE MODERNA (CX-024414)</t>
  </si>
  <si>
    <t>COVID-19 VACCINE ASTRAZENECA (CHADOX1 NCOV-19)</t>
  </si>
  <si>
    <t>COVID-19 VACCINE JANSSEN (AD26.COV2.S)</t>
  </si>
  <si>
    <t>Cumulative AE reports</t>
  </si>
  <si>
    <t>JANSSEN</t>
  </si>
  <si>
    <t>ASTRAZENECA</t>
  </si>
  <si>
    <t>Expected number of thrombocytosis</t>
  </si>
  <si>
    <t>DATA - reported thrombocytosis events in EEA per vaccine.</t>
  </si>
  <si>
    <t>Month</t>
  </si>
  <si>
    <t>JANSS</t>
  </si>
  <si>
    <t>AZ</t>
  </si>
  <si>
    <t>MOD</t>
  </si>
  <si>
    <t>COM</t>
  </si>
  <si>
    <t>-</t>
  </si>
  <si>
    <t>Nov</t>
  </si>
  <si>
    <t>Oct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</si>
  <si>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</si>
  <si>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</si>
  <si>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</si>
  <si>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</si>
  <si>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</si>
  <si>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</si>
  <si>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</si>
  <si>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</si>
  <si>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</si>
  <si>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GBS</t>
  </si>
  <si>
    <t>Anaphylaxis</t>
  </si>
  <si>
    <t>Thrombocytocis</t>
  </si>
  <si>
    <t>Cerebral Thrombosis</t>
  </si>
  <si>
    <t>N20</t>
  </si>
  <si>
    <t>J21</t>
  </si>
  <si>
    <t>F21</t>
  </si>
  <si>
    <t>M21</t>
  </si>
  <si>
    <t>A21</t>
  </si>
  <si>
    <t>Ma21</t>
  </si>
  <si>
    <t>Ju21</t>
  </si>
  <si>
    <t>S21</t>
  </si>
  <si>
    <t>O21</t>
  </si>
  <si>
    <t>Vaccination.YearWeek</t>
  </si>
  <si>
    <t>Product</t>
  </si>
  <si>
    <t>Doses administered</t>
  </si>
  <si>
    <t>2020-W51</t>
  </si>
  <si>
    <t>Spikevax</t>
  </si>
  <si>
    <t>2020-W52</t>
  </si>
  <si>
    <t>2020-W53</t>
  </si>
  <si>
    <t>2021-W01</t>
  </si>
  <si>
    <t>2021-W02</t>
  </si>
  <si>
    <t>2021-W03</t>
  </si>
  <si>
    <t>2021-W04</t>
  </si>
  <si>
    <t>2021-W05</t>
  </si>
  <si>
    <t>2021-W06</t>
  </si>
  <si>
    <t>2021-W07</t>
  </si>
  <si>
    <t>2021-W08</t>
  </si>
  <si>
    <t>2021-W09</t>
  </si>
  <si>
    <t>2021-W10</t>
  </si>
  <si>
    <t>2021-W11</t>
  </si>
  <si>
    <t>2021-W12</t>
  </si>
  <si>
    <t>2021-W13</t>
  </si>
  <si>
    <t>2021-W14</t>
  </si>
  <si>
    <t>2021-W15</t>
  </si>
  <si>
    <t>2021-W16</t>
  </si>
  <si>
    <t>2021-W17</t>
  </si>
  <si>
    <t>2021-W18</t>
  </si>
  <si>
    <t>2021-W19</t>
  </si>
  <si>
    <t>2021-W20</t>
  </si>
  <si>
    <t>2021-W21</t>
  </si>
  <si>
    <t>2021-W22</t>
  </si>
  <si>
    <t>2021-W23</t>
  </si>
  <si>
    <t>2021-W24</t>
  </si>
  <si>
    <t>2021-W25</t>
  </si>
  <si>
    <t>2021-W26</t>
  </si>
  <si>
    <t>2021-W27</t>
  </si>
  <si>
    <t>2021-W28</t>
  </si>
  <si>
    <t>2021-W29</t>
  </si>
  <si>
    <t>2021-W30</t>
  </si>
  <si>
    <t>2021-W31</t>
  </si>
  <si>
    <t>2021-W32</t>
  </si>
  <si>
    <t>2021-W33</t>
  </si>
  <si>
    <t>2021-W34</t>
  </si>
  <si>
    <t>2021-W35</t>
  </si>
  <si>
    <t>2021-W36</t>
  </si>
  <si>
    <t>2021-W37</t>
  </si>
  <si>
    <t>2021-W38</t>
  </si>
  <si>
    <t>2021-W39</t>
  </si>
  <si>
    <t>2021-W40</t>
  </si>
  <si>
    <t>2021-W41</t>
  </si>
  <si>
    <t>2021-W42</t>
  </si>
  <si>
    <t>2021-W43</t>
  </si>
  <si>
    <t>2021-W44</t>
  </si>
  <si>
    <t>2021-W45</t>
  </si>
  <si>
    <t>2021-W46</t>
  </si>
  <si>
    <t>2021-W47</t>
  </si>
  <si>
    <t>2021-W48</t>
  </si>
  <si>
    <t>D20</t>
  </si>
  <si>
    <t>Total_full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</si>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</sst>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2" sqref="B2:B13"/>
    </sheetView>
  </sheetViews>
  <sheetFormatPr defaultRowHeight="14.5" x14ac:dyDescent="0.35"/>
  <cols>
    <col min="2" max="2" width="8.81640625" bestFit="1" customWidth="1"/>
    <col min="3" max="3" width="10.453125" customWidth="1"/>
  </cols>
  <sheetData>
    <row r="1" spans="1:3" x14ac:dyDescent="0.35">
      <c r="A1" t="s">
        <v>28</v>
      </c>
      <c r="B1" t="s">
        <v>96</v>
      </c>
      <c r="C1" t="s">
        <v>97</v>
      </c>
    </row>
    <row r="2" spans="1:3" x14ac:dyDescent="0.35">
      <c r="A2">
        <v>0</v>
      </c>
      <c r="B2">
        <v>19</v>
      </c>
      <c r="C2" t="s">
        <v>31</v>
      </c>
    </row>
    <row r="3" spans="1:3" x14ac:dyDescent="0.35">
      <c r="A3">
        <v>0</v>
      </c>
      <c r="B3">
        <v>155</v>
      </c>
      <c r="C3" t="s">
        <v>95</v>
      </c>
    </row>
    <row r="4" spans="1:3" x14ac:dyDescent="0.35">
      <c r="A4">
        <v>1</v>
      </c>
      <c r="B4">
        <v>204024</v>
      </c>
      <c r="C4" t="s">
        <v>32</v>
      </c>
    </row>
    <row r="5" spans="1:3" x14ac:dyDescent="0.35">
      <c r="A5">
        <v>3</v>
      </c>
      <c r="B5">
        <v>1334709</v>
      </c>
      <c r="C5" t="s">
        <v>33</v>
      </c>
    </row>
    <row r="6" spans="1:3" x14ac:dyDescent="0.35">
      <c r="A6">
        <v>10</v>
      </c>
      <c r="B6">
        <v>4848062</v>
      </c>
      <c r="C6" t="s">
        <v>34</v>
      </c>
    </row>
    <row r="7" spans="1:3" x14ac:dyDescent="0.35">
      <c r="A7">
        <v>19</v>
      </c>
      <c r="B7">
        <v>11601500</v>
      </c>
      <c r="C7" t="s">
        <v>35</v>
      </c>
    </row>
    <row r="8" spans="1:3" x14ac:dyDescent="0.35">
      <c r="A8">
        <v>34</v>
      </c>
      <c r="B8">
        <v>22259930</v>
      </c>
      <c r="C8" t="s">
        <v>36</v>
      </c>
    </row>
    <row r="9" spans="1:3" x14ac:dyDescent="0.35">
      <c r="A9">
        <v>55</v>
      </c>
      <c r="B9">
        <v>34642535</v>
      </c>
      <c r="C9" t="s">
        <v>32</v>
      </c>
    </row>
    <row r="10" spans="1:3" x14ac:dyDescent="0.35">
      <c r="A10">
        <v>80</v>
      </c>
      <c r="B10">
        <v>46126145</v>
      </c>
      <c r="C10" t="s">
        <v>37</v>
      </c>
    </row>
    <row r="11" spans="1:3" x14ac:dyDescent="0.35">
      <c r="A11">
        <v>103</v>
      </c>
      <c r="B11">
        <v>54454946</v>
      </c>
      <c r="C11" t="s">
        <v>35</v>
      </c>
    </row>
    <row r="12" spans="1:3" x14ac:dyDescent="0.35">
      <c r="A12">
        <v>132</v>
      </c>
      <c r="B12">
        <v>60351021</v>
      </c>
      <c r="C12" t="s">
        <v>38</v>
      </c>
    </row>
    <row r="13" spans="1:3" x14ac:dyDescent="0.35">
      <c r="A13">
        <v>158</v>
      </c>
      <c r="B13">
        <v>62872853</v>
      </c>
      <c r="C1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5" zoomScaleNormal="85" workbookViewId="0">
      <selection activeCell="J15" sqref="J15"/>
    </sheetView>
  </sheetViews>
  <sheetFormatPr defaultRowHeight="14.5" x14ac:dyDescent="0.35"/>
  <cols>
    <col min="2" max="3" width="14.6328125" customWidth="1"/>
    <col min="4" max="4" width="19.90625" customWidth="1"/>
    <col min="5" max="6" width="19.54296875" customWidth="1"/>
    <col min="7" max="7" width="12.453125" bestFit="1" customWidth="1"/>
    <col min="11" max="11" width="14.36328125" customWidth="1"/>
  </cols>
  <sheetData>
    <row r="1" spans="1:15" ht="72.5" x14ac:dyDescent="0.35">
      <c r="A1" s="2" t="s">
        <v>5</v>
      </c>
      <c r="B1" s="2" t="s">
        <v>4</v>
      </c>
      <c r="C1" s="3" t="s">
        <v>0</v>
      </c>
      <c r="D1" s="2" t="s">
        <v>2</v>
      </c>
      <c r="E1" s="2" t="s">
        <v>3</v>
      </c>
      <c r="F1" s="2" t="s">
        <v>8</v>
      </c>
      <c r="G1" s="2" t="s">
        <v>6</v>
      </c>
      <c r="H1" s="4" t="s">
        <v>0</v>
      </c>
      <c r="I1" s="2" t="s">
        <v>1</v>
      </c>
      <c r="J1" s="2" t="s">
        <v>7</v>
      </c>
      <c r="K1" s="2" t="s">
        <v>9</v>
      </c>
      <c r="L1" s="2" t="s">
        <v>6</v>
      </c>
      <c r="M1" s="4" t="s">
        <v>0</v>
      </c>
      <c r="N1" s="2" t="s">
        <v>1</v>
      </c>
      <c r="O1" s="2" t="s">
        <v>7</v>
      </c>
    </row>
    <row r="2" spans="1:15" x14ac:dyDescent="0.35">
      <c r="A2" s="1">
        <v>44136</v>
      </c>
      <c r="G2">
        <f>ROUND(B2*G$16,1)</f>
        <v>0</v>
      </c>
      <c r="H2">
        <f t="shared" ref="H2:J2" si="0">ROUND(C2*H$16,1)</f>
        <v>0</v>
      </c>
      <c r="I2">
        <f t="shared" si="0"/>
        <v>0</v>
      </c>
      <c r="J2">
        <f t="shared" si="0"/>
        <v>0</v>
      </c>
      <c r="L2">
        <f>ROUND(SUM($G$2:G2),0)</f>
        <v>0</v>
      </c>
      <c r="M2">
        <f>ROUND(SUM($H$2:H2),0)</f>
        <v>0</v>
      </c>
      <c r="N2">
        <f>ROUND(SUM($I$2:I2),0)</f>
        <v>0</v>
      </c>
      <c r="O2">
        <f>ROUND(SUM($J$2:J2),0)</f>
        <v>0</v>
      </c>
    </row>
    <row r="3" spans="1:15" x14ac:dyDescent="0.35">
      <c r="A3" s="1">
        <v>44166</v>
      </c>
      <c r="C3">
        <v>2344</v>
      </c>
      <c r="G3">
        <f t="shared" ref="G3:G13" si="1">ROUND(B3*G$16,1)</f>
        <v>0</v>
      </c>
      <c r="H3">
        <f t="shared" ref="H3:H13" si="2">ROUND(C3*H$16,1)</f>
        <v>0.2</v>
      </c>
      <c r="I3">
        <f t="shared" ref="I3:I13" si="3">ROUND(D3*I$16,1)</f>
        <v>0</v>
      </c>
      <c r="J3">
        <f t="shared" ref="J3:J13" si="4">ROUND(E3*J$16,1)</f>
        <v>0</v>
      </c>
      <c r="L3">
        <f>ROUND(SUM($G$2:G3),0)</f>
        <v>0</v>
      </c>
      <c r="M3">
        <f>ROUND(SUM($H$2:H3),0)</f>
        <v>0</v>
      </c>
      <c r="N3">
        <f>ROUND(SUM($I$2:I3),0)</f>
        <v>0</v>
      </c>
      <c r="O3">
        <f>ROUND(SUM($J$2:J3),0)</f>
        <v>0</v>
      </c>
    </row>
    <row r="4" spans="1:15" x14ac:dyDescent="0.35">
      <c r="A4" s="1">
        <v>44197</v>
      </c>
      <c r="C4">
        <v>17868</v>
      </c>
      <c r="D4">
        <v>295</v>
      </c>
      <c r="G4">
        <f t="shared" si="1"/>
        <v>0</v>
      </c>
      <c r="H4">
        <f t="shared" si="2"/>
        <v>1.4</v>
      </c>
      <c r="I4">
        <f t="shared" si="3"/>
        <v>0</v>
      </c>
      <c r="J4">
        <f t="shared" si="4"/>
        <v>0</v>
      </c>
      <c r="L4">
        <f>ROUND(SUM($G$2:G4),0)</f>
        <v>0</v>
      </c>
      <c r="M4">
        <f>ROUND(SUM($H$2:H4),0)</f>
        <v>2</v>
      </c>
      <c r="N4">
        <f>ROUND(SUM($I$2:I4),0)</f>
        <v>0</v>
      </c>
      <c r="O4">
        <f>ROUND(SUM($J$2:J4),0)</f>
        <v>0</v>
      </c>
    </row>
    <row r="5" spans="1:15" x14ac:dyDescent="0.35">
      <c r="A5" s="1">
        <v>44228</v>
      </c>
      <c r="C5">
        <v>37997</v>
      </c>
      <c r="D5">
        <v>1528</v>
      </c>
      <c r="E5">
        <v>4520</v>
      </c>
      <c r="G5">
        <f t="shared" si="1"/>
        <v>0</v>
      </c>
      <c r="H5">
        <f t="shared" si="2"/>
        <v>3</v>
      </c>
      <c r="I5">
        <f t="shared" si="3"/>
        <v>0.2</v>
      </c>
      <c r="J5">
        <f t="shared" si="4"/>
        <v>1</v>
      </c>
      <c r="L5">
        <f>ROUND(SUM($G$2:G5),0)</f>
        <v>0</v>
      </c>
      <c r="M5">
        <f>ROUND(SUM($H$2:H5),0)</f>
        <v>5</v>
      </c>
      <c r="N5">
        <f>ROUND(SUM($I$2:I5),0)</f>
        <v>0</v>
      </c>
      <c r="O5">
        <f>ROUND(SUM($J$2:J5),0)</f>
        <v>1</v>
      </c>
    </row>
    <row r="6" spans="1:15" x14ac:dyDescent="0.35">
      <c r="A6" s="1">
        <v>44256</v>
      </c>
      <c r="B6">
        <v>2</v>
      </c>
      <c r="C6">
        <v>38079</v>
      </c>
      <c r="D6">
        <v>4318</v>
      </c>
      <c r="E6">
        <v>36951</v>
      </c>
      <c r="G6">
        <f t="shared" si="1"/>
        <v>0</v>
      </c>
      <c r="H6">
        <f t="shared" si="2"/>
        <v>3</v>
      </c>
      <c r="I6">
        <f t="shared" si="3"/>
        <v>0.5</v>
      </c>
      <c r="J6">
        <f t="shared" si="4"/>
        <v>8.1999999999999993</v>
      </c>
      <c r="L6">
        <f>ROUND(SUM($G$2:G6),0)</f>
        <v>0</v>
      </c>
      <c r="M6">
        <f>ROUND(SUM($H$2:H6),0)</f>
        <v>8</v>
      </c>
      <c r="N6">
        <f>ROUND(SUM($I$2:I6),0)</f>
        <v>1</v>
      </c>
      <c r="O6">
        <f>ROUND(SUM($J$2:J6),0)</f>
        <v>9</v>
      </c>
    </row>
    <row r="7" spans="1:15" x14ac:dyDescent="0.35">
      <c r="A7" s="1">
        <v>44287</v>
      </c>
      <c r="B7">
        <v>614</v>
      </c>
      <c r="C7">
        <v>26876</v>
      </c>
      <c r="D7">
        <v>5072</v>
      </c>
      <c r="E7">
        <v>39007</v>
      </c>
      <c r="G7">
        <f t="shared" si="1"/>
        <v>0</v>
      </c>
      <c r="H7">
        <f t="shared" si="2"/>
        <v>2.1</v>
      </c>
      <c r="I7">
        <f t="shared" si="3"/>
        <v>0.6</v>
      </c>
      <c r="J7">
        <f t="shared" si="4"/>
        <v>8.6</v>
      </c>
      <c r="L7">
        <f>ROUND(SUM($G$2:G7),0)</f>
        <v>0</v>
      </c>
      <c r="M7">
        <f>ROUND(SUM($H$2:H7),0)</f>
        <v>10</v>
      </c>
      <c r="N7">
        <f>ROUND(SUM($I$2:I7),0)</f>
        <v>1</v>
      </c>
      <c r="O7">
        <f>ROUND(SUM($J$2:J7),0)</f>
        <v>18</v>
      </c>
    </row>
    <row r="8" spans="1:15" x14ac:dyDescent="0.35">
      <c r="A8" s="1">
        <v>44317</v>
      </c>
      <c r="B8">
        <v>3739</v>
      </c>
      <c r="C8">
        <v>32691</v>
      </c>
      <c r="D8">
        <v>9336</v>
      </c>
      <c r="E8">
        <v>34722</v>
      </c>
      <c r="G8">
        <f t="shared" si="1"/>
        <v>0.3</v>
      </c>
      <c r="H8">
        <f t="shared" si="2"/>
        <v>2.6</v>
      </c>
      <c r="I8">
        <f t="shared" si="3"/>
        <v>1.2</v>
      </c>
      <c r="J8">
        <f t="shared" si="4"/>
        <v>7.7</v>
      </c>
      <c r="L8">
        <f>ROUND(SUM($G$2:G8),0)</f>
        <v>0</v>
      </c>
      <c r="M8">
        <f>ROUND(SUM($H$2:H8),0)</f>
        <v>12</v>
      </c>
      <c r="N8">
        <f>ROUND(SUM($I$2:I8),0)</f>
        <v>3</v>
      </c>
      <c r="O8">
        <f>ROUND(SUM($J$2:J8),0)</f>
        <v>26</v>
      </c>
    </row>
    <row r="9" spans="1:15" x14ac:dyDescent="0.35">
      <c r="A9" s="1">
        <v>44348</v>
      </c>
      <c r="B9">
        <v>6272</v>
      </c>
      <c r="C9">
        <v>41839</v>
      </c>
      <c r="D9">
        <v>12599</v>
      </c>
      <c r="E9">
        <v>31715</v>
      </c>
      <c r="G9">
        <f t="shared" si="1"/>
        <v>0.4</v>
      </c>
      <c r="H9">
        <f t="shared" si="2"/>
        <v>3.3</v>
      </c>
      <c r="I9">
        <f t="shared" si="3"/>
        <v>1.6</v>
      </c>
      <c r="J9">
        <f t="shared" si="4"/>
        <v>7</v>
      </c>
      <c r="L9">
        <f>ROUND(SUM($G$2:G9),0)</f>
        <v>1</v>
      </c>
      <c r="M9">
        <f>ROUND(SUM($H$2:H9),0)</f>
        <v>16</v>
      </c>
      <c r="N9">
        <f>ROUND(SUM($I$2:I9),0)</f>
        <v>4</v>
      </c>
      <c r="O9">
        <f>ROUND(SUM($J$2:J9),0)</f>
        <v>33</v>
      </c>
    </row>
    <row r="10" spans="1:15" x14ac:dyDescent="0.35">
      <c r="A10" s="1">
        <v>44378</v>
      </c>
      <c r="B10">
        <v>4716</v>
      </c>
      <c r="C10">
        <v>47130</v>
      </c>
      <c r="D10">
        <v>15072</v>
      </c>
      <c r="E10">
        <v>24047</v>
      </c>
      <c r="G10">
        <f t="shared" si="1"/>
        <v>0.3</v>
      </c>
      <c r="H10">
        <f t="shared" si="2"/>
        <v>3.7</v>
      </c>
      <c r="I10">
        <f t="shared" si="3"/>
        <v>1.9</v>
      </c>
      <c r="J10">
        <f t="shared" si="4"/>
        <v>5.3</v>
      </c>
      <c r="L10">
        <f>ROUND(SUM($G$2:G10),0)</f>
        <v>1</v>
      </c>
      <c r="M10">
        <f>ROUND(SUM($H$2:H10),0)</f>
        <v>19</v>
      </c>
      <c r="N10">
        <f>ROUND(SUM($I$2:I10),0)</f>
        <v>6</v>
      </c>
      <c r="O10">
        <f>ROUND(SUM($J$2:J10),0)</f>
        <v>38</v>
      </c>
    </row>
    <row r="11" spans="1:15" x14ac:dyDescent="0.35">
      <c r="A11" s="1">
        <v>44409</v>
      </c>
      <c r="B11">
        <v>3995</v>
      </c>
      <c r="C11">
        <v>49007</v>
      </c>
      <c r="D11">
        <v>13582</v>
      </c>
      <c r="E11">
        <v>13068</v>
      </c>
      <c r="G11">
        <f t="shared" si="1"/>
        <v>0.3</v>
      </c>
      <c r="H11">
        <f t="shared" si="2"/>
        <v>3.9</v>
      </c>
      <c r="I11">
        <f t="shared" si="3"/>
        <v>1.7</v>
      </c>
      <c r="J11">
        <f t="shared" si="4"/>
        <v>2.9</v>
      </c>
      <c r="L11">
        <f>ROUND(SUM($G$2:G11),0)</f>
        <v>1</v>
      </c>
      <c r="M11">
        <f>ROUND(SUM($H$2:H11),0)</f>
        <v>23</v>
      </c>
      <c r="N11">
        <f>ROUND(SUM($I$2:I11),0)</f>
        <v>8</v>
      </c>
      <c r="O11">
        <f>ROUND(SUM($J$2:J11),0)</f>
        <v>41</v>
      </c>
    </row>
    <row r="12" spans="1:15" x14ac:dyDescent="0.35">
      <c r="A12" s="1">
        <v>44440</v>
      </c>
      <c r="B12">
        <v>3784</v>
      </c>
      <c r="C12">
        <v>66963</v>
      </c>
      <c r="D12">
        <v>17569</v>
      </c>
      <c r="E12">
        <v>17412</v>
      </c>
      <c r="G12">
        <f t="shared" si="1"/>
        <v>0.3</v>
      </c>
      <c r="H12">
        <f t="shared" si="2"/>
        <v>5.3</v>
      </c>
      <c r="I12">
        <f t="shared" si="3"/>
        <v>2.2000000000000002</v>
      </c>
      <c r="J12">
        <f t="shared" si="4"/>
        <v>3.8</v>
      </c>
      <c r="L12">
        <f>ROUND(SUM($G$2:G12),0)</f>
        <v>2</v>
      </c>
      <c r="M12">
        <f>ROUND(SUM($H$2:H12),0)</f>
        <v>29</v>
      </c>
      <c r="N12">
        <f>ROUND(SUM($I$2:I12),0)</f>
        <v>10</v>
      </c>
      <c r="O12">
        <f>ROUND(SUM($J$2:J12),0)</f>
        <v>45</v>
      </c>
    </row>
    <row r="13" spans="1:15" x14ac:dyDescent="0.35">
      <c r="A13" s="1">
        <v>44470</v>
      </c>
      <c r="B13">
        <v>5149</v>
      </c>
      <c r="C13">
        <v>57080</v>
      </c>
      <c r="D13">
        <v>15439</v>
      </c>
      <c r="E13">
        <v>15843</v>
      </c>
      <c r="G13">
        <f t="shared" si="1"/>
        <v>0.4</v>
      </c>
      <c r="H13">
        <f t="shared" si="2"/>
        <v>4.5</v>
      </c>
      <c r="I13">
        <f t="shared" si="3"/>
        <v>2</v>
      </c>
      <c r="J13">
        <f t="shared" si="4"/>
        <v>3.5</v>
      </c>
      <c r="L13">
        <f>ROUND(SUM($G$2:G13),0)</f>
        <v>2</v>
      </c>
      <c r="M13">
        <f>ROUND(SUM($H$2:H13),0)</f>
        <v>33</v>
      </c>
      <c r="N13">
        <f>ROUND(SUM($I$2:I13),0)</f>
        <v>12</v>
      </c>
      <c r="O13">
        <f>ROUND(SUM($J$2:J13),0)</f>
        <v>48</v>
      </c>
    </row>
    <row r="14" spans="1:15" x14ac:dyDescent="0.35">
      <c r="A14" s="1">
        <v>44501</v>
      </c>
      <c r="G14">
        <v>2</v>
      </c>
      <c r="H14">
        <v>33</v>
      </c>
      <c r="I14">
        <v>12</v>
      </c>
      <c r="J14">
        <v>48</v>
      </c>
    </row>
    <row r="15" spans="1:15" x14ac:dyDescent="0.35">
      <c r="G15">
        <f>100000*G14/SUM(B3:B13)</f>
        <v>7.0743871812104278</v>
      </c>
      <c r="H15">
        <f t="shared" ref="H15:J15" si="5">100000*H14/SUM(C3:C13)</f>
        <v>7.897117312874216</v>
      </c>
      <c r="I15">
        <f t="shared" si="5"/>
        <v>12.656892732834089</v>
      </c>
      <c r="J15">
        <f t="shared" si="5"/>
        <v>22.090802402374763</v>
      </c>
    </row>
    <row r="16" spans="1:15" x14ac:dyDescent="0.35">
      <c r="G16">
        <f>G14/SUM(B3:B13)</f>
        <v>7.0743871812104276E-5</v>
      </c>
      <c r="H16">
        <f t="shared" ref="H16:J16" si="6">H14/SUM(C3:C13)</f>
        <v>7.897117312874215E-5</v>
      </c>
      <c r="I16">
        <f t="shared" si="6"/>
        <v>1.265689273283409E-4</v>
      </c>
      <c r="J16">
        <f t="shared" si="6"/>
        <v>2.2090802402374761E-4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A6" sqref="A6"/>
    </sheetView>
  </sheetViews>
  <sheetFormatPr defaultRowHeight="14.5" x14ac:dyDescent="0.35"/>
  <cols>
    <col min="3" max="3" width="7.81640625" bestFit="1" customWidth="1"/>
    <col min="4" max="4" width="11.81640625" bestFit="1" customWidth="1"/>
    <col min="5" max="5" width="10.81640625" bestFit="1" customWidth="1"/>
    <col min="13" max="16" width="10.36328125" style="7" bestFit="1" customWidth="1"/>
    <col min="17" max="17" width="8" bestFit="1" customWidth="1"/>
    <col min="18" max="18" width="10.36328125" bestFit="1" customWidth="1"/>
    <col min="19" max="19" width="8.54296875" bestFit="1" customWidth="1"/>
    <col min="20" max="20" width="8.1796875" bestFit="1" customWidth="1"/>
  </cols>
  <sheetData>
    <row r="1" spans="1:20" ht="29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G1" s="2" t="s">
        <v>6</v>
      </c>
      <c r="H1" s="2" t="s">
        <v>7</v>
      </c>
      <c r="I1" s="2" t="s">
        <v>1</v>
      </c>
      <c r="J1" s="4" t="s">
        <v>0</v>
      </c>
      <c r="M1" s="5" t="s">
        <v>6</v>
      </c>
      <c r="N1" s="5" t="s">
        <v>7</v>
      </c>
      <c r="O1" s="5" t="s">
        <v>1</v>
      </c>
      <c r="P1" s="6" t="s">
        <v>0</v>
      </c>
      <c r="Q1" s="5" t="s">
        <v>6</v>
      </c>
      <c r="R1" s="5" t="s">
        <v>7</v>
      </c>
      <c r="S1" s="5" t="s">
        <v>1</v>
      </c>
      <c r="T1" s="6" t="s">
        <v>0</v>
      </c>
    </row>
    <row r="2" spans="1:20" x14ac:dyDescent="0.35">
      <c r="A2" t="s">
        <v>16</v>
      </c>
      <c r="B2">
        <v>76</v>
      </c>
      <c r="C2">
        <v>0</v>
      </c>
      <c r="D2">
        <v>19</v>
      </c>
      <c r="E2">
        <v>1321</v>
      </c>
      <c r="G2">
        <v>0</v>
      </c>
      <c r="H2">
        <v>0</v>
      </c>
      <c r="I2">
        <v>0</v>
      </c>
      <c r="J2">
        <v>0</v>
      </c>
      <c r="M2" s="7">
        <f>G2/B2</f>
        <v>0</v>
      </c>
      <c r="N2" s="7" t="s">
        <v>15</v>
      </c>
      <c r="O2" s="7">
        <f t="shared" ref="O2" si="0">I2/D2</f>
        <v>0</v>
      </c>
      <c r="P2" s="7">
        <f t="shared" ref="P2:P13" si="1">J2/E2</f>
        <v>0</v>
      </c>
      <c r="Q2" s="8" t="s">
        <v>15</v>
      </c>
      <c r="R2" s="8" t="s">
        <v>15</v>
      </c>
      <c r="S2" s="8" t="s">
        <v>15</v>
      </c>
      <c r="T2" s="8" t="s">
        <v>15</v>
      </c>
    </row>
    <row r="3" spans="1:20" x14ac:dyDescent="0.35">
      <c r="A3" t="s">
        <v>17</v>
      </c>
      <c r="B3">
        <v>135</v>
      </c>
      <c r="C3">
        <v>0</v>
      </c>
      <c r="D3">
        <v>81</v>
      </c>
      <c r="E3">
        <v>6855387</v>
      </c>
      <c r="G3">
        <v>0</v>
      </c>
      <c r="H3">
        <v>0</v>
      </c>
      <c r="I3">
        <v>0</v>
      </c>
      <c r="J3">
        <v>0</v>
      </c>
      <c r="M3" s="7">
        <f t="shared" ref="M3:M13" si="2">G3/B3</f>
        <v>0</v>
      </c>
      <c r="N3" s="7" t="s">
        <v>15</v>
      </c>
      <c r="O3" s="7">
        <f t="shared" ref="O3:O13" si="3">I3/D3</f>
        <v>0</v>
      </c>
      <c r="P3" s="7">
        <f t="shared" si="1"/>
        <v>0</v>
      </c>
      <c r="Q3" s="8" t="s">
        <v>15</v>
      </c>
      <c r="R3" s="8" t="s">
        <v>15</v>
      </c>
      <c r="S3" s="8" t="s">
        <v>15</v>
      </c>
      <c r="T3" s="8" t="s">
        <v>15</v>
      </c>
    </row>
    <row r="4" spans="1:20" x14ac:dyDescent="0.35">
      <c r="A4" t="s">
        <v>18</v>
      </c>
      <c r="B4">
        <v>2299</v>
      </c>
      <c r="C4">
        <v>11</v>
      </c>
      <c r="D4">
        <v>144</v>
      </c>
      <c r="E4">
        <v>27285195</v>
      </c>
      <c r="G4">
        <v>0</v>
      </c>
      <c r="H4">
        <v>0</v>
      </c>
      <c r="I4">
        <v>0</v>
      </c>
      <c r="J4">
        <v>2</v>
      </c>
      <c r="M4" s="7">
        <f t="shared" si="2"/>
        <v>0</v>
      </c>
      <c r="N4" s="7">
        <f t="shared" ref="N4:N13" si="4">H4/C4</f>
        <v>0</v>
      </c>
      <c r="O4" s="7">
        <f t="shared" si="3"/>
        <v>0</v>
      </c>
      <c r="P4" s="7">
        <f t="shared" si="1"/>
        <v>7.3299824318646064E-8</v>
      </c>
      <c r="Q4" s="8" t="s">
        <v>15</v>
      </c>
      <c r="R4" s="8" t="s">
        <v>15</v>
      </c>
      <c r="S4" s="8" t="s">
        <v>15</v>
      </c>
      <c r="T4" s="8">
        <f t="shared" ref="T4:T12" si="5">N4/P4</f>
        <v>0</v>
      </c>
    </row>
    <row r="5" spans="1:20" x14ac:dyDescent="0.35">
      <c r="A5" t="s">
        <v>19</v>
      </c>
      <c r="B5">
        <v>184120.5</v>
      </c>
      <c r="C5">
        <v>508466</v>
      </c>
      <c r="D5">
        <v>1623</v>
      </c>
      <c r="E5">
        <v>48396133</v>
      </c>
      <c r="G5">
        <v>0</v>
      </c>
      <c r="H5">
        <v>1</v>
      </c>
      <c r="I5">
        <v>0</v>
      </c>
      <c r="J5">
        <v>5</v>
      </c>
      <c r="M5" s="7">
        <f t="shared" si="2"/>
        <v>0</v>
      </c>
      <c r="N5" s="7">
        <f t="shared" si="4"/>
        <v>1.9666998383372735E-6</v>
      </c>
      <c r="O5" s="7">
        <f t="shared" si="3"/>
        <v>0</v>
      </c>
      <c r="P5" s="7">
        <f t="shared" si="1"/>
        <v>1.033140395741949E-7</v>
      </c>
      <c r="Q5" s="8" t="s">
        <v>15</v>
      </c>
      <c r="R5" s="8">
        <f t="shared" ref="R5:R12" si="6">N5/N5</f>
        <v>1</v>
      </c>
      <c r="S5" s="8" t="s">
        <v>15</v>
      </c>
      <c r="T5" s="8">
        <f t="shared" si="5"/>
        <v>19.036133389449837</v>
      </c>
    </row>
    <row r="6" spans="1:20" x14ac:dyDescent="0.35">
      <c r="A6" t="s">
        <v>20</v>
      </c>
      <c r="B6">
        <v>1412916</v>
      </c>
      <c r="C6">
        <v>1040109</v>
      </c>
      <c r="D6">
        <v>1212042</v>
      </c>
      <c r="E6">
        <v>78615476</v>
      </c>
      <c r="G6">
        <v>0</v>
      </c>
      <c r="H6">
        <v>9</v>
      </c>
      <c r="I6">
        <v>1</v>
      </c>
      <c r="J6">
        <v>8</v>
      </c>
      <c r="M6" s="7">
        <f t="shared" si="2"/>
        <v>0</v>
      </c>
      <c r="N6" s="7">
        <f t="shared" si="4"/>
        <v>8.6529392592507133E-6</v>
      </c>
      <c r="O6" s="7">
        <f t="shared" si="3"/>
        <v>8.2505391727349377E-7</v>
      </c>
      <c r="P6" s="7">
        <f t="shared" si="1"/>
        <v>1.0176113415633329E-7</v>
      </c>
      <c r="Q6" s="8" t="s">
        <v>15</v>
      </c>
      <c r="R6" s="8">
        <f t="shared" si="6"/>
        <v>1</v>
      </c>
      <c r="S6" s="8">
        <f t="shared" ref="S6:S12" si="7">N6/O6</f>
        <v>10.487725805660753</v>
      </c>
      <c r="T6" s="8">
        <f t="shared" si="5"/>
        <v>85.031867333135281</v>
      </c>
    </row>
    <row r="7" spans="1:20" x14ac:dyDescent="0.35">
      <c r="A7" t="s">
        <v>21</v>
      </c>
      <c r="B7">
        <v>13735728</v>
      </c>
      <c r="C7">
        <v>1659680</v>
      </c>
      <c r="D7">
        <v>7860612</v>
      </c>
      <c r="E7">
        <v>139277188</v>
      </c>
      <c r="G7">
        <v>0</v>
      </c>
      <c r="H7">
        <v>18</v>
      </c>
      <c r="I7">
        <v>1</v>
      </c>
      <c r="J7">
        <v>10</v>
      </c>
      <c r="M7" s="7">
        <f t="shared" si="2"/>
        <v>0</v>
      </c>
      <c r="N7" s="7">
        <f t="shared" si="4"/>
        <v>1.0845464185867155E-5</v>
      </c>
      <c r="O7" s="7">
        <f t="shared" si="3"/>
        <v>1.2721655769296335E-7</v>
      </c>
      <c r="P7" s="7">
        <f t="shared" si="1"/>
        <v>7.1799266940972414E-8</v>
      </c>
      <c r="Q7" s="8" t="s">
        <v>15</v>
      </c>
      <c r="R7" s="8">
        <f t="shared" si="6"/>
        <v>1</v>
      </c>
      <c r="S7" s="8">
        <f t="shared" si="7"/>
        <v>85.251985924997584</v>
      </c>
      <c r="T7" s="8">
        <f t="shared" si="5"/>
        <v>151.05257543622866</v>
      </c>
    </row>
    <row r="8" spans="1:20" x14ac:dyDescent="0.35">
      <c r="A8" t="s">
        <v>22</v>
      </c>
      <c r="B8">
        <v>40965531.5</v>
      </c>
      <c r="C8">
        <v>1983579</v>
      </c>
      <c r="D8">
        <v>17894593.5</v>
      </c>
      <c r="E8">
        <v>226523124.5</v>
      </c>
      <c r="G8">
        <v>0</v>
      </c>
      <c r="H8">
        <v>26</v>
      </c>
      <c r="I8">
        <v>3</v>
      </c>
      <c r="J8">
        <v>12</v>
      </c>
      <c r="M8" s="7">
        <f t="shared" si="2"/>
        <v>0</v>
      </c>
      <c r="N8" s="7">
        <f t="shared" si="4"/>
        <v>1.3107620114953829E-5</v>
      </c>
      <c r="O8" s="7">
        <f t="shared" si="3"/>
        <v>1.6764840173653567E-7</v>
      </c>
      <c r="P8" s="7">
        <f t="shared" si="1"/>
        <v>5.2974723999977316E-8</v>
      </c>
      <c r="Q8" s="8" t="s">
        <v>15</v>
      </c>
      <c r="R8" s="8">
        <f t="shared" si="6"/>
        <v>1</v>
      </c>
      <c r="S8" s="8">
        <f t="shared" si="7"/>
        <v>78.185177903174022</v>
      </c>
      <c r="T8" s="8">
        <f t="shared" si="5"/>
        <v>247.43158859986588</v>
      </c>
    </row>
    <row r="9" spans="1:20" x14ac:dyDescent="0.35">
      <c r="A9" t="s">
        <v>23</v>
      </c>
      <c r="B9">
        <v>63380406</v>
      </c>
      <c r="C9">
        <v>2028554</v>
      </c>
      <c r="D9">
        <v>25282793.5</v>
      </c>
      <c r="E9">
        <v>325997049</v>
      </c>
      <c r="G9">
        <v>1</v>
      </c>
      <c r="H9">
        <v>33</v>
      </c>
      <c r="I9">
        <v>4</v>
      </c>
      <c r="J9">
        <v>16</v>
      </c>
      <c r="M9" s="7">
        <f t="shared" si="2"/>
        <v>1.5777746832356992E-8</v>
      </c>
      <c r="N9" s="7">
        <f t="shared" si="4"/>
        <v>1.6267745398939342E-5</v>
      </c>
      <c r="O9" s="7">
        <f t="shared" si="3"/>
        <v>1.5821036548038096E-7</v>
      </c>
      <c r="P9" s="7">
        <f t="shared" si="1"/>
        <v>4.9080198882413808E-8</v>
      </c>
      <c r="Q9" s="8">
        <f t="shared" ref="Q9:Q12" si="8">N9/M9</f>
        <v>1031.0563080894074</v>
      </c>
      <c r="R9" s="8">
        <f t="shared" si="6"/>
        <v>1</v>
      </c>
      <c r="S9" s="8">
        <f t="shared" si="7"/>
        <v>102.82351190798963</v>
      </c>
      <c r="T9" s="8">
        <f t="shared" si="5"/>
        <v>331.45231212109707</v>
      </c>
    </row>
    <row r="10" spans="1:20" x14ac:dyDescent="0.35">
      <c r="A10" t="s">
        <v>24</v>
      </c>
      <c r="B10">
        <v>65899737</v>
      </c>
      <c r="C10">
        <v>2041098</v>
      </c>
      <c r="D10">
        <v>30485145.5</v>
      </c>
      <c r="E10">
        <v>376741822</v>
      </c>
      <c r="G10">
        <v>1</v>
      </c>
      <c r="H10">
        <v>38</v>
      </c>
      <c r="I10">
        <v>6</v>
      </c>
      <c r="J10">
        <v>19</v>
      </c>
      <c r="M10" s="7">
        <f t="shared" si="2"/>
        <v>1.5174567388637681E-8</v>
      </c>
      <c r="N10" s="7">
        <f t="shared" si="4"/>
        <v>1.8617430422253122E-5</v>
      </c>
      <c r="O10" s="7">
        <f t="shared" si="3"/>
        <v>1.9681716788919378E-7</v>
      </c>
      <c r="P10" s="7">
        <f t="shared" si="1"/>
        <v>5.0432415225724527E-8</v>
      </c>
      <c r="Q10" s="8">
        <f t="shared" si="8"/>
        <v>1226.8837684422797</v>
      </c>
      <c r="R10" s="8">
        <f t="shared" si="6"/>
        <v>1</v>
      </c>
      <c r="S10" s="8">
        <f t="shared" si="7"/>
        <v>94.592512543085476</v>
      </c>
      <c r="T10" s="8">
        <f t="shared" si="5"/>
        <v>369.15603464409844</v>
      </c>
    </row>
    <row r="11" spans="1:20" x14ac:dyDescent="0.35">
      <c r="A11" t="s">
        <v>25</v>
      </c>
      <c r="B11">
        <v>66202681</v>
      </c>
      <c r="C11">
        <v>2063759</v>
      </c>
      <c r="D11">
        <v>33459987</v>
      </c>
      <c r="E11">
        <v>409644930.5</v>
      </c>
      <c r="G11">
        <v>1</v>
      </c>
      <c r="H11">
        <v>41</v>
      </c>
      <c r="I11">
        <v>8</v>
      </c>
      <c r="J11">
        <v>23</v>
      </c>
      <c r="M11" s="7">
        <f t="shared" si="2"/>
        <v>1.5105128446384219E-8</v>
      </c>
      <c r="N11" s="7">
        <f t="shared" si="4"/>
        <v>1.9866660787427213E-5</v>
      </c>
      <c r="O11" s="7">
        <f t="shared" si="3"/>
        <v>2.3909154537328424E-7</v>
      </c>
      <c r="P11" s="7">
        <f t="shared" si="1"/>
        <v>5.6146184872657664E-8</v>
      </c>
      <c r="Q11" s="8">
        <f t="shared" si="8"/>
        <v>1315.2262066452524</v>
      </c>
      <c r="R11" s="8">
        <f t="shared" si="6"/>
        <v>1</v>
      </c>
      <c r="S11" s="8">
        <f t="shared" si="7"/>
        <v>83.092276460090531</v>
      </c>
      <c r="T11" s="8">
        <f t="shared" si="5"/>
        <v>353.83812511011723</v>
      </c>
    </row>
    <row r="12" spans="1:20" x14ac:dyDescent="0.35">
      <c r="A12" t="s">
        <v>26</v>
      </c>
      <c r="B12">
        <v>66279573</v>
      </c>
      <c r="C12">
        <v>2077670</v>
      </c>
      <c r="D12">
        <v>37224028</v>
      </c>
      <c r="E12">
        <v>423033934.5</v>
      </c>
      <c r="G12">
        <v>2</v>
      </c>
      <c r="H12">
        <v>45</v>
      </c>
      <c r="I12">
        <v>10</v>
      </c>
      <c r="J12">
        <v>29</v>
      </c>
      <c r="M12" s="7">
        <f t="shared" si="2"/>
        <v>3.0175209487242773E-8</v>
      </c>
      <c r="N12" s="7">
        <f t="shared" si="4"/>
        <v>2.1658877492575819E-5</v>
      </c>
      <c r="O12" s="7">
        <f t="shared" si="3"/>
        <v>2.6864368359060978E-7</v>
      </c>
      <c r="P12" s="7">
        <f t="shared" si="1"/>
        <v>6.8552420113237987E-8</v>
      </c>
      <c r="Q12" s="8">
        <f t="shared" si="8"/>
        <v>717.77057593361803</v>
      </c>
      <c r="R12" s="8">
        <f t="shared" si="6"/>
        <v>1</v>
      </c>
      <c r="S12" s="8">
        <f t="shared" si="7"/>
        <v>80.623066223221215</v>
      </c>
      <c r="T12" s="8">
        <f t="shared" si="5"/>
        <v>315.94621250130496</v>
      </c>
    </row>
    <row r="13" spans="1:20" x14ac:dyDescent="0.35">
      <c r="A13" t="s">
        <v>17</v>
      </c>
      <c r="B13">
        <v>66292302</v>
      </c>
      <c r="C13">
        <v>2084085</v>
      </c>
      <c r="D13">
        <v>39093203</v>
      </c>
      <c r="E13">
        <v>429669089.5</v>
      </c>
      <c r="G13">
        <v>2</v>
      </c>
      <c r="H13">
        <v>48</v>
      </c>
      <c r="I13">
        <v>12</v>
      </c>
      <c r="J13">
        <v>33</v>
      </c>
      <c r="M13" s="7">
        <f t="shared" si="2"/>
        <v>3.0169415447362198E-8</v>
      </c>
      <c r="N13" s="7">
        <f t="shared" si="4"/>
        <v>2.3031690166188038E-5</v>
      </c>
      <c r="O13" s="7">
        <f t="shared" si="3"/>
        <v>3.069587314193723E-7</v>
      </c>
      <c r="P13" s="7">
        <f t="shared" si="1"/>
        <v>7.6803290733344684E-8</v>
      </c>
      <c r="Q13" s="8">
        <f>N13/M13</f>
        <v>763.41188003368381</v>
      </c>
      <c r="R13" s="8">
        <f>N13/N13</f>
        <v>1</v>
      </c>
      <c r="S13" s="8">
        <f>N13/O13</f>
        <v>75.031878258324397</v>
      </c>
      <c r="T13" s="8">
        <f>N13/P13</f>
        <v>299.87894979854906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4" workbookViewId="0">
      <selection activeCell="A20" sqref="A20:A24"/>
    </sheetView>
  </sheetViews>
  <sheetFormatPr defaultRowHeight="14.5" x14ac:dyDescent="0.35"/>
  <cols>
    <col min="2" max="2" width="19.90625" customWidth="1"/>
  </cols>
  <sheetData>
    <row r="1" spans="1:13" ht="43.5" x14ac:dyDescent="0.35">
      <c r="A1" s="2" t="s">
        <v>5</v>
      </c>
      <c r="B1" s="2" t="s">
        <v>2</v>
      </c>
      <c r="D1" t="s">
        <v>28</v>
      </c>
      <c r="E1" t="s">
        <v>27</v>
      </c>
      <c r="F1" t="s">
        <v>30</v>
      </c>
      <c r="G1" t="s">
        <v>29</v>
      </c>
      <c r="J1" t="s">
        <v>28</v>
      </c>
      <c r="K1" t="s">
        <v>27</v>
      </c>
      <c r="L1" t="s">
        <v>30</v>
      </c>
      <c r="M1" t="s">
        <v>29</v>
      </c>
    </row>
    <row r="2" spans="1:13" x14ac:dyDescent="0.35">
      <c r="A2" s="1">
        <v>44136</v>
      </c>
      <c r="B2">
        <v>0</v>
      </c>
      <c r="D2">
        <f>ROUND($B2*D$16,1)</f>
        <v>0</v>
      </c>
      <c r="E2">
        <f t="shared" ref="E2:G13" si="0">ROUND($B2*E$16,1)</f>
        <v>0</v>
      </c>
      <c r="F2">
        <f t="shared" si="0"/>
        <v>0</v>
      </c>
      <c r="G2">
        <f t="shared" si="0"/>
        <v>0</v>
      </c>
      <c r="J2">
        <f>ROUND(SUM($D$2:D2),0)</f>
        <v>0</v>
      </c>
      <c r="K2">
        <f>ROUND(SUM($E$2:E2),0)</f>
        <v>0</v>
      </c>
      <c r="L2">
        <f>ROUND(SUM($F$2:F2),0)</f>
        <v>0</v>
      </c>
      <c r="M2">
        <f>ROUND(SUM($G$2:G2),0)</f>
        <v>0</v>
      </c>
    </row>
    <row r="3" spans="1:13" x14ac:dyDescent="0.35">
      <c r="A3" s="1">
        <v>44166</v>
      </c>
      <c r="B3">
        <v>0</v>
      </c>
      <c r="D3">
        <f t="shared" ref="D3:D13" si="1">ROUND($B3*D$16,1)</f>
        <v>0</v>
      </c>
      <c r="E3">
        <f t="shared" si="0"/>
        <v>0</v>
      </c>
      <c r="F3">
        <f t="shared" si="0"/>
        <v>0</v>
      </c>
      <c r="G3">
        <f t="shared" si="0"/>
        <v>0</v>
      </c>
      <c r="J3">
        <f>ROUND(SUM($D$2:D3),0)</f>
        <v>0</v>
      </c>
      <c r="K3">
        <f>ROUND(SUM($E$2:E3),0)</f>
        <v>0</v>
      </c>
      <c r="L3">
        <f>ROUND(SUM($F$2:F3),0)</f>
        <v>0</v>
      </c>
      <c r="M3">
        <f>ROUND(SUM($G$2:G3),0)</f>
        <v>0</v>
      </c>
    </row>
    <row r="4" spans="1:13" x14ac:dyDescent="0.35">
      <c r="A4" s="1">
        <v>44197</v>
      </c>
      <c r="B4">
        <v>295</v>
      </c>
      <c r="D4">
        <f t="shared" si="1"/>
        <v>0.5</v>
      </c>
      <c r="E4">
        <f t="shared" si="0"/>
        <v>1.1000000000000001</v>
      </c>
      <c r="F4">
        <f t="shared" si="0"/>
        <v>0.3</v>
      </c>
      <c r="G4">
        <f t="shared" si="0"/>
        <v>0</v>
      </c>
      <c r="J4">
        <f>ROUND(SUM($D$2:D4),0)</f>
        <v>1</v>
      </c>
      <c r="K4">
        <f>ROUND(SUM($E$2:E4),0)</f>
        <v>1</v>
      </c>
      <c r="L4">
        <f>ROUND(SUM($F$2:F4),0)</f>
        <v>0</v>
      </c>
      <c r="M4">
        <f>ROUND(SUM($G$2:G4),0)</f>
        <v>0</v>
      </c>
    </row>
    <row r="5" spans="1:13" x14ac:dyDescent="0.35">
      <c r="A5" s="1">
        <v>44228</v>
      </c>
      <c r="B5">
        <v>1528</v>
      </c>
      <c r="D5">
        <f t="shared" si="1"/>
        <v>2.5</v>
      </c>
      <c r="E5">
        <f t="shared" si="0"/>
        <v>5.5</v>
      </c>
      <c r="F5">
        <f t="shared" si="0"/>
        <v>1.5</v>
      </c>
      <c r="G5">
        <f t="shared" si="0"/>
        <v>0.2</v>
      </c>
      <c r="J5">
        <f>ROUND(SUM($D$2:D5),0)</f>
        <v>3</v>
      </c>
      <c r="K5">
        <f>ROUND(SUM($E$2:E5),0)</f>
        <v>7</v>
      </c>
      <c r="L5">
        <f>ROUND(SUM($F$2:F5),0)</f>
        <v>2</v>
      </c>
      <c r="M5">
        <f>ROUND(SUM($G$2:G5),0)</f>
        <v>0</v>
      </c>
    </row>
    <row r="6" spans="1:13" x14ac:dyDescent="0.35">
      <c r="A6" s="1">
        <v>44256</v>
      </c>
      <c r="B6">
        <v>4318</v>
      </c>
      <c r="D6">
        <f t="shared" si="1"/>
        <v>7.2</v>
      </c>
      <c r="E6">
        <f t="shared" si="0"/>
        <v>15.5</v>
      </c>
      <c r="F6">
        <f t="shared" si="0"/>
        <v>4.3</v>
      </c>
      <c r="G6">
        <f t="shared" si="0"/>
        <v>0.6</v>
      </c>
      <c r="J6">
        <f>ROUND(SUM($D$2:D6),0)</f>
        <v>10</v>
      </c>
      <c r="K6">
        <f>ROUND(SUM($E$2:E6),0)</f>
        <v>22</v>
      </c>
      <c r="L6">
        <f>ROUND(SUM($F$2:F6),0)</f>
        <v>6</v>
      </c>
      <c r="M6">
        <f>ROUND(SUM($G$2:G6),0)</f>
        <v>1</v>
      </c>
    </row>
    <row r="7" spans="1:13" x14ac:dyDescent="0.35">
      <c r="A7" s="1">
        <v>44287</v>
      </c>
      <c r="B7">
        <v>5072</v>
      </c>
      <c r="D7">
        <f t="shared" si="1"/>
        <v>8.5</v>
      </c>
      <c r="E7">
        <f t="shared" si="0"/>
        <v>18.2</v>
      </c>
      <c r="F7">
        <f t="shared" si="0"/>
        <v>5</v>
      </c>
      <c r="G7">
        <f t="shared" si="0"/>
        <v>0.7</v>
      </c>
      <c r="J7">
        <f>ROUND(SUM($D$2:D7),0)</f>
        <v>19</v>
      </c>
      <c r="K7">
        <f>ROUND(SUM($E$2:E7),0)</f>
        <v>40</v>
      </c>
      <c r="L7">
        <f>ROUND(SUM($F$2:F7),0)</f>
        <v>11</v>
      </c>
      <c r="M7">
        <f>ROUND(SUM($G$2:G7),0)</f>
        <v>2</v>
      </c>
    </row>
    <row r="8" spans="1:13" x14ac:dyDescent="0.35">
      <c r="A8" s="1">
        <v>44317</v>
      </c>
      <c r="B8">
        <v>9336</v>
      </c>
      <c r="D8">
        <f t="shared" si="1"/>
        <v>15.6</v>
      </c>
      <c r="E8">
        <f t="shared" si="0"/>
        <v>33.6</v>
      </c>
      <c r="F8">
        <f t="shared" si="0"/>
        <v>9.3000000000000007</v>
      </c>
      <c r="G8">
        <f t="shared" si="0"/>
        <v>1.3</v>
      </c>
      <c r="J8">
        <f>ROUND(SUM($D$2:D8),0)</f>
        <v>34</v>
      </c>
      <c r="K8">
        <f>ROUND(SUM($E$2:E8),0)</f>
        <v>74</v>
      </c>
      <c r="L8">
        <f>ROUND(SUM($F$2:F8),0)</f>
        <v>20</v>
      </c>
      <c r="M8">
        <f>ROUND(SUM($G$2:G8),0)</f>
        <v>3</v>
      </c>
    </row>
    <row r="9" spans="1:13" x14ac:dyDescent="0.35">
      <c r="A9" s="1">
        <v>44348</v>
      </c>
      <c r="B9">
        <v>12599</v>
      </c>
      <c r="D9">
        <f t="shared" si="1"/>
        <v>21</v>
      </c>
      <c r="E9">
        <f t="shared" si="0"/>
        <v>45.3</v>
      </c>
      <c r="F9">
        <f t="shared" si="0"/>
        <v>12.5</v>
      </c>
      <c r="G9">
        <f t="shared" si="0"/>
        <v>1.7</v>
      </c>
      <c r="J9">
        <f>ROUND(SUM($D$2:D9),0)</f>
        <v>55</v>
      </c>
      <c r="K9">
        <f>ROUND(SUM($E$2:E9),0)</f>
        <v>119</v>
      </c>
      <c r="L9">
        <f>ROUND(SUM($F$2:F9),0)</f>
        <v>33</v>
      </c>
      <c r="M9">
        <f>ROUND(SUM($G$2:G9),0)</f>
        <v>5</v>
      </c>
    </row>
    <row r="10" spans="1:13" x14ac:dyDescent="0.35">
      <c r="A10" s="1">
        <v>44378</v>
      </c>
      <c r="B10">
        <v>15072</v>
      </c>
      <c r="D10">
        <f t="shared" si="1"/>
        <v>25.1</v>
      </c>
      <c r="E10">
        <f t="shared" si="0"/>
        <v>54.2</v>
      </c>
      <c r="F10">
        <f t="shared" si="0"/>
        <v>14.9</v>
      </c>
      <c r="G10">
        <f t="shared" si="0"/>
        <v>2.1</v>
      </c>
      <c r="J10">
        <f>ROUND(SUM($D$2:D10),0)</f>
        <v>80</v>
      </c>
      <c r="K10">
        <f>ROUND(SUM($E$2:E10),0)</f>
        <v>173</v>
      </c>
      <c r="L10">
        <f>ROUND(SUM($F$2:F10),0)</f>
        <v>48</v>
      </c>
      <c r="M10">
        <f>ROUND(SUM($G$2:G10),0)</f>
        <v>7</v>
      </c>
    </row>
    <row r="11" spans="1:13" x14ac:dyDescent="0.35">
      <c r="A11" s="1">
        <v>44409</v>
      </c>
      <c r="B11">
        <v>13582</v>
      </c>
      <c r="D11">
        <f t="shared" si="1"/>
        <v>22.6</v>
      </c>
      <c r="E11">
        <f t="shared" si="0"/>
        <v>48.8</v>
      </c>
      <c r="F11">
        <f t="shared" si="0"/>
        <v>13.5</v>
      </c>
      <c r="G11">
        <f t="shared" si="0"/>
        <v>1.9</v>
      </c>
      <c r="J11">
        <f>ROUND(SUM($D$2:D11),0)</f>
        <v>103</v>
      </c>
      <c r="K11">
        <f>ROUND(SUM($E$2:E11),0)</f>
        <v>222</v>
      </c>
      <c r="L11">
        <f>ROUND(SUM($F$2:F11),0)</f>
        <v>61</v>
      </c>
      <c r="M11">
        <f>ROUND(SUM($G$2:G11),0)</f>
        <v>9</v>
      </c>
    </row>
    <row r="12" spans="1:13" x14ac:dyDescent="0.35">
      <c r="A12" s="1">
        <v>44440</v>
      </c>
      <c r="B12">
        <v>17569</v>
      </c>
      <c r="D12">
        <f t="shared" si="1"/>
        <v>29.3</v>
      </c>
      <c r="E12">
        <f t="shared" si="0"/>
        <v>63.2</v>
      </c>
      <c r="F12">
        <f t="shared" si="0"/>
        <v>17.399999999999999</v>
      </c>
      <c r="G12">
        <f t="shared" si="0"/>
        <v>2.4</v>
      </c>
      <c r="J12">
        <f>ROUND(SUM($D$2:D12),0)</f>
        <v>132</v>
      </c>
      <c r="K12">
        <f>ROUND(SUM($E$2:E12),0)</f>
        <v>285</v>
      </c>
      <c r="L12">
        <f>ROUND(SUM($F$2:F12),0)</f>
        <v>79</v>
      </c>
      <c r="M12">
        <f>ROUND(SUM($G$2:G12),0)</f>
        <v>11</v>
      </c>
    </row>
    <row r="13" spans="1:13" x14ac:dyDescent="0.35">
      <c r="A13" s="1">
        <v>44470</v>
      </c>
      <c r="B13">
        <v>15439</v>
      </c>
      <c r="D13">
        <f t="shared" si="1"/>
        <v>25.7</v>
      </c>
      <c r="E13">
        <f t="shared" si="0"/>
        <v>55.5</v>
      </c>
      <c r="F13">
        <f t="shared" si="0"/>
        <v>15.3</v>
      </c>
      <c r="G13">
        <f t="shared" si="0"/>
        <v>2.1</v>
      </c>
      <c r="J13">
        <f>ROUND(SUM($D$2:D13),0)</f>
        <v>158</v>
      </c>
      <c r="K13">
        <f>ROUND(SUM($E$2:E13),0)</f>
        <v>341</v>
      </c>
      <c r="L13">
        <f>ROUND(SUM($F$2:F13),0)</f>
        <v>94</v>
      </c>
      <c r="M13">
        <f>ROUND(SUM($G$2:G13),0)</f>
        <v>13</v>
      </c>
    </row>
    <row r="14" spans="1:13" x14ac:dyDescent="0.35">
      <c r="A14" s="1">
        <v>44501</v>
      </c>
    </row>
    <row r="15" spans="1:13" x14ac:dyDescent="0.35">
      <c r="D15">
        <f>91+67</f>
        <v>158</v>
      </c>
      <c r="E15">
        <f>53+288</f>
        <v>341</v>
      </c>
      <c r="F15">
        <f>79+15</f>
        <v>94</v>
      </c>
      <c r="G15">
        <v>13</v>
      </c>
    </row>
    <row r="16" spans="1:13" x14ac:dyDescent="0.35">
      <c r="D16">
        <f>D15/SUM(B2:B14)</f>
        <v>1.6664908764898218E-3</v>
      </c>
      <c r="E16">
        <f>E15/SUM(B2:B14)</f>
        <v>3.5966670182470202E-3</v>
      </c>
      <c r="F16">
        <f>F15/SUM(B2:B14)</f>
        <v>9.9145659740533694E-4</v>
      </c>
      <c r="G16">
        <f>G15/SUM(B2:B14)</f>
        <v>1.3711633793903597E-4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1" sqref="A1:E1048576"/>
    </sheetView>
  </sheetViews>
  <sheetFormatPr defaultRowHeight="14.5" x14ac:dyDescent="0.35"/>
  <cols>
    <col min="3" max="3" width="16.36328125" customWidth="1"/>
  </cols>
  <sheetData>
    <row r="1" spans="1:5" x14ac:dyDescent="0.35">
      <c r="A1" t="s">
        <v>40</v>
      </c>
      <c r="B1" t="s">
        <v>41</v>
      </c>
      <c r="C1" t="s">
        <v>42</v>
      </c>
      <c r="E1">
        <v>0</v>
      </c>
    </row>
    <row r="2" spans="1:5" x14ac:dyDescent="0.35">
      <c r="A2" t="s">
        <v>43</v>
      </c>
      <c r="B2" t="s">
        <v>44</v>
      </c>
      <c r="C2">
        <v>0</v>
      </c>
      <c r="E2">
        <v>47</v>
      </c>
    </row>
    <row r="3" spans="1:5" x14ac:dyDescent="0.35">
      <c r="A3" t="s">
        <v>45</v>
      </c>
      <c r="B3" t="s">
        <v>44</v>
      </c>
      <c r="C3">
        <v>47</v>
      </c>
      <c r="D3">
        <f t="shared" ref="D3:D34" si="0">E2-C2</f>
        <v>47</v>
      </c>
      <c r="E3">
        <v>155</v>
      </c>
    </row>
    <row r="4" spans="1:5" x14ac:dyDescent="0.35">
      <c r="A4" t="s">
        <v>46</v>
      </c>
      <c r="B4" t="s">
        <v>44</v>
      </c>
      <c r="C4">
        <v>155</v>
      </c>
      <c r="D4">
        <f t="shared" si="0"/>
        <v>108</v>
      </c>
      <c r="E4">
        <v>359</v>
      </c>
    </row>
    <row r="5" spans="1:5" x14ac:dyDescent="0.35">
      <c r="A5" t="s">
        <v>47</v>
      </c>
      <c r="B5" t="s">
        <v>44</v>
      </c>
      <c r="C5">
        <v>359</v>
      </c>
      <c r="D5">
        <f t="shared" si="0"/>
        <v>204</v>
      </c>
      <c r="E5">
        <v>41171</v>
      </c>
    </row>
    <row r="6" spans="1:5" x14ac:dyDescent="0.35">
      <c r="A6" t="s">
        <v>48</v>
      </c>
      <c r="B6" t="s">
        <v>44</v>
      </c>
      <c r="C6">
        <v>41171</v>
      </c>
      <c r="D6">
        <f t="shared" si="0"/>
        <v>40812</v>
      </c>
      <c r="E6">
        <v>140713</v>
      </c>
    </row>
    <row r="7" spans="1:5" x14ac:dyDescent="0.35">
      <c r="A7" t="s">
        <v>49</v>
      </c>
      <c r="B7" t="s">
        <v>44</v>
      </c>
      <c r="C7">
        <v>140713</v>
      </c>
      <c r="D7">
        <f t="shared" si="0"/>
        <v>99542</v>
      </c>
      <c r="E7">
        <v>204024</v>
      </c>
    </row>
    <row r="8" spans="1:5" x14ac:dyDescent="0.35">
      <c r="A8" t="s">
        <v>50</v>
      </c>
      <c r="B8" t="s">
        <v>44</v>
      </c>
      <c r="C8">
        <v>204024</v>
      </c>
      <c r="D8">
        <f t="shared" si="0"/>
        <v>63311</v>
      </c>
      <c r="E8">
        <v>376950</v>
      </c>
    </row>
    <row r="9" spans="1:5" x14ac:dyDescent="0.35">
      <c r="A9" t="s">
        <v>51</v>
      </c>
      <c r="B9" t="s">
        <v>44</v>
      </c>
      <c r="C9">
        <v>376950</v>
      </c>
      <c r="D9">
        <f t="shared" si="0"/>
        <v>172926</v>
      </c>
      <c r="E9">
        <v>653350</v>
      </c>
    </row>
    <row r="10" spans="1:5" x14ac:dyDescent="0.35">
      <c r="A10" t="s">
        <v>52</v>
      </c>
      <c r="B10" t="s">
        <v>44</v>
      </c>
      <c r="C10">
        <v>653350</v>
      </c>
      <c r="D10">
        <f t="shared" si="0"/>
        <v>276400</v>
      </c>
      <c r="E10">
        <v>1026418</v>
      </c>
    </row>
    <row r="11" spans="1:5" x14ac:dyDescent="0.35">
      <c r="A11" t="s">
        <v>53</v>
      </c>
      <c r="B11" t="s">
        <v>44</v>
      </c>
      <c r="C11">
        <v>1026418</v>
      </c>
      <c r="D11">
        <f t="shared" si="0"/>
        <v>373068</v>
      </c>
      <c r="E11">
        <v>1334709</v>
      </c>
    </row>
    <row r="12" spans="1:5" x14ac:dyDescent="0.35">
      <c r="A12" t="s">
        <v>54</v>
      </c>
      <c r="B12" t="s">
        <v>44</v>
      </c>
      <c r="C12">
        <v>1334709</v>
      </c>
      <c r="D12">
        <f t="shared" si="0"/>
        <v>308291</v>
      </c>
      <c r="E12">
        <v>1915546</v>
      </c>
    </row>
    <row r="13" spans="1:5" x14ac:dyDescent="0.35">
      <c r="A13" t="s">
        <v>55</v>
      </c>
      <c r="B13" t="s">
        <v>44</v>
      </c>
      <c r="C13">
        <v>1915546</v>
      </c>
      <c r="D13">
        <f t="shared" si="0"/>
        <v>580837</v>
      </c>
      <c r="E13">
        <v>2497087</v>
      </c>
    </row>
    <row r="14" spans="1:5" x14ac:dyDescent="0.35">
      <c r="A14" t="s">
        <v>56</v>
      </c>
      <c r="B14" t="s">
        <v>44</v>
      </c>
      <c r="C14">
        <v>2497087</v>
      </c>
      <c r="D14">
        <f t="shared" si="0"/>
        <v>581541</v>
      </c>
      <c r="E14">
        <v>3284560</v>
      </c>
    </row>
    <row r="15" spans="1:5" x14ac:dyDescent="0.35">
      <c r="A15" t="s">
        <v>57</v>
      </c>
      <c r="B15" t="s">
        <v>44</v>
      </c>
      <c r="C15">
        <v>3284560</v>
      </c>
      <c r="D15">
        <f t="shared" si="0"/>
        <v>787473</v>
      </c>
      <c r="E15">
        <v>4261991</v>
      </c>
    </row>
    <row r="16" spans="1:5" x14ac:dyDescent="0.35">
      <c r="A16" t="s">
        <v>58</v>
      </c>
      <c r="B16" t="s">
        <v>44</v>
      </c>
      <c r="C16">
        <v>4261991</v>
      </c>
      <c r="D16">
        <f t="shared" si="0"/>
        <v>977431</v>
      </c>
      <c r="E16">
        <v>5434134</v>
      </c>
    </row>
    <row r="17" spans="1:5" x14ac:dyDescent="0.35">
      <c r="A17" t="s">
        <v>59</v>
      </c>
      <c r="B17" t="s">
        <v>44</v>
      </c>
      <c r="C17">
        <v>5434134</v>
      </c>
      <c r="D17">
        <f t="shared" si="0"/>
        <v>1172143</v>
      </c>
      <c r="E17">
        <v>6707581</v>
      </c>
    </row>
    <row r="18" spans="1:5" x14ac:dyDescent="0.35">
      <c r="A18" t="s">
        <v>60</v>
      </c>
      <c r="B18" t="s">
        <v>44</v>
      </c>
      <c r="C18">
        <v>6707581</v>
      </c>
      <c r="D18">
        <f t="shared" si="0"/>
        <v>1273447</v>
      </c>
      <c r="E18">
        <v>8107404</v>
      </c>
    </row>
    <row r="19" spans="1:5" x14ac:dyDescent="0.35">
      <c r="A19" t="s">
        <v>61</v>
      </c>
      <c r="B19" t="s">
        <v>44</v>
      </c>
      <c r="C19">
        <v>8107404</v>
      </c>
      <c r="D19">
        <f t="shared" si="0"/>
        <v>1399823</v>
      </c>
      <c r="E19">
        <v>9842547</v>
      </c>
    </row>
    <row r="20" spans="1:5" x14ac:dyDescent="0.35">
      <c r="A20" t="s">
        <v>62</v>
      </c>
      <c r="B20" t="s">
        <v>44</v>
      </c>
      <c r="C20">
        <v>9842547</v>
      </c>
      <c r="D20">
        <f t="shared" si="0"/>
        <v>1735143</v>
      </c>
      <c r="E20">
        <v>11601500</v>
      </c>
    </row>
    <row r="21" spans="1:5" x14ac:dyDescent="0.35">
      <c r="A21" t="s">
        <v>63</v>
      </c>
      <c r="B21" t="s">
        <v>44</v>
      </c>
      <c r="C21">
        <v>11601500</v>
      </c>
      <c r="D21">
        <f t="shared" si="0"/>
        <v>1758953</v>
      </c>
      <c r="E21">
        <v>13863090</v>
      </c>
    </row>
    <row r="22" spans="1:5" x14ac:dyDescent="0.35">
      <c r="A22" t="s">
        <v>64</v>
      </c>
      <c r="B22" t="s">
        <v>44</v>
      </c>
      <c r="C22">
        <v>13863090</v>
      </c>
      <c r="D22">
        <f t="shared" si="0"/>
        <v>2261590</v>
      </c>
      <c r="E22">
        <v>16574325</v>
      </c>
    </row>
    <row r="23" spans="1:5" x14ac:dyDescent="0.35">
      <c r="A23" t="s">
        <v>65</v>
      </c>
      <c r="B23" t="s">
        <v>44</v>
      </c>
      <c r="C23">
        <v>16574325</v>
      </c>
      <c r="D23">
        <f t="shared" si="0"/>
        <v>2711235</v>
      </c>
      <c r="E23">
        <v>19576585</v>
      </c>
    </row>
    <row r="24" spans="1:5" x14ac:dyDescent="0.35">
      <c r="A24" t="s">
        <v>66</v>
      </c>
      <c r="B24" t="s">
        <v>44</v>
      </c>
      <c r="C24">
        <v>19576585</v>
      </c>
      <c r="D24">
        <f t="shared" si="0"/>
        <v>3002260</v>
      </c>
      <c r="E24">
        <v>22259930</v>
      </c>
    </row>
    <row r="25" spans="1:5" x14ac:dyDescent="0.35">
      <c r="A25" t="s">
        <v>67</v>
      </c>
      <c r="B25" t="s">
        <v>44</v>
      </c>
      <c r="C25">
        <v>22259930</v>
      </c>
      <c r="D25">
        <f t="shared" si="0"/>
        <v>2683345</v>
      </c>
      <c r="E25">
        <v>24825399</v>
      </c>
    </row>
    <row r="26" spans="1:5" x14ac:dyDescent="0.35">
      <c r="A26" t="s">
        <v>68</v>
      </c>
      <c r="B26" t="s">
        <v>44</v>
      </c>
      <c r="C26">
        <v>24825399</v>
      </c>
      <c r="D26">
        <f t="shared" si="0"/>
        <v>2565469</v>
      </c>
      <c r="E26">
        <v>27651183</v>
      </c>
    </row>
    <row r="27" spans="1:5" x14ac:dyDescent="0.35">
      <c r="A27" t="s">
        <v>69</v>
      </c>
      <c r="B27" t="s">
        <v>44</v>
      </c>
      <c r="C27">
        <v>27651183</v>
      </c>
      <c r="D27">
        <f t="shared" si="0"/>
        <v>2825784</v>
      </c>
      <c r="E27">
        <v>30528071</v>
      </c>
    </row>
    <row r="28" spans="1:5" x14ac:dyDescent="0.35">
      <c r="A28" t="s">
        <v>70</v>
      </c>
      <c r="B28" t="s">
        <v>44</v>
      </c>
      <c r="C28">
        <v>30528071</v>
      </c>
      <c r="D28">
        <f t="shared" si="0"/>
        <v>2876888</v>
      </c>
      <c r="E28">
        <v>33331427</v>
      </c>
    </row>
    <row r="29" spans="1:5" x14ac:dyDescent="0.35">
      <c r="A29" t="s">
        <v>71</v>
      </c>
      <c r="B29" t="s">
        <v>44</v>
      </c>
      <c r="C29">
        <v>33331427</v>
      </c>
      <c r="D29">
        <f t="shared" si="0"/>
        <v>2803356</v>
      </c>
      <c r="E29">
        <v>35953643</v>
      </c>
    </row>
    <row r="30" spans="1:5" x14ac:dyDescent="0.35">
      <c r="A30" t="s">
        <v>72</v>
      </c>
      <c r="B30" t="s">
        <v>44</v>
      </c>
      <c r="C30">
        <v>35953643</v>
      </c>
      <c r="D30">
        <f t="shared" si="0"/>
        <v>2622216</v>
      </c>
      <c r="E30">
        <v>38501908</v>
      </c>
    </row>
    <row r="31" spans="1:5" x14ac:dyDescent="0.35">
      <c r="A31" t="s">
        <v>73</v>
      </c>
      <c r="B31" t="s">
        <v>44</v>
      </c>
      <c r="C31">
        <v>38501908</v>
      </c>
      <c r="D31">
        <f t="shared" si="0"/>
        <v>2548265</v>
      </c>
      <c r="E31">
        <v>41192761</v>
      </c>
    </row>
    <row r="32" spans="1:5" x14ac:dyDescent="0.35">
      <c r="A32" t="s">
        <v>74</v>
      </c>
      <c r="B32" t="s">
        <v>44</v>
      </c>
      <c r="C32">
        <v>41192761</v>
      </c>
      <c r="D32">
        <f t="shared" si="0"/>
        <v>2690853</v>
      </c>
      <c r="E32">
        <v>43697990</v>
      </c>
    </row>
    <row r="33" spans="1:5" x14ac:dyDescent="0.35">
      <c r="A33" t="s">
        <v>75</v>
      </c>
      <c r="B33" t="s">
        <v>44</v>
      </c>
      <c r="C33">
        <v>43697990</v>
      </c>
      <c r="D33">
        <f t="shared" si="0"/>
        <v>2505229</v>
      </c>
      <c r="E33">
        <v>46126145</v>
      </c>
    </row>
    <row r="34" spans="1:5" x14ac:dyDescent="0.35">
      <c r="A34" t="s">
        <v>76</v>
      </c>
      <c r="B34" t="s">
        <v>44</v>
      </c>
      <c r="C34">
        <v>46126145</v>
      </c>
      <c r="D34">
        <f t="shared" si="0"/>
        <v>2428155</v>
      </c>
      <c r="E34">
        <v>48320440</v>
      </c>
    </row>
    <row r="35" spans="1:5" x14ac:dyDescent="0.35">
      <c r="A35" t="s">
        <v>77</v>
      </c>
      <c r="B35" t="s">
        <v>44</v>
      </c>
      <c r="C35">
        <v>48320440</v>
      </c>
      <c r="D35">
        <f t="shared" ref="D35:D52" si="1">E34-C34</f>
        <v>2194295</v>
      </c>
      <c r="E35">
        <v>50444218</v>
      </c>
    </row>
    <row r="36" spans="1:5" x14ac:dyDescent="0.35">
      <c r="A36" t="s">
        <v>78</v>
      </c>
      <c r="B36" t="s">
        <v>44</v>
      </c>
      <c r="C36">
        <v>50444218</v>
      </c>
      <c r="D36">
        <f t="shared" si="1"/>
        <v>2123778</v>
      </c>
      <c r="E36">
        <v>52410233</v>
      </c>
    </row>
    <row r="37" spans="1:5" x14ac:dyDescent="0.35">
      <c r="A37" t="s">
        <v>79</v>
      </c>
      <c r="B37" t="s">
        <v>44</v>
      </c>
      <c r="C37">
        <v>52410233</v>
      </c>
      <c r="D37">
        <f t="shared" si="1"/>
        <v>1966015</v>
      </c>
      <c r="E37">
        <v>54454946</v>
      </c>
    </row>
    <row r="38" spans="1:5" x14ac:dyDescent="0.35">
      <c r="A38" t="s">
        <v>80</v>
      </c>
      <c r="B38" t="s">
        <v>44</v>
      </c>
      <c r="C38">
        <v>54454946</v>
      </c>
      <c r="D38">
        <f t="shared" si="1"/>
        <v>2044713</v>
      </c>
      <c r="E38">
        <v>56379861</v>
      </c>
    </row>
    <row r="39" spans="1:5" x14ac:dyDescent="0.35">
      <c r="A39" t="s">
        <v>81</v>
      </c>
      <c r="B39" t="s">
        <v>44</v>
      </c>
      <c r="C39">
        <v>56379861</v>
      </c>
      <c r="D39">
        <f t="shared" si="1"/>
        <v>1924915</v>
      </c>
      <c r="E39">
        <v>57831902</v>
      </c>
    </row>
    <row r="40" spans="1:5" x14ac:dyDescent="0.35">
      <c r="A40" t="s">
        <v>82</v>
      </c>
      <c r="B40" t="s">
        <v>44</v>
      </c>
      <c r="C40">
        <v>57831902</v>
      </c>
      <c r="D40">
        <f t="shared" si="1"/>
        <v>1452041</v>
      </c>
      <c r="E40">
        <v>58971824</v>
      </c>
    </row>
    <row r="41" spans="1:5" x14ac:dyDescent="0.35">
      <c r="A41" t="s">
        <v>83</v>
      </c>
      <c r="B41" t="s">
        <v>44</v>
      </c>
      <c r="C41">
        <v>58971824</v>
      </c>
      <c r="D41">
        <f t="shared" si="1"/>
        <v>1139922</v>
      </c>
      <c r="E41">
        <v>59947672</v>
      </c>
    </row>
    <row r="42" spans="1:5" x14ac:dyDescent="0.35">
      <c r="A42" t="s">
        <v>84</v>
      </c>
      <c r="B42" t="s">
        <v>44</v>
      </c>
      <c r="C42">
        <v>59947672</v>
      </c>
      <c r="D42">
        <f t="shared" si="1"/>
        <v>975848</v>
      </c>
      <c r="E42">
        <v>60754369</v>
      </c>
    </row>
    <row r="43" spans="1:5" x14ac:dyDescent="0.35">
      <c r="A43" t="s">
        <v>85</v>
      </c>
      <c r="B43" t="s">
        <v>44</v>
      </c>
      <c r="C43">
        <v>60754369</v>
      </c>
      <c r="D43">
        <f t="shared" si="1"/>
        <v>806697</v>
      </c>
      <c r="E43">
        <v>61407109</v>
      </c>
    </row>
    <row r="44" spans="1:5" x14ac:dyDescent="0.35">
      <c r="A44" t="s">
        <v>86</v>
      </c>
      <c r="B44" t="s">
        <v>44</v>
      </c>
      <c r="C44">
        <v>61407109</v>
      </c>
      <c r="D44">
        <f t="shared" si="1"/>
        <v>652740</v>
      </c>
      <c r="E44">
        <v>62004606</v>
      </c>
    </row>
    <row r="45" spans="1:5" x14ac:dyDescent="0.35">
      <c r="A45" t="s">
        <v>87</v>
      </c>
      <c r="B45" t="s">
        <v>44</v>
      </c>
      <c r="C45">
        <v>62004606</v>
      </c>
      <c r="D45">
        <f t="shared" si="1"/>
        <v>597497</v>
      </c>
      <c r="E45">
        <v>62455598</v>
      </c>
    </row>
    <row r="46" spans="1:5" x14ac:dyDescent="0.35">
      <c r="A46" t="s">
        <v>88</v>
      </c>
      <c r="B46" t="s">
        <v>44</v>
      </c>
      <c r="C46">
        <v>62455598</v>
      </c>
      <c r="D46">
        <f t="shared" si="1"/>
        <v>450992</v>
      </c>
      <c r="E46">
        <v>62872853</v>
      </c>
    </row>
    <row r="47" spans="1:5" x14ac:dyDescent="0.35">
      <c r="A47" t="s">
        <v>89</v>
      </c>
      <c r="B47" t="s">
        <v>44</v>
      </c>
      <c r="C47">
        <v>62872853</v>
      </c>
      <c r="D47">
        <f t="shared" si="1"/>
        <v>417255</v>
      </c>
      <c r="E47">
        <v>63374922</v>
      </c>
    </row>
    <row r="48" spans="1:5" x14ac:dyDescent="0.35">
      <c r="A48" t="s">
        <v>90</v>
      </c>
      <c r="B48" t="s">
        <v>44</v>
      </c>
      <c r="C48">
        <v>63374922</v>
      </c>
      <c r="D48">
        <f t="shared" si="1"/>
        <v>502069</v>
      </c>
      <c r="E48">
        <v>64113080</v>
      </c>
    </row>
    <row r="49" spans="1:5" x14ac:dyDescent="0.35">
      <c r="A49" t="s">
        <v>91</v>
      </c>
      <c r="B49" t="s">
        <v>44</v>
      </c>
      <c r="C49">
        <v>64113080</v>
      </c>
      <c r="D49">
        <f t="shared" si="1"/>
        <v>738158</v>
      </c>
      <c r="E49">
        <v>65057881</v>
      </c>
    </row>
    <row r="50" spans="1:5" x14ac:dyDescent="0.35">
      <c r="A50" t="s">
        <v>92</v>
      </c>
      <c r="B50" t="s">
        <v>44</v>
      </c>
      <c r="C50">
        <v>65057881</v>
      </c>
      <c r="D50">
        <f t="shared" si="1"/>
        <v>944801</v>
      </c>
      <c r="E50">
        <v>66901467</v>
      </c>
    </row>
    <row r="51" spans="1:5" x14ac:dyDescent="0.35">
      <c r="A51" t="s">
        <v>93</v>
      </c>
      <c r="B51" t="s">
        <v>44</v>
      </c>
      <c r="C51">
        <v>66901467</v>
      </c>
      <c r="D51">
        <f t="shared" si="1"/>
        <v>1843586</v>
      </c>
      <c r="E51">
        <v>67690830</v>
      </c>
    </row>
    <row r="52" spans="1:5" x14ac:dyDescent="0.35">
      <c r="A52" t="s">
        <v>94</v>
      </c>
      <c r="B52" t="s">
        <v>44</v>
      </c>
      <c r="C52">
        <v>67690830</v>
      </c>
      <c r="D52">
        <f t="shared" si="1"/>
        <v>789363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2022-01-27T12:19:34Z</dcterms:modified>
</cp:coreProperties>
</file>