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11A34BC2-23C1-40F4-9E72-456A90F5FCDB}" xr6:coauthVersionLast="47" xr6:coauthVersionMax="47" xr10:uidLastSave="{00000000-0000-0000-0000-000000000000}"/>
  <bookViews>
    <workbookView xWindow="0" yWindow="0" windowWidth="25800" windowHeight="21000" xr2:uid="{0B84ED1C-152F-4018-BB72-2914F97B7C0B}"/>
  </bookViews>
  <sheets>
    <sheet name="Tangency" sheetId="2" r:id="rId1"/>
    <sheet name="CAL" sheetId="4" r:id="rId2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CAL!$C$16:$D$16</definedName>
    <definedName name="solver_adj" localSheetId="0" hidden="1">Tangency!$C$16:$D$16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CAL!$E$16</definedName>
    <definedName name="solver_lhs1" localSheetId="0" hidden="1">Tangency!$E$16</definedName>
    <definedName name="solver_lhs2" localSheetId="1" hidden="1">CAL!$F$16</definedName>
    <definedName name="solver_lhs2" localSheetId="0" hidden="1">Tangency!$F$16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CAL!$I$16</definedName>
    <definedName name="solver_opt" localSheetId="0" hidden="1">Tangency!$I$16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hs1" localSheetId="1" hidden="1">1</definedName>
    <definedName name="solver_rhs1" localSheetId="0" hidden="1">1</definedName>
    <definedName name="solver_rhs2" localSheetId="1" hidden="1">CAL!$B$16</definedName>
    <definedName name="solver_rhs2" localSheetId="0" hidden="1">Tangency!$B$16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USMk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D57" i="2"/>
  <c r="C57" i="2"/>
  <c r="F39" i="4"/>
  <c r="G35" i="4"/>
  <c r="E35" i="4"/>
  <c r="F35" i="4"/>
  <c r="D39" i="4"/>
  <c r="E39" i="4" s="1"/>
  <c r="D38" i="4"/>
  <c r="E38" i="4" s="1"/>
  <c r="D37" i="4"/>
  <c r="F37" i="4" s="1"/>
  <c r="D36" i="4"/>
  <c r="F36" i="4" s="1"/>
  <c r="D35" i="4"/>
  <c r="F31" i="4"/>
  <c r="E31" i="4"/>
  <c r="D28" i="4"/>
  <c r="E28" i="4" s="1"/>
  <c r="C22" i="4"/>
  <c r="C23" i="4" s="1"/>
  <c r="D21" i="4"/>
  <c r="E21" i="4" s="1"/>
  <c r="F16" i="4"/>
  <c r="E16" i="4"/>
  <c r="D9" i="4"/>
  <c r="C9" i="4"/>
  <c r="D8" i="4"/>
  <c r="C8" i="4"/>
  <c r="G16" i="4" s="1" a="1"/>
  <c r="G16" i="4" s="1"/>
  <c r="H16" i="4" s="1"/>
  <c r="I16" i="4" s="1"/>
  <c r="D21" i="2"/>
  <c r="F21" i="2" s="1"/>
  <c r="D28" i="2"/>
  <c r="E28" i="2" s="1"/>
  <c r="C22" i="2"/>
  <c r="D22" i="2" s="1"/>
  <c r="D9" i="2"/>
  <c r="C9" i="2"/>
  <c r="D8" i="2" s="1"/>
  <c r="C8" i="2"/>
  <c r="F31" i="2"/>
  <c r="E31" i="2"/>
  <c r="F16" i="2"/>
  <c r="E16" i="2"/>
  <c r="E59" i="2"/>
  <c r="E57" i="2"/>
  <c r="E58" i="2"/>
  <c r="F17" i="4"/>
  <c r="G18" i="4"/>
  <c r="G18" i="2"/>
  <c r="F17" i="2"/>
  <c r="D58" i="2" l="1"/>
  <c r="D59" i="2" s="1"/>
  <c r="F28" i="2"/>
  <c r="F21" i="4"/>
  <c r="G21" i="4" a="1"/>
  <c r="G21" i="4" s="1"/>
  <c r="H21" i="4" s="1"/>
  <c r="I21" i="4" s="1"/>
  <c r="F28" i="4"/>
  <c r="G39" i="4"/>
  <c r="F38" i="4"/>
  <c r="G38" i="4" s="1"/>
  <c r="E37" i="4"/>
  <c r="G37" i="4" s="1"/>
  <c r="E36" i="4"/>
  <c r="G36" i="4" s="1"/>
  <c r="D23" i="4"/>
  <c r="G23" i="4" s="1" a="1"/>
  <c r="G23" i="4" s="1"/>
  <c r="H23" i="4" s="1"/>
  <c r="C24" i="4"/>
  <c r="D22" i="4"/>
  <c r="G28" i="4" a="1"/>
  <c r="G28" i="4" s="1"/>
  <c r="H28" i="4" s="1"/>
  <c r="I28" i="4" s="1"/>
  <c r="F22" i="4"/>
  <c r="G22" i="4" a="1"/>
  <c r="G22" i="4" s="1"/>
  <c r="H22" i="4" s="1"/>
  <c r="E22" i="4"/>
  <c r="G31" i="4" a="1"/>
  <c r="G31" i="4" s="1"/>
  <c r="H31" i="4" s="1"/>
  <c r="I31" i="4" s="1"/>
  <c r="E21" i="2"/>
  <c r="C23" i="2"/>
  <c r="E22" i="2"/>
  <c r="F22" i="2"/>
  <c r="G22" i="2" a="1"/>
  <c r="G22" i="2" s="1"/>
  <c r="H22" i="2" s="1"/>
  <c r="G31" i="2" a="1"/>
  <c r="G31" i="2" s="1"/>
  <c r="H31" i="2" s="1"/>
  <c r="I31" i="2" s="1"/>
  <c r="G16" i="2" a="1"/>
  <c r="G16" i="2" s="1"/>
  <c r="H16" i="2" s="1"/>
  <c r="I16" i="2" s="1"/>
  <c r="G28" i="2" a="1"/>
  <c r="G28" i="2" s="1"/>
  <c r="H28" i="2" s="1"/>
  <c r="I28" i="2" s="1"/>
  <c r="G21" i="2" a="1"/>
  <c r="G21" i="2" s="1"/>
  <c r="H21" i="2" s="1"/>
  <c r="I21" i="2" s="1"/>
  <c r="C59" i="2" l="1"/>
  <c r="C25" i="4"/>
  <c r="E24" i="4"/>
  <c r="D24" i="4"/>
  <c r="F24" i="4" s="1"/>
  <c r="I22" i="4"/>
  <c r="E23" i="4"/>
  <c r="F23" i="4"/>
  <c r="I23" i="4" s="1"/>
  <c r="I22" i="2"/>
  <c r="D23" i="2"/>
  <c r="C24" i="2"/>
  <c r="G24" i="4" l="1" a="1"/>
  <c r="G24" i="4" s="1"/>
  <c r="H24" i="4" s="1"/>
  <c r="I24" i="4" s="1"/>
  <c r="D25" i="4"/>
  <c r="C26" i="4"/>
  <c r="F25" i="4"/>
  <c r="E25" i="4"/>
  <c r="G25" i="4" a="1"/>
  <c r="G25" i="4" s="1"/>
  <c r="H25" i="4" s="1"/>
  <c r="G23" i="2" a="1"/>
  <c r="G23" i="2" s="1"/>
  <c r="H23" i="2" s="1"/>
  <c r="F23" i="2"/>
  <c r="E23" i="2"/>
  <c r="C25" i="2"/>
  <c r="D24" i="2"/>
  <c r="I25" i="4" l="1"/>
  <c r="D26" i="4"/>
  <c r="F26" i="4" s="1"/>
  <c r="C27" i="4"/>
  <c r="C26" i="2"/>
  <c r="D25" i="2"/>
  <c r="F25" i="2" s="1"/>
  <c r="E24" i="2"/>
  <c r="F24" i="2"/>
  <c r="G24" i="2" a="1"/>
  <c r="G24" i="2" s="1"/>
  <c r="H24" i="2" s="1"/>
  <c r="I24" i="2" s="1"/>
  <c r="I23" i="2"/>
  <c r="E26" i="4" l="1"/>
  <c r="D27" i="4"/>
  <c r="G27" i="4" s="1" a="1"/>
  <c r="G27" i="4" s="1"/>
  <c r="H27" i="4" s="1"/>
  <c r="G26" i="4" a="1"/>
  <c r="G26" i="4" s="1"/>
  <c r="H26" i="4" s="1"/>
  <c r="I26" i="4" s="1"/>
  <c r="G25" i="2" a="1"/>
  <c r="G25" i="2" s="1"/>
  <c r="H25" i="2" s="1"/>
  <c r="I25" i="2" s="1"/>
  <c r="E25" i="2"/>
  <c r="D26" i="2"/>
  <c r="E26" i="2" s="1"/>
  <c r="C27" i="2"/>
  <c r="G26" i="2" a="1"/>
  <c r="G26" i="2" s="1"/>
  <c r="H26" i="2" s="1"/>
  <c r="F26" i="2"/>
  <c r="F27" i="4" l="1"/>
  <c r="I27" i="4" s="1"/>
  <c r="E27" i="4"/>
  <c r="I26" i="2"/>
  <c r="D27" i="2"/>
  <c r="F27" i="2" s="1"/>
  <c r="G27" i="2" a="1"/>
  <c r="G27" i="2" s="1"/>
  <c r="H27" i="2" s="1"/>
  <c r="E27" i="2" l="1"/>
  <c r="I27" i="2"/>
</calcChain>
</file>

<file path=xl/sharedStrings.xml><?xml version="1.0" encoding="utf-8"?>
<sst xmlns="http://schemas.openxmlformats.org/spreadsheetml/2006/main" count="87" uniqueCount="23">
  <si>
    <t>Finding Tangency Portfolio Using Solver</t>
  </si>
  <si>
    <t>Asset:</t>
  </si>
  <si>
    <t>Domestic Equity</t>
  </si>
  <si>
    <t>Expected Return</t>
  </si>
  <si>
    <t>Return Standard Deviation</t>
  </si>
  <si>
    <t>Covariance Matrix</t>
  </si>
  <si>
    <t>Risk-free Rate</t>
  </si>
  <si>
    <t>Portfolio Weights</t>
  </si>
  <si>
    <t>Target E[r]</t>
  </si>
  <si>
    <t>Sum of Weights</t>
  </si>
  <si>
    <t>Portfolio E[r]</t>
  </si>
  <si>
    <t>Portfolio Var</t>
  </si>
  <si>
    <t>Portfolio SD</t>
  </si>
  <si>
    <t>Portfolio SR</t>
  </si>
  <si>
    <t>N/A</t>
  </si>
  <si>
    <t>Tangency Weights</t>
  </si>
  <si>
    <t>The Capital Allocation Line</t>
  </si>
  <si>
    <t>Weight in Risk-free</t>
  </si>
  <si>
    <t>Weight in Tangency</t>
  </si>
  <si>
    <t>Bond Fund</t>
  </si>
  <si>
    <t>w</t>
  </si>
  <si>
    <t>Excess Returns</t>
  </si>
  <si>
    <t>Solving system of equations: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</si>
</sst>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0"/>
    <numFmt numFmtId="166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0" fillId="0" borderId="7" xfId="0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165" fontId="2" fillId="0" borderId="5" xfId="0" applyNumberFormat="1" applyFont="1" applyBorder="1"/>
    <xf numFmtId="165" fontId="2" fillId="0" borderId="6" xfId="0" applyNumberFormat="1" applyFont="1" applyBorder="1"/>
    <xf numFmtId="165" fontId="0" fillId="0" borderId="0" xfId="0" applyNumberFormat="1"/>
    <xf numFmtId="0" fontId="0" fillId="0" borderId="7" xfId="0" applyBorder="1" applyAlignment="1">
      <alignment wrapText="1"/>
    </xf>
    <xf numFmtId="165" fontId="2" fillId="0" borderId="8" xfId="0" applyNumberFormat="1" applyFont="1" applyBorder="1"/>
    <xf numFmtId="165" fontId="2" fillId="0" borderId="10" xfId="0" applyNumberFormat="1" applyFont="1" applyBorder="1"/>
    <xf numFmtId="165" fontId="3" fillId="0" borderId="0" xfId="0" applyNumberFormat="1" applyFont="1"/>
    <xf numFmtId="0" fontId="1" fillId="0" borderId="12" xfId="0" applyFont="1" applyBorder="1"/>
    <xf numFmtId="0" fontId="1" fillId="0" borderId="12" xfId="0" applyFont="1" applyBorder="1" applyAlignment="1">
      <alignment wrapText="1"/>
    </xf>
    <xf numFmtId="9" fontId="2" fillId="0" borderId="0" xfId="0" applyNumberFormat="1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  <xf numFmtId="166" fontId="0" fillId="0" borderId="3" xfId="0" applyNumberFormat="1" applyBorder="1"/>
    <xf numFmtId="166" fontId="0" fillId="0" borderId="11" xfId="0" applyNumberFormat="1" applyBorder="1"/>
    <xf numFmtId="164" fontId="0" fillId="0" borderId="9" xfId="0" applyNumberFormat="1" applyBorder="1"/>
    <xf numFmtId="165" fontId="0" fillId="0" borderId="9" xfId="0" applyNumberFormat="1" applyBorder="1"/>
    <xf numFmtId="166" fontId="0" fillId="0" borderId="10" xfId="0" applyNumberFormat="1" applyBorder="1"/>
    <xf numFmtId="164" fontId="1" fillId="0" borderId="13" xfId="0" applyNumberFormat="1" applyFont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164" fontId="0" fillId="0" borderId="4" xfId="0" applyNumberFormat="1" applyBorder="1"/>
    <xf numFmtId="165" fontId="0" fillId="0" borderId="11" xfId="0" applyNumberFormat="1" applyBorder="1"/>
    <xf numFmtId="164" fontId="0" fillId="0" borderId="7" xfId="0" applyNumberFormat="1" applyBorder="1"/>
    <xf numFmtId="165" fontId="0" fillId="0" borderId="10" xfId="0" applyNumberFormat="1" applyBorder="1"/>
    <xf numFmtId="164" fontId="2" fillId="0" borderId="0" xfId="0" applyNumberFormat="1" applyFont="1"/>
    <xf numFmtId="164" fontId="4" fillId="0" borderId="0" xfId="0" applyNumberFormat="1" applyFont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7" xfId="0" applyNumberFormat="1" applyFont="1" applyBorder="1"/>
    <xf numFmtId="0" fontId="0" fillId="0" borderId="11" xfId="0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Efficient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Tangency!$H$21:$H$28</c:f>
              <c:numCache>
                <c:formatCode>0.0%</c:formatCode>
                <c:ptCount val="8"/>
                <c:pt idx="0">
                  <c:v>7.9341036040626547E-2</c:v>
                </c:pt>
                <c:pt idx="1">
                  <c:v>5.282045058497703E-2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6.2569960843842629E-2</c:v>
                </c:pt>
                <c:pt idx="5">
                  <c:v>9.0388052307813355E-2</c:v>
                </c:pt>
                <c:pt idx="6">
                  <c:v>0.11985407794480753</c:v>
                </c:pt>
                <c:pt idx="7">
                  <c:v>0.15</c:v>
                </c:pt>
              </c:numCache>
            </c:numRef>
          </c:xVal>
          <c:yVal>
            <c:numRef>
              <c:f>Tangency!$F$21:$F$28</c:f>
              <c:numCache>
                <c:formatCode>0.0%</c:formatCode>
                <c:ptCount val="8"/>
                <c:pt idx="0">
                  <c:v>2.5000000000000001E-2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4.0000000000000008E-2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01-440B-93A2-54DCA8FAD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scatterChart>
        <c:scatterStyle val="lineMarker"/>
        <c:varyColors val="0"/>
        <c:ser>
          <c:idx val="2"/>
          <c:order val="1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Tangency!$H$31</c:f>
              <c:numCache>
                <c:formatCode>#,##0.0000</c:formatCode>
                <c:ptCount val="1"/>
                <c:pt idx="0">
                  <c:v>3.5425267418018547E-2</c:v>
                </c:pt>
              </c:numCache>
            </c:numRef>
          </c:xVal>
          <c:yVal>
            <c:numRef>
              <c:f>Tangency!$F$31</c:f>
              <c:numCache>
                <c:formatCode>#,##0.0000</c:formatCode>
                <c:ptCount val="1"/>
                <c:pt idx="0">
                  <c:v>3.83008574781857E-2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01-440B-93A2-54DCA8FAD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Efficient Frontier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CAL!$H$21:$H$28</c:f>
              <c:numCache>
                <c:formatCode>0.0%</c:formatCode>
                <c:ptCount val="8"/>
                <c:pt idx="0">
                  <c:v>7.9341036040626547E-2</c:v>
                </c:pt>
                <c:pt idx="1">
                  <c:v>5.282045058497703E-2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6.2569960843842629E-2</c:v>
                </c:pt>
                <c:pt idx="5">
                  <c:v>9.0388052307813355E-2</c:v>
                </c:pt>
                <c:pt idx="6">
                  <c:v>0.11985407794480753</c:v>
                </c:pt>
                <c:pt idx="7">
                  <c:v>0.15</c:v>
                </c:pt>
              </c:numCache>
            </c:numRef>
          </c:xVal>
          <c:yVal>
            <c:numRef>
              <c:f>CAL!$F$21:$F$28</c:f>
              <c:numCache>
                <c:formatCode>0.0%</c:formatCode>
                <c:ptCount val="8"/>
                <c:pt idx="0">
                  <c:v>2.5000000000000001E-2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4.0000000000000008E-2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17-411A-92FA-264E942F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scatterChart>
        <c:scatterStyle val="lineMarker"/>
        <c:varyColors val="0"/>
        <c:ser>
          <c:idx val="2"/>
          <c:order val="1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CAL!$H$31</c:f>
              <c:numCache>
                <c:formatCode>#,##0.0000</c:formatCode>
                <c:ptCount val="1"/>
                <c:pt idx="0">
                  <c:v>3.5425267418018547E-2</c:v>
                </c:pt>
              </c:numCache>
            </c:numRef>
          </c:xVal>
          <c:yVal>
            <c:numRef>
              <c:f>CAL!$F$31</c:f>
              <c:numCache>
                <c:formatCode>#,##0.0000</c:formatCode>
                <c:ptCount val="1"/>
                <c:pt idx="0">
                  <c:v>3.83008574781857E-2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7-411A-92FA-264E942FA86E}"/>
            </c:ext>
          </c:extLst>
        </c:ser>
        <c:ser>
          <c:idx val="0"/>
          <c:order val="2"/>
          <c:tx>
            <c:v>Capital Allocation Line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CAL!$F$35:$F$39</c:f>
              <c:numCache>
                <c:formatCode>0.0%</c:formatCode>
                <c:ptCount val="5"/>
                <c:pt idx="0">
                  <c:v>0</c:v>
                </c:pt>
                <c:pt idx="1">
                  <c:v>1.417010696720742E-2</c:v>
                </c:pt>
                <c:pt idx="2">
                  <c:v>2.834021393441484E-2</c:v>
                </c:pt>
                <c:pt idx="3">
                  <c:v>4.2510320901622253E-2</c:v>
                </c:pt>
                <c:pt idx="4">
                  <c:v>5.668042786882968E-2</c:v>
                </c:pt>
              </c:numCache>
            </c:numRef>
          </c:xVal>
          <c:yVal>
            <c:numRef>
              <c:f>CAL!$E$35:$E$39</c:f>
              <c:numCache>
                <c:formatCode>0.0%</c:formatCode>
                <c:ptCount val="5"/>
                <c:pt idx="0">
                  <c:v>0.02</c:v>
                </c:pt>
                <c:pt idx="1">
                  <c:v>2.7320342991274282E-2</c:v>
                </c:pt>
                <c:pt idx="2">
                  <c:v>3.4640685982548561E-2</c:v>
                </c:pt>
                <c:pt idx="3">
                  <c:v>4.1961028973822839E-2</c:v>
                </c:pt>
                <c:pt idx="4">
                  <c:v>4.9281371965097118E-2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17-411A-92FA-264E942F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827565</xdr:colOff>
      <xdr:row>0</xdr:row>
      <xdr:rowOff>1</xdr:rowOff>
    </xdr:from>
    <xdr:to>
      <xdr:col>12</xdr:col>
      <xdr:colOff>59764</xdr:colOff>
      <xdr:row>11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2AE46-0DCB-4493-9E97-C7B9552C5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784813</xdr:colOff>
      <xdr:row>54</xdr:row>
      <xdr:rowOff>66261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F34162-3985-26CA-F5FB-1C9DDB5A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04" y="6891130"/>
          <a:ext cx="3832813" cy="406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827565</xdr:colOff>
      <xdr:row>0</xdr:row>
      <xdr:rowOff>1</xdr:rowOff>
    </xdr:from>
    <xdr:to>
      <xdr:col>12</xdr:col>
      <xdr:colOff>59764</xdr:colOff>
      <xdr:row>11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04B23-5588-4925-A781-AA3E1567F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308-A419-4C08-9052-A20BC35D7FC5}">
  <dimension ref="A1:L133"/>
  <sheetViews>
    <sheetView tabSelected="1" zoomScale="140" zoomScaleNormal="140" workbookViewId="0"/>
  </sheetViews>
  <sheetFormatPr defaultRowHeight="15" x14ac:dyDescent="0.25"/>
  <cols>
    <col min="1" max="1" width="5" customWidth="1"/>
    <col min="2" max="2" width="22.140625" customWidth="1"/>
    <col min="3" max="11" width="11.85546875" customWidth="1"/>
  </cols>
  <sheetData>
    <row r="1" spans="1:10" x14ac:dyDescent="0.25">
      <c r="A1" s="1" t="s">
        <v>0</v>
      </c>
    </row>
    <row r="2" spans="1:10" ht="15.75" thickBot="1" x14ac:dyDescent="0.3"/>
    <row r="3" spans="1:10" ht="30" x14ac:dyDescent="0.25">
      <c r="B3" s="2" t="s">
        <v>1</v>
      </c>
      <c r="C3" s="3" t="s">
        <v>2</v>
      </c>
      <c r="D3" s="4" t="s">
        <v>19</v>
      </c>
    </row>
    <row r="4" spans="1:10" x14ac:dyDescent="0.25">
      <c r="B4" s="5" t="s">
        <v>3</v>
      </c>
      <c r="C4" s="6">
        <v>0.06</v>
      </c>
      <c r="D4" s="7">
        <v>3.5000000000000003E-2</v>
      </c>
    </row>
    <row r="5" spans="1:10" ht="15.75" thickBot="1" x14ac:dyDescent="0.3">
      <c r="B5" s="8" t="s">
        <v>4</v>
      </c>
      <c r="C5" s="9">
        <v>0.15</v>
      </c>
      <c r="D5" s="10">
        <v>3.5000000000000003E-2</v>
      </c>
    </row>
    <row r="6" spans="1:10" ht="15.75" thickBot="1" x14ac:dyDescent="0.3">
      <c r="C6" s="11"/>
      <c r="D6" s="11"/>
    </row>
    <row r="7" spans="1:10" ht="30" x14ac:dyDescent="0.25">
      <c r="B7" s="12" t="s">
        <v>5</v>
      </c>
      <c r="C7" s="3" t="s">
        <v>2</v>
      </c>
      <c r="D7" s="4" t="s">
        <v>19</v>
      </c>
      <c r="G7" s="13"/>
    </row>
    <row r="8" spans="1:10" x14ac:dyDescent="0.25">
      <c r="B8" s="14" t="s">
        <v>2</v>
      </c>
      <c r="C8" s="15">
        <f>C5^2</f>
        <v>2.2499999999999999E-2</v>
      </c>
      <c r="D8" s="16">
        <f>C9</f>
        <v>-2.6250000000000004E-4</v>
      </c>
      <c r="H8" s="17"/>
      <c r="I8" s="17"/>
      <c r="J8" s="17"/>
    </row>
    <row r="9" spans="1:10" ht="15.75" thickBot="1" x14ac:dyDescent="0.3">
      <c r="B9" s="18" t="s">
        <v>19</v>
      </c>
      <c r="C9" s="19">
        <f>-0.05*C5*D5</f>
        <v>-2.6250000000000004E-4</v>
      </c>
      <c r="D9" s="20">
        <f>D5^2</f>
        <v>1.2250000000000002E-3</v>
      </c>
      <c r="H9" s="17"/>
      <c r="I9" s="17"/>
      <c r="J9" s="17"/>
    </row>
    <row r="11" spans="1:10" x14ac:dyDescent="0.25">
      <c r="B11" t="s">
        <v>6</v>
      </c>
      <c r="C11" s="44">
        <v>0.02</v>
      </c>
      <c r="I11" s="17"/>
    </row>
    <row r="12" spans="1:10" x14ac:dyDescent="0.25">
      <c r="C12" s="21"/>
      <c r="I12" s="17"/>
    </row>
    <row r="13" spans="1:10" x14ac:dyDescent="0.25">
      <c r="C13" s="21"/>
      <c r="I13" s="17"/>
    </row>
    <row r="14" spans="1:10" ht="15" customHeight="1" x14ac:dyDescent="0.25">
      <c r="C14" s="50" t="s">
        <v>7</v>
      </c>
      <c r="D14" s="50"/>
      <c r="I14" s="17"/>
    </row>
    <row r="15" spans="1:10" ht="30" x14ac:dyDescent="0.25">
      <c r="B15" s="22" t="s">
        <v>8</v>
      </c>
      <c r="C15" s="23" t="s">
        <v>2</v>
      </c>
      <c r="D15" s="22" t="s">
        <v>19</v>
      </c>
      <c r="E15" s="23" t="s">
        <v>9</v>
      </c>
      <c r="F15" s="23" t="s">
        <v>10</v>
      </c>
      <c r="G15" s="23" t="s">
        <v>11</v>
      </c>
      <c r="H15" s="23" t="s">
        <v>12</v>
      </c>
      <c r="I15" s="23" t="s">
        <v>13</v>
      </c>
      <c r="J15" s="17"/>
    </row>
    <row r="16" spans="1:10" x14ac:dyDescent="0.25">
      <c r="B16" s="24" t="s">
        <v>14</v>
      </c>
      <c r="C16" s="45">
        <v>0.13203429912742795</v>
      </c>
      <c r="D16" s="45">
        <v>0.86796570087257197</v>
      </c>
      <c r="E16" s="25">
        <f>SUM(C16:D16)</f>
        <v>0.99999999999999989</v>
      </c>
      <c r="F16" s="25">
        <f>SUMPRODUCT(C16:D16,$C$4:$D$4)</f>
        <v>3.83008574781857E-2</v>
      </c>
      <c r="G16" s="17">
        <f t="array" ref="G16">MMULT(C16:D16,MMULT($C$8:$D$9,TRANSPOSE(C16:D16)))</f>
        <v>1.2549495716381264E-3</v>
      </c>
      <c r="H16" s="25">
        <f t="shared" ref="H16" si="0">SQRT(G16)</f>
        <v>3.5425267418018547E-2</v>
      </c>
      <c r="I16" s="26">
        <f>(F16-$C$11)/H16</f>
        <v>0.51660463878043261</v>
      </c>
      <c r="J16" s="17"/>
    </row>
    <row r="17" spans="2:12" x14ac:dyDescent="0.25">
      <c r="C17" s="21"/>
      <c r="F17" t="str">
        <f ca="1">_xlfn.FORMULATEXT(F16)</f>
        <v>=SUMPRODUCT(C16:D16,$C$4:$D$4)</v>
      </c>
      <c r="J17" s="17"/>
    </row>
    <row r="18" spans="2:12" x14ac:dyDescent="0.25">
      <c r="C18" s="21"/>
      <c r="G18" t="str">
        <f ca="1">_xlfn.FORMULATEXT(G16)</f>
        <v>{=MMULT(C16:D16,MMULT($C$8:$D$9,TRANSPOSE(C16:D16)))}</v>
      </c>
      <c r="J18" s="17"/>
    </row>
    <row r="19" spans="2:12" ht="29.1" customHeight="1" x14ac:dyDescent="0.25">
      <c r="C19" s="50" t="s">
        <v>7</v>
      </c>
      <c r="D19" s="50"/>
      <c r="J19" s="17"/>
    </row>
    <row r="20" spans="2:12" ht="30.75" thickBot="1" x14ac:dyDescent="0.3">
      <c r="B20" s="1" t="s">
        <v>8</v>
      </c>
      <c r="C20" s="27" t="s">
        <v>2</v>
      </c>
      <c r="D20" s="22" t="s">
        <v>19</v>
      </c>
      <c r="E20" s="27" t="s">
        <v>9</v>
      </c>
      <c r="F20" s="27" t="s">
        <v>10</v>
      </c>
      <c r="G20" s="27" t="s">
        <v>11</v>
      </c>
      <c r="H20" s="27" t="s">
        <v>12</v>
      </c>
      <c r="I20" s="27" t="s">
        <v>13</v>
      </c>
      <c r="J20" s="28"/>
      <c r="K20" s="28"/>
      <c r="L20" s="28"/>
    </row>
    <row r="21" spans="2:12" x14ac:dyDescent="0.25">
      <c r="B21" s="46">
        <v>2.5000000000000001E-2</v>
      </c>
      <c r="C21" s="29">
        <v>-0.4</v>
      </c>
      <c r="D21" s="29">
        <f>1-C21</f>
        <v>1.4</v>
      </c>
      <c r="E21" s="29">
        <f>SUM(C21:D21)</f>
        <v>0.99999999999999989</v>
      </c>
      <c r="F21" s="29">
        <f>SUMPRODUCT(C21:D21,$C$4:$D$4)</f>
        <v>2.5000000000000001E-2</v>
      </c>
      <c r="G21" s="30">
        <f t="array" ref="G21">MMULT(C21:D21,MMULT($C$8:$D$9,TRANSPOSE(C21:D21)))</f>
        <v>6.2950000000000002E-3</v>
      </c>
      <c r="H21" s="29">
        <f t="shared" ref="H21:H28" si="1">SQRT(G21)</f>
        <v>7.9341036040626547E-2</v>
      </c>
      <c r="I21" s="31">
        <f>(F21-$C$11)/H21</f>
        <v>6.3019091374604097E-2</v>
      </c>
    </row>
    <row r="22" spans="2:12" x14ac:dyDescent="0.25">
      <c r="B22" s="47">
        <v>0.03</v>
      </c>
      <c r="C22" s="25">
        <f>C21+20%</f>
        <v>-0.2</v>
      </c>
      <c r="D22" s="25">
        <f>1-C22</f>
        <v>1.2</v>
      </c>
      <c r="E22" s="25">
        <f>SUM(C22:D22)</f>
        <v>1</v>
      </c>
      <c r="F22" s="25">
        <f>SUMPRODUCT(C22:D22,$C$4:$D$4)</f>
        <v>3.0000000000000002E-2</v>
      </c>
      <c r="G22" s="17">
        <f t="array" ref="G22">MMULT(C22:D22,MMULT($C$8:$D$9,TRANSPOSE(C22:D22)))</f>
        <v>2.7899999999999999E-3</v>
      </c>
      <c r="H22" s="25">
        <f t="shared" ref="H22" si="2">SQRT(G22)</f>
        <v>5.282045058497703E-2</v>
      </c>
      <c r="I22" s="32">
        <f>(F22-$C$11)/H22</f>
        <v>0.18932061141568829</v>
      </c>
    </row>
    <row r="23" spans="2:12" x14ac:dyDescent="0.25">
      <c r="B23" s="47">
        <v>3.5000000000000003E-2</v>
      </c>
      <c r="C23" s="25">
        <f t="shared" ref="C23:C27" si="3">C22+20%</f>
        <v>0</v>
      </c>
      <c r="D23" s="25">
        <f t="shared" ref="D23:D27" si="4">1-C23</f>
        <v>1</v>
      </c>
      <c r="E23" s="25">
        <f t="shared" ref="E23:E27" si="5">SUM(C23:D23)</f>
        <v>1</v>
      </c>
      <c r="F23" s="25">
        <f t="shared" ref="F23:F27" si="6">SUMPRODUCT(C23:D23,$C$4:$D$4)</f>
        <v>3.5000000000000003E-2</v>
      </c>
      <c r="G23" s="17">
        <f t="array" ref="G23">MMULT(C23:D23,MMULT($C$8:$D$9,TRANSPOSE(C23:D23)))</f>
        <v>1.2250000000000002E-3</v>
      </c>
      <c r="H23" s="25">
        <f t="shared" ref="H23:H27" si="7">SQRT(G23)</f>
        <v>3.5000000000000003E-2</v>
      </c>
      <c r="I23" s="32">
        <f t="shared" ref="I23:I27" si="8">(F23-$C$11)/H23</f>
        <v>0.4285714285714286</v>
      </c>
    </row>
    <row r="24" spans="2:12" x14ac:dyDescent="0.25">
      <c r="B24" s="47">
        <v>0.04</v>
      </c>
      <c r="C24" s="25">
        <f t="shared" si="3"/>
        <v>0.2</v>
      </c>
      <c r="D24" s="25">
        <f t="shared" si="4"/>
        <v>0.8</v>
      </c>
      <c r="E24" s="25">
        <f t="shared" si="5"/>
        <v>1</v>
      </c>
      <c r="F24" s="25">
        <f t="shared" si="6"/>
        <v>4.0000000000000008E-2</v>
      </c>
      <c r="G24" s="17">
        <f t="array" ref="G24">MMULT(C24:D24,MMULT($C$8:$D$9,TRANSPOSE(C24:D24)))</f>
        <v>1.6000000000000001E-3</v>
      </c>
      <c r="H24" s="25">
        <f t="shared" si="7"/>
        <v>0.04</v>
      </c>
      <c r="I24" s="32">
        <f t="shared" si="8"/>
        <v>0.50000000000000022</v>
      </c>
    </row>
    <row r="25" spans="2:12" x14ac:dyDescent="0.25">
      <c r="B25" s="47">
        <v>4.4999999999999998E-2</v>
      </c>
      <c r="C25" s="25">
        <f t="shared" si="3"/>
        <v>0.4</v>
      </c>
      <c r="D25" s="25">
        <f t="shared" si="4"/>
        <v>0.6</v>
      </c>
      <c r="E25" s="25">
        <f t="shared" si="5"/>
        <v>1</v>
      </c>
      <c r="F25" s="25">
        <f t="shared" si="6"/>
        <v>4.4999999999999998E-2</v>
      </c>
      <c r="G25" s="17">
        <f t="array" ref="G25">MMULT(C25:D25,MMULT($C$8:$D$9,TRANSPOSE(C25:D25)))</f>
        <v>3.9150000000000001E-3</v>
      </c>
      <c r="H25" s="25">
        <f t="shared" si="7"/>
        <v>6.2569960843842629E-2</v>
      </c>
      <c r="I25" s="32">
        <f t="shared" si="8"/>
        <v>0.39955275123782008</v>
      </c>
    </row>
    <row r="26" spans="2:12" x14ac:dyDescent="0.25">
      <c r="B26" s="47">
        <v>0.05</v>
      </c>
      <c r="C26" s="25">
        <f t="shared" si="3"/>
        <v>0.60000000000000009</v>
      </c>
      <c r="D26" s="25">
        <f t="shared" si="4"/>
        <v>0.39999999999999991</v>
      </c>
      <c r="E26" s="25">
        <f t="shared" si="5"/>
        <v>1</v>
      </c>
      <c r="F26" s="25">
        <f t="shared" si="6"/>
        <v>0.05</v>
      </c>
      <c r="G26" s="17">
        <f t="array" ref="G26">MMULT(C26:D26,MMULT($C$8:$D$9,TRANSPOSE(C26:D26)))</f>
        <v>8.1700000000000019E-3</v>
      </c>
      <c r="H26" s="25">
        <f t="shared" si="7"/>
        <v>9.0388052307813355E-2</v>
      </c>
      <c r="I26" s="32">
        <f t="shared" si="8"/>
        <v>0.33190227285610768</v>
      </c>
    </row>
    <row r="27" spans="2:12" x14ac:dyDescent="0.25">
      <c r="B27" s="47">
        <v>5.5E-2</v>
      </c>
      <c r="C27" s="25">
        <f t="shared" si="3"/>
        <v>0.8</v>
      </c>
      <c r="D27" s="25">
        <f t="shared" si="4"/>
        <v>0.19999999999999996</v>
      </c>
      <c r="E27" s="25">
        <f t="shared" si="5"/>
        <v>1</v>
      </c>
      <c r="F27" s="25">
        <f t="shared" si="6"/>
        <v>5.5E-2</v>
      </c>
      <c r="G27" s="17">
        <f t="array" ref="G27">MMULT(C27:D27,MMULT($C$8:$D$9,TRANSPOSE(C27:D27)))</f>
        <v>1.4364999999999999E-2</v>
      </c>
      <c r="H27" s="25">
        <f t="shared" si="7"/>
        <v>0.11985407794480753</v>
      </c>
      <c r="I27" s="32">
        <f t="shared" si="8"/>
        <v>0.29202177014049874</v>
      </c>
    </row>
    <row r="28" spans="2:12" ht="15.75" thickBot="1" x14ac:dyDescent="0.3">
      <c r="B28" s="48">
        <v>0.06</v>
      </c>
      <c r="C28" s="33">
        <v>1</v>
      </c>
      <c r="D28" s="33">
        <f>1-C28</f>
        <v>0</v>
      </c>
      <c r="E28" s="33">
        <f>SUM(C28:D28)</f>
        <v>1</v>
      </c>
      <c r="F28" s="33">
        <f>SUMPRODUCT(C28:D28,$C$4:$D$4)</f>
        <v>0.06</v>
      </c>
      <c r="G28" s="34">
        <f t="array" ref="G28">MMULT(C28:D28,MMULT($C$8:$D$9,TRANSPOSE(C28:D28)))</f>
        <v>2.2499999999999999E-2</v>
      </c>
      <c r="H28" s="33">
        <f t="shared" si="1"/>
        <v>0.15</v>
      </c>
      <c r="I28" s="35">
        <f t="shared" ref="I28" si="9">(F28-$C$11)/H28</f>
        <v>0.26666666666666666</v>
      </c>
    </row>
    <row r="29" spans="2:12" x14ac:dyDescent="0.25">
      <c r="C29" s="25"/>
      <c r="D29" s="25"/>
      <c r="F29" s="25"/>
      <c r="G29" s="17"/>
      <c r="H29" s="25"/>
      <c r="I29" s="17"/>
    </row>
    <row r="30" spans="2:12" ht="30" x14ac:dyDescent="0.25">
      <c r="C30" s="23" t="s">
        <v>2</v>
      </c>
      <c r="D30" s="22" t="s">
        <v>19</v>
      </c>
      <c r="E30" s="23" t="s">
        <v>9</v>
      </c>
      <c r="F30" s="23" t="s">
        <v>10</v>
      </c>
      <c r="G30" s="23" t="s">
        <v>11</v>
      </c>
      <c r="H30" s="23" t="s">
        <v>12</v>
      </c>
      <c r="I30" s="23" t="s">
        <v>13</v>
      </c>
    </row>
    <row r="31" spans="2:12" x14ac:dyDescent="0.25">
      <c r="B31" t="s">
        <v>15</v>
      </c>
      <c r="C31" s="45">
        <v>0.13203429912742795</v>
      </c>
      <c r="D31" s="45">
        <v>0.86796570087257197</v>
      </c>
      <c r="E31" s="25">
        <f>SUM(C31:D31)</f>
        <v>0.99999999999999989</v>
      </c>
      <c r="F31" s="17">
        <f>SUMPRODUCT(C31:D31,$C$4:$D$4)</f>
        <v>3.83008574781857E-2</v>
      </c>
      <c r="G31" s="25">
        <f t="array" ref="G31">MMULT(C31:D31,MMULT($C$8:$D$9,TRANSPOSE(C31:D31)))</f>
        <v>1.2549495716381264E-3</v>
      </c>
      <c r="H31" s="17">
        <f t="shared" ref="H31" si="10">SQRT(G31)</f>
        <v>3.5425267418018547E-2</v>
      </c>
      <c r="I31" s="17">
        <f>(F31-$C$11)/H31</f>
        <v>0.51660463878043261</v>
      </c>
    </row>
    <row r="32" spans="2:12" x14ac:dyDescent="0.25">
      <c r="C32" s="25"/>
      <c r="D32" s="25"/>
      <c r="F32" s="25"/>
      <c r="G32" s="17"/>
      <c r="H32" s="25"/>
      <c r="I32" s="17"/>
    </row>
    <row r="33" spans="3:9" x14ac:dyDescent="0.25">
      <c r="C33" s="25"/>
      <c r="D33" s="25"/>
      <c r="F33" s="25"/>
      <c r="G33" s="17"/>
      <c r="H33" s="25"/>
      <c r="I33" s="17"/>
    </row>
    <row r="34" spans="3:9" x14ac:dyDescent="0.25">
      <c r="C34" s="25"/>
      <c r="D34" s="25"/>
      <c r="F34" s="25"/>
      <c r="G34" s="17"/>
      <c r="H34" s="25"/>
      <c r="I34" s="17"/>
    </row>
    <row r="35" spans="3:9" x14ac:dyDescent="0.25">
      <c r="C35" s="25"/>
      <c r="D35" s="25"/>
      <c r="F35" s="25"/>
      <c r="G35" s="17"/>
      <c r="H35" s="25"/>
      <c r="I35" s="17"/>
    </row>
    <row r="36" spans="3:9" x14ac:dyDescent="0.25">
      <c r="C36" s="25"/>
      <c r="D36" s="25"/>
      <c r="F36" s="25"/>
      <c r="G36" s="17"/>
      <c r="H36" s="25"/>
      <c r="I36" s="17"/>
    </row>
    <row r="37" spans="3:9" x14ac:dyDescent="0.25">
      <c r="C37" s="25"/>
      <c r="D37" s="25"/>
      <c r="F37" s="25"/>
      <c r="G37" s="17"/>
      <c r="H37" s="25"/>
      <c r="I37" s="17"/>
    </row>
    <row r="38" spans="3:9" x14ac:dyDescent="0.25">
      <c r="C38" s="25"/>
      <c r="D38" s="25"/>
      <c r="F38" s="25"/>
      <c r="G38" s="17"/>
      <c r="H38" s="25"/>
      <c r="I38" s="17"/>
    </row>
    <row r="39" spans="3:9" x14ac:dyDescent="0.25">
      <c r="C39" s="25"/>
      <c r="D39" s="25"/>
      <c r="F39" s="25"/>
      <c r="G39" s="17"/>
      <c r="H39" s="25"/>
      <c r="I39" s="17"/>
    </row>
    <row r="40" spans="3:9" x14ac:dyDescent="0.25">
      <c r="C40" s="25"/>
      <c r="D40" s="25"/>
      <c r="F40" s="25"/>
      <c r="G40" s="17"/>
      <c r="H40" s="25"/>
      <c r="I40" s="17"/>
    </row>
    <row r="41" spans="3:9" x14ac:dyDescent="0.25">
      <c r="C41" s="25"/>
      <c r="D41" s="25"/>
      <c r="F41" s="25"/>
      <c r="G41" s="17"/>
      <c r="H41" s="25"/>
      <c r="I41" s="17"/>
    </row>
    <row r="42" spans="3:9" x14ac:dyDescent="0.25">
      <c r="C42" s="25"/>
      <c r="D42" s="25"/>
      <c r="F42" s="25"/>
      <c r="G42" s="17"/>
      <c r="H42" s="25"/>
      <c r="I42" s="17"/>
    </row>
    <row r="43" spans="3:9" x14ac:dyDescent="0.25">
      <c r="C43" s="25"/>
      <c r="D43" s="25"/>
      <c r="F43" s="25"/>
      <c r="G43" s="17"/>
      <c r="H43" s="25"/>
      <c r="I43" s="17"/>
    </row>
    <row r="44" spans="3:9" x14ac:dyDescent="0.25">
      <c r="C44" s="25"/>
      <c r="D44" s="25"/>
      <c r="F44" s="25"/>
      <c r="G44" s="17"/>
      <c r="H44" s="25"/>
      <c r="I44" s="17"/>
    </row>
    <row r="45" spans="3:9" x14ac:dyDescent="0.25">
      <c r="C45" s="25"/>
      <c r="D45" s="25"/>
      <c r="F45" s="25"/>
      <c r="G45" s="17"/>
      <c r="H45" s="25"/>
      <c r="I45" s="17"/>
    </row>
    <row r="46" spans="3:9" x14ac:dyDescent="0.25">
      <c r="C46" s="25"/>
      <c r="D46" s="25"/>
      <c r="F46" s="25"/>
      <c r="G46" s="17"/>
      <c r="H46" s="25"/>
      <c r="I46" s="17"/>
    </row>
    <row r="47" spans="3:9" x14ac:dyDescent="0.25">
      <c r="C47" s="25"/>
      <c r="D47" s="25"/>
      <c r="F47" s="25"/>
      <c r="G47" s="17"/>
      <c r="H47" s="25"/>
      <c r="I47" s="17"/>
    </row>
    <row r="48" spans="3:9" x14ac:dyDescent="0.25">
      <c r="C48" s="25"/>
      <c r="D48" s="25"/>
      <c r="F48" s="25"/>
      <c r="G48" s="17"/>
      <c r="H48" s="25"/>
      <c r="I48" s="17"/>
    </row>
    <row r="49" spans="2:9" x14ac:dyDescent="0.25">
      <c r="C49" s="25"/>
      <c r="D49" s="25"/>
      <c r="F49" s="25"/>
      <c r="G49" s="17"/>
      <c r="H49" s="25"/>
      <c r="I49" s="17"/>
    </row>
    <row r="50" spans="2:9" x14ac:dyDescent="0.25">
      <c r="C50" s="25"/>
      <c r="D50" s="25"/>
      <c r="F50" s="25"/>
      <c r="G50" s="17"/>
      <c r="H50" s="25"/>
      <c r="I50" s="17"/>
    </row>
    <row r="51" spans="2:9" x14ac:dyDescent="0.25">
      <c r="C51" s="25"/>
      <c r="D51" s="25"/>
      <c r="F51" s="25"/>
      <c r="G51" s="17"/>
      <c r="H51" s="25"/>
      <c r="I51" s="17"/>
    </row>
    <row r="52" spans="2:9" x14ac:dyDescent="0.25">
      <c r="C52" s="25"/>
      <c r="D52" s="25"/>
      <c r="F52" s="25"/>
      <c r="G52" s="17"/>
      <c r="H52" s="25"/>
      <c r="I52" s="17"/>
    </row>
    <row r="53" spans="2:9" x14ac:dyDescent="0.25">
      <c r="C53" s="25"/>
      <c r="D53" s="25"/>
      <c r="F53" s="25"/>
      <c r="G53" s="17"/>
      <c r="H53" s="25"/>
      <c r="I53" s="17"/>
    </row>
    <row r="54" spans="2:9" x14ac:dyDescent="0.25">
      <c r="C54" s="25"/>
      <c r="D54" s="25"/>
      <c r="F54" s="25"/>
      <c r="G54" s="17"/>
      <c r="H54" s="25"/>
      <c r="I54" s="17"/>
    </row>
    <row r="55" spans="2:9" x14ac:dyDescent="0.25">
      <c r="C55" s="25"/>
      <c r="D55" s="25"/>
      <c r="F55" s="25"/>
      <c r="G55" s="17"/>
      <c r="H55" s="25"/>
      <c r="I55" s="17"/>
    </row>
    <row r="56" spans="2:9" x14ac:dyDescent="0.25">
      <c r="B56" s="1" t="s">
        <v>22</v>
      </c>
      <c r="C56" s="25"/>
      <c r="D56" s="25"/>
      <c r="F56" s="25"/>
      <c r="G56" s="17"/>
      <c r="H56" s="25"/>
      <c r="I56" s="17"/>
    </row>
    <row r="57" spans="2:9" x14ac:dyDescent="0.25">
      <c r="B57" t="s">
        <v>21</v>
      </c>
      <c r="C57" s="25">
        <f>C4-$C$11</f>
        <v>3.9999999999999994E-2</v>
      </c>
      <c r="D57" s="25">
        <f>D4-$C$11</f>
        <v>1.5000000000000003E-2</v>
      </c>
      <c r="E57" t="str">
        <f ca="1">_xlfn.FORMULATEXT(D57)</f>
        <v>=D4-$C$11</v>
      </c>
      <c r="F57" s="25"/>
      <c r="G57" s="17"/>
      <c r="H57" s="25"/>
      <c r="I57" s="17"/>
    </row>
    <row r="58" spans="2:9" x14ac:dyDescent="0.25">
      <c r="B58" s="25" t="s">
        <v>20</v>
      </c>
      <c r="C58" s="11">
        <f t="array" ref="C58:D58">MMULT(C57:D57,MINVERSE(C8:D9))</f>
        <v>1.925448541989895</v>
      </c>
      <c r="D58" s="11">
        <v>12.657494075324367</v>
      </c>
      <c r="E58" t="str">
        <f ca="1">_xlfn.FORMULATEXT(C58)</f>
        <v>{=MMULT(C57:D57,MINVERSE(C8:D9))}</v>
      </c>
      <c r="F58" s="25"/>
      <c r="G58" s="17"/>
      <c r="H58" s="25"/>
      <c r="I58" s="17"/>
    </row>
    <row r="59" spans="2:9" x14ac:dyDescent="0.25">
      <c r="B59" s="25" t="s">
        <v>15</v>
      </c>
      <c r="C59" s="26">
        <f>C58/SUM($C$58:$D$58)</f>
        <v>0.13203429462197969</v>
      </c>
      <c r="D59" s="26">
        <f>D58/SUM($C$58:$D$58)</f>
        <v>0.8679657053780202</v>
      </c>
      <c r="E59" t="str">
        <f ca="1">_xlfn.FORMULATEXT(D59)</f>
        <v>=D58/SUM($C$58:$D$58)</v>
      </c>
      <c r="F59" s="25"/>
      <c r="G59" s="17"/>
      <c r="H59" s="25"/>
      <c r="I59" s="17"/>
    </row>
    <row r="60" spans="2:9" x14ac:dyDescent="0.25">
      <c r="B60" s="25"/>
      <c r="F60" s="25"/>
      <c r="G60" s="17"/>
      <c r="H60" s="25"/>
      <c r="I60" s="17"/>
    </row>
    <row r="61" spans="2:9" x14ac:dyDescent="0.25">
      <c r="C61" s="25"/>
      <c r="D61" s="25"/>
      <c r="F61" s="25"/>
      <c r="G61" s="17"/>
      <c r="H61" s="25"/>
      <c r="I61" s="17"/>
    </row>
    <row r="62" spans="2:9" x14ac:dyDescent="0.25">
      <c r="C62" s="25"/>
      <c r="D62" s="25"/>
      <c r="F62" s="25"/>
      <c r="G62" s="17"/>
      <c r="H62" s="25"/>
      <c r="I62" s="17"/>
    </row>
    <row r="63" spans="2:9" x14ac:dyDescent="0.25">
      <c r="C63" s="25"/>
      <c r="D63" s="25"/>
      <c r="F63" s="25"/>
      <c r="G63" s="17"/>
      <c r="H63" s="25"/>
      <c r="I63" s="17"/>
    </row>
    <row r="64" spans="2:9" x14ac:dyDescent="0.25">
      <c r="C64" s="25"/>
      <c r="D64" s="25"/>
      <c r="F64" s="25"/>
      <c r="G64" s="17"/>
      <c r="H64" s="25"/>
      <c r="I64" s="17"/>
    </row>
    <row r="65" spans="3:9" x14ac:dyDescent="0.25">
      <c r="C65" s="25"/>
      <c r="D65" s="25"/>
      <c r="F65" s="25"/>
      <c r="G65" s="17"/>
      <c r="H65" s="25"/>
      <c r="I65" s="17"/>
    </row>
    <row r="66" spans="3:9" x14ac:dyDescent="0.25">
      <c r="C66" s="25"/>
      <c r="D66" s="25"/>
      <c r="F66" s="25"/>
      <c r="G66" s="17"/>
      <c r="H66" s="25"/>
      <c r="I66" s="17"/>
    </row>
    <row r="67" spans="3:9" x14ac:dyDescent="0.25">
      <c r="C67" s="25"/>
      <c r="D67" s="25"/>
      <c r="F67" s="25"/>
      <c r="G67" s="17"/>
      <c r="H67" s="25"/>
      <c r="I67" s="17"/>
    </row>
    <row r="68" spans="3:9" x14ac:dyDescent="0.25">
      <c r="C68" s="25"/>
      <c r="D68" s="25"/>
      <c r="F68" s="25"/>
      <c r="G68" s="17"/>
      <c r="H68" s="25"/>
      <c r="I68" s="17"/>
    </row>
    <row r="69" spans="3:9" x14ac:dyDescent="0.25">
      <c r="C69" s="25"/>
      <c r="D69" s="25"/>
      <c r="F69" s="25"/>
      <c r="G69" s="17"/>
      <c r="H69" s="25"/>
      <c r="I69" s="17"/>
    </row>
    <row r="70" spans="3:9" x14ac:dyDescent="0.25">
      <c r="C70" s="25"/>
      <c r="D70" s="25"/>
      <c r="F70" s="25"/>
      <c r="G70" s="17"/>
      <c r="H70" s="25"/>
      <c r="I70" s="17"/>
    </row>
    <row r="71" spans="3:9" x14ac:dyDescent="0.25">
      <c r="C71" s="25"/>
      <c r="D71" s="25"/>
      <c r="F71" s="25"/>
      <c r="G71" s="17"/>
      <c r="H71" s="25"/>
      <c r="I71" s="17"/>
    </row>
    <row r="72" spans="3:9" x14ac:dyDescent="0.25">
      <c r="C72" s="25"/>
      <c r="D72" s="25"/>
      <c r="F72" s="25"/>
      <c r="G72" s="17"/>
      <c r="H72" s="25"/>
      <c r="I72" s="17"/>
    </row>
    <row r="73" spans="3:9" x14ac:dyDescent="0.25">
      <c r="C73" s="25"/>
      <c r="D73" s="25"/>
      <c r="F73" s="25"/>
      <c r="G73" s="17"/>
      <c r="H73" s="25"/>
      <c r="I73" s="17"/>
    </row>
    <row r="74" spans="3:9" x14ac:dyDescent="0.25">
      <c r="C74" s="25"/>
      <c r="D74" s="25"/>
      <c r="F74" s="25"/>
      <c r="G74" s="17"/>
      <c r="H74" s="25"/>
      <c r="I74" s="17"/>
    </row>
    <row r="75" spans="3:9" x14ac:dyDescent="0.25">
      <c r="C75" s="25"/>
      <c r="D75" s="25"/>
      <c r="F75" s="25"/>
      <c r="G75" s="17"/>
      <c r="H75" s="25"/>
      <c r="I75" s="17"/>
    </row>
    <row r="76" spans="3:9" x14ac:dyDescent="0.25">
      <c r="C76" s="25"/>
      <c r="D76" s="25"/>
      <c r="F76" s="25"/>
      <c r="G76" s="17"/>
      <c r="H76" s="25"/>
      <c r="I76" s="17"/>
    </row>
    <row r="77" spans="3:9" x14ac:dyDescent="0.25">
      <c r="C77" s="25"/>
      <c r="D77" s="25"/>
      <c r="F77" s="25"/>
      <c r="G77" s="17"/>
      <c r="H77" s="25"/>
      <c r="I77" s="17"/>
    </row>
    <row r="78" spans="3:9" x14ac:dyDescent="0.25">
      <c r="C78" s="25"/>
      <c r="D78" s="25"/>
      <c r="F78" s="25"/>
      <c r="G78" s="17"/>
      <c r="H78" s="25"/>
      <c r="I78" s="17"/>
    </row>
    <row r="79" spans="3:9" x14ac:dyDescent="0.25">
      <c r="C79" s="25"/>
      <c r="D79" s="25"/>
      <c r="F79" s="25"/>
      <c r="G79" s="17"/>
      <c r="H79" s="25"/>
      <c r="I79" s="17"/>
    </row>
    <row r="80" spans="3:9" x14ac:dyDescent="0.25">
      <c r="C80" s="25"/>
      <c r="D80" s="25"/>
      <c r="F80" s="25"/>
      <c r="G80" s="17"/>
      <c r="H80" s="25"/>
      <c r="I80" s="17"/>
    </row>
    <row r="81" spans="3:9" x14ac:dyDescent="0.25">
      <c r="C81" s="25"/>
      <c r="D81" s="25"/>
      <c r="F81" s="25"/>
      <c r="G81" s="17"/>
      <c r="H81" s="25"/>
      <c r="I81" s="17"/>
    </row>
    <row r="82" spans="3:9" x14ac:dyDescent="0.25">
      <c r="C82" s="25"/>
      <c r="D82" s="25"/>
      <c r="F82" s="25"/>
      <c r="G82" s="17"/>
      <c r="H82" s="25"/>
      <c r="I82" s="17"/>
    </row>
    <row r="83" spans="3:9" x14ac:dyDescent="0.25">
      <c r="C83" s="25"/>
      <c r="D83" s="25"/>
      <c r="F83" s="25"/>
      <c r="G83" s="17"/>
      <c r="H83" s="25"/>
      <c r="I83" s="17"/>
    </row>
    <row r="84" spans="3:9" x14ac:dyDescent="0.25">
      <c r="C84" s="25"/>
      <c r="D84" s="25"/>
      <c r="F84" s="25"/>
      <c r="G84" s="17"/>
      <c r="H84" s="25"/>
      <c r="I84" s="17"/>
    </row>
    <row r="85" spans="3:9" x14ac:dyDescent="0.25">
      <c r="C85" s="25"/>
      <c r="D85" s="25"/>
      <c r="F85" s="25"/>
      <c r="G85" s="17"/>
      <c r="H85" s="25"/>
      <c r="I85" s="17"/>
    </row>
    <row r="86" spans="3:9" x14ac:dyDescent="0.25">
      <c r="C86" s="25"/>
      <c r="D86" s="25"/>
      <c r="F86" s="25"/>
      <c r="G86" s="17"/>
      <c r="H86" s="25"/>
      <c r="I86" s="17"/>
    </row>
    <row r="87" spans="3:9" x14ac:dyDescent="0.25">
      <c r="C87" s="25"/>
      <c r="D87" s="25"/>
      <c r="F87" s="25"/>
      <c r="G87" s="17"/>
      <c r="H87" s="25"/>
      <c r="I87" s="17"/>
    </row>
    <row r="88" spans="3:9" x14ac:dyDescent="0.25">
      <c r="C88" s="25"/>
      <c r="D88" s="25"/>
      <c r="F88" s="25"/>
      <c r="G88" s="17"/>
      <c r="H88" s="25"/>
      <c r="I88" s="17"/>
    </row>
    <row r="89" spans="3:9" x14ac:dyDescent="0.25">
      <c r="C89" s="25"/>
      <c r="D89" s="25"/>
      <c r="F89" s="25"/>
      <c r="G89" s="17"/>
      <c r="H89" s="25"/>
      <c r="I89" s="17"/>
    </row>
    <row r="90" spans="3:9" x14ac:dyDescent="0.25">
      <c r="C90" s="25"/>
      <c r="D90" s="25"/>
      <c r="F90" s="25"/>
      <c r="G90" s="17"/>
      <c r="H90" s="25"/>
      <c r="I90" s="17"/>
    </row>
    <row r="91" spans="3:9" x14ac:dyDescent="0.25">
      <c r="C91" s="25"/>
      <c r="D91" s="25"/>
      <c r="F91" s="25"/>
      <c r="G91" s="17"/>
      <c r="H91" s="25"/>
      <c r="I91" s="17"/>
    </row>
    <row r="92" spans="3:9" x14ac:dyDescent="0.25">
      <c r="C92" s="25"/>
      <c r="D92" s="25"/>
      <c r="F92" s="25"/>
      <c r="G92" s="17"/>
      <c r="H92" s="25"/>
      <c r="I92" s="17"/>
    </row>
    <row r="93" spans="3:9" x14ac:dyDescent="0.25">
      <c r="C93" s="25"/>
      <c r="D93" s="25"/>
      <c r="F93" s="25"/>
      <c r="G93" s="17"/>
      <c r="H93" s="25"/>
      <c r="I93" s="17"/>
    </row>
    <row r="94" spans="3:9" x14ac:dyDescent="0.25">
      <c r="C94" s="25"/>
      <c r="D94" s="25"/>
      <c r="F94" s="25"/>
      <c r="G94" s="17"/>
      <c r="H94" s="25"/>
      <c r="I94" s="17"/>
    </row>
    <row r="95" spans="3:9" x14ac:dyDescent="0.25">
      <c r="C95" s="25"/>
      <c r="D95" s="25"/>
      <c r="F95" s="25"/>
      <c r="G95" s="17"/>
      <c r="H95" s="25"/>
      <c r="I95" s="17"/>
    </row>
    <row r="96" spans="3:9" x14ac:dyDescent="0.25">
      <c r="C96" s="25"/>
      <c r="D96" s="25"/>
      <c r="F96" s="25"/>
      <c r="G96" s="17"/>
      <c r="H96" s="25"/>
      <c r="I96" s="17"/>
    </row>
    <row r="97" spans="3:9" x14ac:dyDescent="0.25">
      <c r="C97" s="25"/>
      <c r="D97" s="25"/>
      <c r="F97" s="25"/>
      <c r="G97" s="17"/>
      <c r="H97" s="25"/>
      <c r="I97" s="17"/>
    </row>
    <row r="98" spans="3:9" x14ac:dyDescent="0.25">
      <c r="C98" s="25"/>
      <c r="D98" s="25"/>
      <c r="F98" s="25"/>
      <c r="G98" s="17"/>
      <c r="H98" s="25"/>
      <c r="I98" s="17"/>
    </row>
    <row r="99" spans="3:9" x14ac:dyDescent="0.25">
      <c r="C99" s="25"/>
      <c r="D99" s="25"/>
      <c r="F99" s="25"/>
      <c r="G99" s="17"/>
      <c r="H99" s="25"/>
      <c r="I99" s="17"/>
    </row>
    <row r="100" spans="3:9" x14ac:dyDescent="0.25">
      <c r="C100" s="25"/>
      <c r="D100" s="25"/>
      <c r="F100" s="25"/>
      <c r="G100" s="17"/>
      <c r="H100" s="25"/>
      <c r="I100" s="17"/>
    </row>
    <row r="101" spans="3:9" x14ac:dyDescent="0.25">
      <c r="C101" s="25"/>
      <c r="D101" s="25"/>
      <c r="F101" s="25"/>
      <c r="G101" s="17"/>
      <c r="H101" s="25"/>
      <c r="I101" s="17"/>
    </row>
    <row r="102" spans="3:9" x14ac:dyDescent="0.25">
      <c r="C102" s="25"/>
      <c r="D102" s="25"/>
      <c r="F102" s="25"/>
      <c r="G102" s="17"/>
      <c r="H102" s="25"/>
      <c r="I102" s="17"/>
    </row>
    <row r="103" spans="3:9" x14ac:dyDescent="0.25">
      <c r="C103" s="25"/>
      <c r="D103" s="25"/>
      <c r="F103" s="25"/>
      <c r="G103" s="17"/>
      <c r="H103" s="25"/>
      <c r="I103" s="17"/>
    </row>
    <row r="104" spans="3:9" x14ac:dyDescent="0.25">
      <c r="C104" s="25"/>
      <c r="D104" s="25"/>
      <c r="F104" s="25"/>
      <c r="G104" s="17"/>
      <c r="H104" s="25"/>
      <c r="I104" s="17"/>
    </row>
    <row r="105" spans="3:9" x14ac:dyDescent="0.25">
      <c r="C105" s="25"/>
      <c r="D105" s="25"/>
      <c r="F105" s="25"/>
      <c r="G105" s="17"/>
      <c r="H105" s="25"/>
      <c r="I105" s="17"/>
    </row>
    <row r="106" spans="3:9" x14ac:dyDescent="0.25">
      <c r="C106" s="25"/>
      <c r="D106" s="25"/>
      <c r="F106" s="25"/>
      <c r="G106" s="17"/>
      <c r="H106" s="25"/>
      <c r="I106" s="17"/>
    </row>
    <row r="107" spans="3:9" x14ac:dyDescent="0.25">
      <c r="C107" s="25"/>
      <c r="D107" s="25"/>
      <c r="F107" s="25"/>
      <c r="G107" s="17"/>
      <c r="H107" s="25"/>
      <c r="I107" s="17"/>
    </row>
    <row r="108" spans="3:9" x14ac:dyDescent="0.25">
      <c r="C108" s="25"/>
      <c r="D108" s="25"/>
      <c r="F108" s="25"/>
      <c r="G108" s="17"/>
      <c r="H108" s="25"/>
      <c r="I108" s="17"/>
    </row>
    <row r="109" spans="3:9" x14ac:dyDescent="0.25">
      <c r="C109" s="25"/>
      <c r="D109" s="25"/>
      <c r="F109" s="25"/>
      <c r="G109" s="17"/>
      <c r="H109" s="25"/>
      <c r="I109" s="17"/>
    </row>
    <row r="110" spans="3:9" x14ac:dyDescent="0.25">
      <c r="C110" s="25"/>
      <c r="D110" s="25"/>
      <c r="F110" s="25"/>
      <c r="G110" s="17"/>
      <c r="H110" s="25"/>
      <c r="I110" s="17"/>
    </row>
    <row r="111" spans="3:9" x14ac:dyDescent="0.25">
      <c r="C111" s="25"/>
      <c r="D111" s="25"/>
      <c r="F111" s="25"/>
      <c r="G111" s="17"/>
      <c r="H111" s="25"/>
      <c r="I111" s="17"/>
    </row>
    <row r="112" spans="3:9" x14ac:dyDescent="0.25">
      <c r="C112" s="25"/>
      <c r="D112" s="25"/>
      <c r="F112" s="25"/>
      <c r="G112" s="17"/>
      <c r="H112" s="25"/>
      <c r="I112" s="17"/>
    </row>
    <row r="113" spans="3:9" x14ac:dyDescent="0.25">
      <c r="C113" s="25"/>
      <c r="D113" s="25"/>
      <c r="F113" s="25"/>
      <c r="G113" s="17"/>
      <c r="H113" s="25"/>
      <c r="I113" s="17"/>
    </row>
    <row r="114" spans="3:9" x14ac:dyDescent="0.25">
      <c r="C114" s="25"/>
      <c r="D114" s="25"/>
      <c r="F114" s="25"/>
      <c r="G114" s="17"/>
      <c r="H114" s="25"/>
      <c r="I114" s="17"/>
    </row>
    <row r="115" spans="3:9" x14ac:dyDescent="0.25">
      <c r="C115" s="25"/>
      <c r="D115" s="25"/>
      <c r="F115" s="25"/>
      <c r="G115" s="17"/>
      <c r="H115" s="25"/>
      <c r="I115" s="17"/>
    </row>
    <row r="116" spans="3:9" x14ac:dyDescent="0.25">
      <c r="C116" s="25"/>
      <c r="D116" s="25"/>
      <c r="F116" s="25"/>
      <c r="G116" s="17"/>
      <c r="H116" s="25"/>
      <c r="I116" s="17"/>
    </row>
    <row r="117" spans="3:9" x14ac:dyDescent="0.25">
      <c r="C117" s="25"/>
      <c r="D117" s="25"/>
      <c r="F117" s="25"/>
      <c r="G117" s="17"/>
      <c r="H117" s="25"/>
      <c r="I117" s="17"/>
    </row>
    <row r="118" spans="3:9" x14ac:dyDescent="0.25">
      <c r="C118" s="25"/>
      <c r="D118" s="25"/>
      <c r="F118" s="25"/>
      <c r="G118" s="17"/>
      <c r="H118" s="25"/>
      <c r="I118" s="17"/>
    </row>
    <row r="119" spans="3:9" x14ac:dyDescent="0.25">
      <c r="C119" s="25"/>
      <c r="D119" s="25"/>
      <c r="F119" s="25"/>
      <c r="G119" s="17"/>
      <c r="H119" s="25"/>
      <c r="I119" s="17"/>
    </row>
    <row r="120" spans="3:9" x14ac:dyDescent="0.25">
      <c r="C120" s="25"/>
      <c r="D120" s="25"/>
      <c r="F120" s="25"/>
      <c r="G120" s="17"/>
      <c r="H120" s="25"/>
      <c r="I120" s="17"/>
    </row>
    <row r="121" spans="3:9" x14ac:dyDescent="0.25">
      <c r="C121" s="25"/>
      <c r="D121" s="25"/>
      <c r="F121" s="25"/>
      <c r="G121" s="17"/>
      <c r="H121" s="25"/>
      <c r="I121" s="17"/>
    </row>
    <row r="122" spans="3:9" x14ac:dyDescent="0.25">
      <c r="C122" s="25"/>
      <c r="D122" s="25"/>
      <c r="F122" s="25"/>
      <c r="G122" s="17"/>
      <c r="H122" s="25"/>
      <c r="I122" s="17"/>
    </row>
    <row r="123" spans="3:9" x14ac:dyDescent="0.25">
      <c r="C123" s="25"/>
      <c r="D123" s="25"/>
      <c r="F123" s="25"/>
      <c r="G123" s="17"/>
      <c r="H123" s="25"/>
      <c r="I123" s="17"/>
    </row>
    <row r="124" spans="3:9" x14ac:dyDescent="0.25">
      <c r="C124" s="25"/>
      <c r="D124" s="25"/>
      <c r="F124" s="25"/>
      <c r="G124" s="17"/>
      <c r="H124" s="25"/>
      <c r="I124" s="17"/>
    </row>
    <row r="125" spans="3:9" x14ac:dyDescent="0.25">
      <c r="C125" s="25"/>
      <c r="D125" s="25"/>
      <c r="F125" s="25"/>
      <c r="G125" s="17"/>
      <c r="H125" s="25"/>
      <c r="I125" s="17"/>
    </row>
    <row r="126" spans="3:9" x14ac:dyDescent="0.25">
      <c r="C126" s="25"/>
      <c r="D126" s="25"/>
      <c r="F126" s="25"/>
      <c r="G126" s="17"/>
      <c r="H126" s="25"/>
      <c r="I126" s="17"/>
    </row>
    <row r="127" spans="3:9" x14ac:dyDescent="0.25">
      <c r="C127" s="25"/>
      <c r="D127" s="25"/>
      <c r="F127" s="25"/>
      <c r="G127" s="17"/>
      <c r="H127" s="25"/>
      <c r="I127" s="17"/>
    </row>
    <row r="128" spans="3:9" x14ac:dyDescent="0.25">
      <c r="C128" s="25"/>
      <c r="D128" s="25"/>
      <c r="F128" s="25"/>
      <c r="G128" s="17"/>
      <c r="H128" s="25"/>
      <c r="I128" s="17"/>
    </row>
    <row r="129" spans="3:9" x14ac:dyDescent="0.25">
      <c r="C129" s="25"/>
      <c r="D129" s="25"/>
      <c r="F129" s="25"/>
      <c r="G129" s="17"/>
      <c r="H129" s="25"/>
      <c r="I129" s="17"/>
    </row>
    <row r="130" spans="3:9" x14ac:dyDescent="0.25">
      <c r="C130" s="25"/>
      <c r="D130" s="25"/>
      <c r="F130" s="25"/>
      <c r="G130" s="17"/>
      <c r="H130" s="25"/>
      <c r="I130" s="17"/>
    </row>
    <row r="131" spans="3:9" x14ac:dyDescent="0.25">
      <c r="C131" s="25"/>
      <c r="D131" s="25"/>
      <c r="F131" s="25"/>
      <c r="G131" s="17"/>
      <c r="H131" s="25"/>
      <c r="I131" s="17"/>
    </row>
    <row r="132" spans="3:9" x14ac:dyDescent="0.25">
      <c r="C132" s="25"/>
      <c r="D132" s="25"/>
      <c r="F132" s="25"/>
      <c r="G132" s="17"/>
      <c r="H132" s="25"/>
      <c r="I132" s="17"/>
    </row>
    <row r="133" spans="3:9" x14ac:dyDescent="0.25">
      <c r="C133" s="25"/>
      <c r="D133" s="25"/>
      <c r="F133" s="25"/>
      <c r="G133" s="17"/>
      <c r="H133" s="25"/>
      <c r="I133" s="17"/>
    </row>
  </sheetData>
  <mergeCells count="2">
    <mergeCell ref="C14:D14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743E-1B61-4949-859B-C37612427A1D}">
  <dimension ref="A1:L133"/>
  <sheetViews>
    <sheetView zoomScale="140" zoomScaleNormal="140" workbookViewId="0"/>
  </sheetViews>
  <sheetFormatPr defaultRowHeight="15" x14ac:dyDescent="0.25"/>
  <cols>
    <col min="1" max="1" width="5" customWidth="1"/>
    <col min="2" max="2" width="22.140625" customWidth="1"/>
    <col min="3" max="11" width="11.85546875" customWidth="1"/>
  </cols>
  <sheetData>
    <row r="1" spans="1:10" x14ac:dyDescent="0.25">
      <c r="A1" s="1" t="s">
        <v>16</v>
      </c>
    </row>
    <row r="2" spans="1:10" ht="15.75" thickBot="1" x14ac:dyDescent="0.3"/>
    <row r="3" spans="1:10" ht="30" x14ac:dyDescent="0.25">
      <c r="B3" s="2" t="s">
        <v>1</v>
      </c>
      <c r="C3" s="3" t="s">
        <v>2</v>
      </c>
      <c r="D3" s="4" t="s">
        <v>19</v>
      </c>
    </row>
    <row r="4" spans="1:10" x14ac:dyDescent="0.25">
      <c r="B4" s="5" t="s">
        <v>3</v>
      </c>
      <c r="C4" s="6">
        <v>0.06</v>
      </c>
      <c r="D4" s="7">
        <v>3.5000000000000003E-2</v>
      </c>
    </row>
    <row r="5" spans="1:10" ht="15.75" thickBot="1" x14ac:dyDescent="0.3">
      <c r="B5" s="8" t="s">
        <v>4</v>
      </c>
      <c r="C5" s="9">
        <v>0.15</v>
      </c>
      <c r="D5" s="10">
        <v>3.5000000000000003E-2</v>
      </c>
    </row>
    <row r="6" spans="1:10" ht="15.75" thickBot="1" x14ac:dyDescent="0.3">
      <c r="C6" s="11"/>
      <c r="D6" s="11"/>
    </row>
    <row r="7" spans="1:10" ht="30" x14ac:dyDescent="0.25">
      <c r="B7" s="12" t="s">
        <v>5</v>
      </c>
      <c r="C7" s="3" t="s">
        <v>2</v>
      </c>
      <c r="D7" s="4" t="s">
        <v>19</v>
      </c>
      <c r="G7" s="13"/>
    </row>
    <row r="8" spans="1:10" x14ac:dyDescent="0.25">
      <c r="B8" s="14" t="s">
        <v>2</v>
      </c>
      <c r="C8" s="15">
        <f>C5^2</f>
        <v>2.2499999999999999E-2</v>
      </c>
      <c r="D8" s="16">
        <f>C9</f>
        <v>-2.6250000000000004E-4</v>
      </c>
      <c r="H8" s="17"/>
      <c r="I8" s="17"/>
      <c r="J8" s="17"/>
    </row>
    <row r="9" spans="1:10" ht="15.75" thickBot="1" x14ac:dyDescent="0.3">
      <c r="B9" s="18" t="s">
        <v>19</v>
      </c>
      <c r="C9" s="19">
        <f>-0.05*C5*D5</f>
        <v>-2.6250000000000004E-4</v>
      </c>
      <c r="D9" s="20">
        <f>D5^2</f>
        <v>1.2250000000000002E-3</v>
      </c>
      <c r="H9" s="17"/>
      <c r="I9" s="17"/>
      <c r="J9" s="17"/>
    </row>
    <row r="11" spans="1:10" x14ac:dyDescent="0.25">
      <c r="B11" t="s">
        <v>6</v>
      </c>
      <c r="C11" s="44">
        <v>0.02</v>
      </c>
      <c r="I11" s="17"/>
    </row>
    <row r="12" spans="1:10" x14ac:dyDescent="0.25">
      <c r="C12" s="21"/>
      <c r="I12" s="17"/>
    </row>
    <row r="13" spans="1:10" hidden="1" x14ac:dyDescent="0.25">
      <c r="C13" s="21"/>
      <c r="I13" s="17"/>
    </row>
    <row r="14" spans="1:10" ht="15" hidden="1" customHeight="1" x14ac:dyDescent="0.25">
      <c r="C14" s="50" t="s">
        <v>7</v>
      </c>
      <c r="D14" s="50"/>
      <c r="I14" s="17"/>
    </row>
    <row r="15" spans="1:10" ht="30" hidden="1" x14ac:dyDescent="0.25">
      <c r="B15" s="22" t="s">
        <v>8</v>
      </c>
      <c r="C15" s="23" t="s">
        <v>2</v>
      </c>
      <c r="D15" s="22" t="s">
        <v>19</v>
      </c>
      <c r="E15" s="23" t="s">
        <v>9</v>
      </c>
      <c r="F15" s="23" t="s">
        <v>10</v>
      </c>
      <c r="G15" s="23" t="s">
        <v>11</v>
      </c>
      <c r="H15" s="23" t="s">
        <v>12</v>
      </c>
      <c r="I15" s="23" t="s">
        <v>13</v>
      </c>
      <c r="J15" s="17"/>
    </row>
    <row r="16" spans="1:10" hidden="1" x14ac:dyDescent="0.25">
      <c r="B16" s="24" t="s">
        <v>14</v>
      </c>
      <c r="C16" s="45">
        <v>0.13203429912742795</v>
      </c>
      <c r="D16" s="45">
        <v>0.86796570087257197</v>
      </c>
      <c r="E16" s="25">
        <f>SUM(C16:D16)</f>
        <v>0.99999999999999989</v>
      </c>
      <c r="F16" s="25">
        <f>SUMPRODUCT(C16:D16,$C$4:$D$4)</f>
        <v>3.83008574781857E-2</v>
      </c>
      <c r="G16" s="17">
        <f t="array" ref="G16">MMULT(C16:D16,MMULT($C$8:$D$9,TRANSPOSE(C16:D16)))</f>
        <v>1.2549495716381264E-3</v>
      </c>
      <c r="H16" s="25">
        <f t="shared" ref="H16" si="0">SQRT(G16)</f>
        <v>3.5425267418018547E-2</v>
      </c>
      <c r="I16" s="26">
        <f>(F16-$C$11)/H16</f>
        <v>0.51660463878043261</v>
      </c>
      <c r="J16" s="17"/>
    </row>
    <row r="17" spans="2:12" hidden="1" x14ac:dyDescent="0.25">
      <c r="C17" s="21"/>
      <c r="F17" t="str">
        <f ca="1">_xlfn.FORMULATEXT(F16)</f>
        <v>=SUMPRODUCT(C16:D16,$C$4:$D$4)</v>
      </c>
      <c r="J17" s="17"/>
    </row>
    <row r="18" spans="2:12" hidden="1" x14ac:dyDescent="0.25">
      <c r="C18" s="21"/>
      <c r="G18" t="str">
        <f ca="1">_xlfn.FORMULATEXT(G16)</f>
        <v>{=MMULT(C16:D16,MMULT($C$8:$D$9,TRANSPOSE(C16:D16)))}</v>
      </c>
      <c r="J18" s="17"/>
    </row>
    <row r="19" spans="2:12" ht="29.1" customHeight="1" x14ac:dyDescent="0.25">
      <c r="C19" s="50" t="s">
        <v>7</v>
      </c>
      <c r="D19" s="50"/>
      <c r="J19" s="17"/>
    </row>
    <row r="20" spans="2:12" ht="30.75" thickBot="1" x14ac:dyDescent="0.3">
      <c r="B20" s="1" t="s">
        <v>8</v>
      </c>
      <c r="C20" s="27" t="s">
        <v>2</v>
      </c>
      <c r="D20" s="22" t="s">
        <v>19</v>
      </c>
      <c r="E20" s="27" t="s">
        <v>9</v>
      </c>
      <c r="F20" s="27" t="s">
        <v>10</v>
      </c>
      <c r="G20" s="27" t="s">
        <v>11</v>
      </c>
      <c r="H20" s="27" t="s">
        <v>12</v>
      </c>
      <c r="I20" s="27" t="s">
        <v>13</v>
      </c>
      <c r="J20" s="28"/>
      <c r="K20" s="28"/>
      <c r="L20" s="28"/>
    </row>
    <row r="21" spans="2:12" x14ac:dyDescent="0.25">
      <c r="B21" s="46">
        <v>2.5000000000000001E-2</v>
      </c>
      <c r="C21" s="29">
        <v>-0.4</v>
      </c>
      <c r="D21" s="29">
        <f>1-C21</f>
        <v>1.4</v>
      </c>
      <c r="E21" s="29">
        <f>SUM(C21:D21)</f>
        <v>0.99999999999999989</v>
      </c>
      <c r="F21" s="29">
        <f>SUMPRODUCT(C21:D21,$C$4:$D$4)</f>
        <v>2.5000000000000001E-2</v>
      </c>
      <c r="G21" s="30">
        <f t="array" ref="G21">MMULT(C21:D21,MMULT($C$8:$D$9,TRANSPOSE(C21:D21)))</f>
        <v>6.2950000000000002E-3</v>
      </c>
      <c r="H21" s="29">
        <f t="shared" ref="H21:H28" si="1">SQRT(G21)</f>
        <v>7.9341036040626547E-2</v>
      </c>
      <c r="I21" s="31">
        <f>(F21-$C$11)/H21</f>
        <v>6.3019091374604097E-2</v>
      </c>
    </row>
    <row r="22" spans="2:12" x14ac:dyDescent="0.25">
      <c r="B22" s="47">
        <v>0.03</v>
      </c>
      <c r="C22" s="25">
        <f>C21+20%</f>
        <v>-0.2</v>
      </c>
      <c r="D22" s="25">
        <f>1-C22</f>
        <v>1.2</v>
      </c>
      <c r="E22" s="25">
        <f>SUM(C22:D22)</f>
        <v>1</v>
      </c>
      <c r="F22" s="25">
        <f>SUMPRODUCT(C22:D22,$C$4:$D$4)</f>
        <v>3.0000000000000002E-2</v>
      </c>
      <c r="G22" s="17">
        <f t="array" ref="G22">MMULT(C22:D22,MMULT($C$8:$D$9,TRANSPOSE(C22:D22)))</f>
        <v>2.7899999999999999E-3</v>
      </c>
      <c r="H22" s="25">
        <f t="shared" si="1"/>
        <v>5.282045058497703E-2</v>
      </c>
      <c r="I22" s="32">
        <f>(F22-$C$11)/H22</f>
        <v>0.18932061141568829</v>
      </c>
    </row>
    <row r="23" spans="2:12" x14ac:dyDescent="0.25">
      <c r="B23" s="47">
        <v>3.5000000000000003E-2</v>
      </c>
      <c r="C23" s="25">
        <f t="shared" ref="C23:C27" si="2">C22+20%</f>
        <v>0</v>
      </c>
      <c r="D23" s="25">
        <f t="shared" ref="D23:D27" si="3">1-C23</f>
        <v>1</v>
      </c>
      <c r="E23" s="25">
        <f t="shared" ref="E23:E27" si="4">SUM(C23:D23)</f>
        <v>1</v>
      </c>
      <c r="F23" s="25">
        <f t="shared" ref="F23:F27" si="5">SUMPRODUCT(C23:D23,$C$4:$D$4)</f>
        <v>3.5000000000000003E-2</v>
      </c>
      <c r="G23" s="17">
        <f t="array" ref="G23">MMULT(C23:D23,MMULT($C$8:$D$9,TRANSPOSE(C23:D23)))</f>
        <v>1.2250000000000002E-3</v>
      </c>
      <c r="H23" s="25">
        <f t="shared" si="1"/>
        <v>3.5000000000000003E-2</v>
      </c>
      <c r="I23" s="32">
        <f t="shared" ref="I23:I28" si="6">(F23-$C$11)/H23</f>
        <v>0.4285714285714286</v>
      </c>
    </row>
    <row r="24" spans="2:12" x14ac:dyDescent="0.25">
      <c r="B24" s="47">
        <v>0.04</v>
      </c>
      <c r="C24" s="25">
        <f t="shared" si="2"/>
        <v>0.2</v>
      </c>
      <c r="D24" s="25">
        <f t="shared" si="3"/>
        <v>0.8</v>
      </c>
      <c r="E24" s="25">
        <f t="shared" si="4"/>
        <v>1</v>
      </c>
      <c r="F24" s="25">
        <f t="shared" si="5"/>
        <v>4.0000000000000008E-2</v>
      </c>
      <c r="G24" s="17">
        <f t="array" ref="G24">MMULT(C24:D24,MMULT($C$8:$D$9,TRANSPOSE(C24:D24)))</f>
        <v>1.6000000000000001E-3</v>
      </c>
      <c r="H24" s="25">
        <f t="shared" si="1"/>
        <v>0.04</v>
      </c>
      <c r="I24" s="32">
        <f t="shared" si="6"/>
        <v>0.50000000000000022</v>
      </c>
    </row>
    <row r="25" spans="2:12" x14ac:dyDescent="0.25">
      <c r="B25" s="47">
        <v>4.4999999999999998E-2</v>
      </c>
      <c r="C25" s="25">
        <f t="shared" si="2"/>
        <v>0.4</v>
      </c>
      <c r="D25" s="25">
        <f t="shared" si="3"/>
        <v>0.6</v>
      </c>
      <c r="E25" s="25">
        <f t="shared" si="4"/>
        <v>1</v>
      </c>
      <c r="F25" s="25">
        <f t="shared" si="5"/>
        <v>4.4999999999999998E-2</v>
      </c>
      <c r="G25" s="17">
        <f t="array" ref="G25">MMULT(C25:D25,MMULT($C$8:$D$9,TRANSPOSE(C25:D25)))</f>
        <v>3.9150000000000001E-3</v>
      </c>
      <c r="H25" s="25">
        <f t="shared" si="1"/>
        <v>6.2569960843842629E-2</v>
      </c>
      <c r="I25" s="32">
        <f t="shared" si="6"/>
        <v>0.39955275123782008</v>
      </c>
    </row>
    <row r="26" spans="2:12" x14ac:dyDescent="0.25">
      <c r="B26" s="47">
        <v>0.05</v>
      </c>
      <c r="C26" s="25">
        <f t="shared" si="2"/>
        <v>0.60000000000000009</v>
      </c>
      <c r="D26" s="25">
        <f t="shared" si="3"/>
        <v>0.39999999999999991</v>
      </c>
      <c r="E26" s="25">
        <f t="shared" si="4"/>
        <v>1</v>
      </c>
      <c r="F26" s="25">
        <f t="shared" si="5"/>
        <v>0.05</v>
      </c>
      <c r="G26" s="17">
        <f t="array" ref="G26">MMULT(C26:D26,MMULT($C$8:$D$9,TRANSPOSE(C26:D26)))</f>
        <v>8.1700000000000019E-3</v>
      </c>
      <c r="H26" s="25">
        <f t="shared" si="1"/>
        <v>9.0388052307813355E-2</v>
      </c>
      <c r="I26" s="32">
        <f t="shared" si="6"/>
        <v>0.33190227285610768</v>
      </c>
    </row>
    <row r="27" spans="2:12" x14ac:dyDescent="0.25">
      <c r="B27" s="47">
        <v>5.5E-2</v>
      </c>
      <c r="C27" s="25">
        <f t="shared" si="2"/>
        <v>0.8</v>
      </c>
      <c r="D27" s="25">
        <f t="shared" si="3"/>
        <v>0.19999999999999996</v>
      </c>
      <c r="E27" s="25">
        <f t="shared" si="4"/>
        <v>1</v>
      </c>
      <c r="F27" s="25">
        <f t="shared" si="5"/>
        <v>5.5E-2</v>
      </c>
      <c r="G27" s="17">
        <f t="array" ref="G27">MMULT(C27:D27,MMULT($C$8:$D$9,TRANSPOSE(C27:D27)))</f>
        <v>1.4364999999999999E-2</v>
      </c>
      <c r="H27" s="25">
        <f t="shared" si="1"/>
        <v>0.11985407794480753</v>
      </c>
      <c r="I27" s="32">
        <f t="shared" si="6"/>
        <v>0.29202177014049874</v>
      </c>
    </row>
    <row r="28" spans="2:12" ht="15.75" thickBot="1" x14ac:dyDescent="0.3">
      <c r="B28" s="48">
        <v>0.06</v>
      </c>
      <c r="C28" s="33">
        <v>1</v>
      </c>
      <c r="D28" s="33">
        <f>1-C28</f>
        <v>0</v>
      </c>
      <c r="E28" s="33">
        <f>SUM(C28:D28)</f>
        <v>1</v>
      </c>
      <c r="F28" s="33">
        <f>SUMPRODUCT(C28:D28,$C$4:$D$4)</f>
        <v>0.06</v>
      </c>
      <c r="G28" s="34">
        <f t="array" ref="G28">MMULT(C28:D28,MMULT($C$8:$D$9,TRANSPOSE(C28:D28)))</f>
        <v>2.2499999999999999E-2</v>
      </c>
      <c r="H28" s="33">
        <f t="shared" si="1"/>
        <v>0.15</v>
      </c>
      <c r="I28" s="35">
        <f t="shared" si="6"/>
        <v>0.26666666666666666</v>
      </c>
    </row>
    <row r="29" spans="2:12" x14ac:dyDescent="0.25">
      <c r="C29" s="25"/>
      <c r="D29" s="25"/>
      <c r="F29" s="25"/>
      <c r="G29" s="17"/>
      <c r="H29" s="25"/>
      <c r="I29" s="17"/>
    </row>
    <row r="30" spans="2:12" ht="30" x14ac:dyDescent="0.25">
      <c r="C30" s="23" t="s">
        <v>2</v>
      </c>
      <c r="D30" s="22" t="s">
        <v>19</v>
      </c>
      <c r="E30" s="23" t="s">
        <v>9</v>
      </c>
      <c r="F30" s="23" t="s">
        <v>10</v>
      </c>
      <c r="G30" s="23" t="s">
        <v>11</v>
      </c>
      <c r="H30" s="23" t="s">
        <v>12</v>
      </c>
      <c r="I30" s="23" t="s">
        <v>13</v>
      </c>
    </row>
    <row r="31" spans="2:12" x14ac:dyDescent="0.25">
      <c r="B31" t="s">
        <v>15</v>
      </c>
      <c r="C31" s="45">
        <v>0.13203429912742795</v>
      </c>
      <c r="D31" s="45">
        <v>0.86796570087257197</v>
      </c>
      <c r="E31" s="25">
        <f>SUM(C31:D31)</f>
        <v>0.99999999999999989</v>
      </c>
      <c r="F31" s="17">
        <f>SUMPRODUCT(C31:D31,$C$4:$D$4)</f>
        <v>3.83008574781857E-2</v>
      </c>
      <c r="G31" s="25">
        <f t="array" ref="G31">MMULT(C31:D31,MMULT($C$8:$D$9,TRANSPOSE(C31:D31)))</f>
        <v>1.2549495716381264E-3</v>
      </c>
      <c r="H31" s="17">
        <f t="shared" ref="H31" si="7">SQRT(G31)</f>
        <v>3.5425267418018547E-2</v>
      </c>
      <c r="I31" s="17">
        <f>(F31-$C$11)/H31</f>
        <v>0.51660463878043261</v>
      </c>
    </row>
    <row r="32" spans="2:12" x14ac:dyDescent="0.25">
      <c r="C32" s="25"/>
      <c r="D32" s="25"/>
      <c r="F32" s="25"/>
      <c r="G32" s="17"/>
      <c r="H32" s="25"/>
      <c r="I32" s="17"/>
    </row>
    <row r="33" spans="3:9" ht="15.75" thickBot="1" x14ac:dyDescent="0.3">
      <c r="C33" s="25"/>
      <c r="D33" s="25"/>
      <c r="F33" s="25"/>
      <c r="G33" s="17"/>
      <c r="H33" s="25"/>
      <c r="I33" s="17"/>
    </row>
    <row r="34" spans="3:9" ht="30" x14ac:dyDescent="0.25">
      <c r="C34" s="36" t="s">
        <v>17</v>
      </c>
      <c r="D34" s="37" t="s">
        <v>18</v>
      </c>
      <c r="E34" s="38" t="s">
        <v>10</v>
      </c>
      <c r="F34" s="38" t="s">
        <v>12</v>
      </c>
      <c r="G34" s="39" t="s">
        <v>13</v>
      </c>
      <c r="H34" s="25"/>
      <c r="I34" s="17"/>
    </row>
    <row r="35" spans="3:9" x14ac:dyDescent="0.25">
      <c r="C35" s="40">
        <v>1</v>
      </c>
      <c r="D35" s="25">
        <f>1-C35</f>
        <v>0</v>
      </c>
      <c r="E35" s="25">
        <f>C35*$C$11+D35*$F$31</f>
        <v>0.02</v>
      </c>
      <c r="F35" s="25">
        <f>D35*$H$31</f>
        <v>0</v>
      </c>
      <c r="G35" s="49" t="e">
        <f>(E35-$C$11)/F35</f>
        <v>#DIV/0!</v>
      </c>
      <c r="H35" s="25"/>
      <c r="I35" s="17"/>
    </row>
    <row r="36" spans="3:9" x14ac:dyDescent="0.25">
      <c r="C36" s="40">
        <v>0.6</v>
      </c>
      <c r="D36" s="25">
        <f t="shared" ref="D36:D39" si="8">1-C36</f>
        <v>0.4</v>
      </c>
      <c r="E36" s="25">
        <f t="shared" ref="E36:E39" si="9">C36*$C$11+D36*$F$31</f>
        <v>2.7320342991274282E-2</v>
      </c>
      <c r="F36" s="25">
        <f t="shared" ref="F36:F39" si="10">D36*$H$31</f>
        <v>1.417010696720742E-2</v>
      </c>
      <c r="G36" s="41">
        <f t="shared" ref="G36:G39" si="11">(E36-$C$11)/F36</f>
        <v>0.51660463878043272</v>
      </c>
      <c r="H36" s="25"/>
      <c r="I36" s="17"/>
    </row>
    <row r="37" spans="3:9" x14ac:dyDescent="0.25">
      <c r="C37" s="40">
        <v>0.2</v>
      </c>
      <c r="D37" s="25">
        <f t="shared" si="8"/>
        <v>0.8</v>
      </c>
      <c r="E37" s="25">
        <f t="shared" si="9"/>
        <v>3.4640685982548561E-2</v>
      </c>
      <c r="F37" s="25">
        <f t="shared" si="10"/>
        <v>2.834021393441484E-2</v>
      </c>
      <c r="G37" s="41">
        <f t="shared" si="11"/>
        <v>0.51660463878043261</v>
      </c>
      <c r="H37" s="25"/>
      <c r="I37" s="17"/>
    </row>
    <row r="38" spans="3:9" x14ac:dyDescent="0.25">
      <c r="C38" s="40">
        <v>-0.2</v>
      </c>
      <c r="D38" s="25">
        <f t="shared" si="8"/>
        <v>1.2</v>
      </c>
      <c r="E38" s="25">
        <f t="shared" si="9"/>
        <v>4.1961028973822839E-2</v>
      </c>
      <c r="F38" s="25">
        <f t="shared" si="10"/>
        <v>4.2510320901622253E-2</v>
      </c>
      <c r="G38" s="41">
        <f t="shared" si="11"/>
        <v>0.51660463878043261</v>
      </c>
      <c r="H38" s="25"/>
      <c r="I38" s="17"/>
    </row>
    <row r="39" spans="3:9" ht="15.75" thickBot="1" x14ac:dyDescent="0.3">
      <c r="C39" s="42">
        <v>-0.6</v>
      </c>
      <c r="D39" s="33">
        <f t="shared" si="8"/>
        <v>1.6</v>
      </c>
      <c r="E39" s="33">
        <f t="shared" si="9"/>
        <v>4.9281371965097118E-2</v>
      </c>
      <c r="F39" s="33">
        <f t="shared" si="10"/>
        <v>5.668042786882968E-2</v>
      </c>
      <c r="G39" s="43">
        <f t="shared" si="11"/>
        <v>0.5166046387804325</v>
      </c>
      <c r="H39" s="25"/>
      <c r="I39" s="17"/>
    </row>
    <row r="40" spans="3:9" x14ac:dyDescent="0.25">
      <c r="C40" s="25"/>
      <c r="D40" s="25"/>
      <c r="F40" s="25"/>
      <c r="G40" s="17"/>
      <c r="H40" s="25"/>
      <c r="I40" s="17"/>
    </row>
    <row r="41" spans="3:9" x14ac:dyDescent="0.25">
      <c r="C41" s="25"/>
      <c r="D41" s="25"/>
      <c r="F41" s="25"/>
      <c r="G41" s="17"/>
      <c r="H41" s="25"/>
      <c r="I41" s="17"/>
    </row>
    <row r="42" spans="3:9" x14ac:dyDescent="0.25">
      <c r="C42" s="25"/>
      <c r="D42" s="25"/>
      <c r="F42" s="25"/>
      <c r="G42" s="17"/>
      <c r="H42" s="25"/>
      <c r="I42" s="17"/>
    </row>
    <row r="43" spans="3:9" x14ac:dyDescent="0.25">
      <c r="C43" s="25"/>
      <c r="D43" s="25"/>
      <c r="F43" s="25"/>
      <c r="G43" s="17"/>
      <c r="H43" s="25"/>
      <c r="I43" s="17"/>
    </row>
    <row r="44" spans="3:9" x14ac:dyDescent="0.25">
      <c r="C44" s="25"/>
      <c r="D44" s="25"/>
      <c r="F44" s="25"/>
      <c r="G44" s="17"/>
      <c r="H44" s="25"/>
      <c r="I44" s="17"/>
    </row>
    <row r="45" spans="3:9" x14ac:dyDescent="0.25">
      <c r="C45" s="25"/>
      <c r="D45" s="25"/>
      <c r="F45" s="25"/>
      <c r="G45" s="17"/>
      <c r="H45" s="25"/>
      <c r="I45" s="17"/>
    </row>
    <row r="46" spans="3:9" x14ac:dyDescent="0.25">
      <c r="C46" s="25"/>
      <c r="D46" s="25"/>
      <c r="F46" s="25"/>
      <c r="G46" s="17"/>
      <c r="H46" s="25"/>
      <c r="I46" s="17"/>
    </row>
    <row r="47" spans="3:9" x14ac:dyDescent="0.25">
      <c r="C47" s="25"/>
      <c r="D47" s="25"/>
      <c r="F47" s="25"/>
      <c r="G47" s="17"/>
      <c r="H47" s="25"/>
      <c r="I47" s="17"/>
    </row>
    <row r="48" spans="3:9" x14ac:dyDescent="0.25">
      <c r="C48" s="25"/>
      <c r="D48" s="25"/>
      <c r="F48" s="25"/>
      <c r="G48" s="17"/>
      <c r="H48" s="25"/>
      <c r="I48" s="17"/>
    </row>
    <row r="49" spans="3:9" x14ac:dyDescent="0.25">
      <c r="C49" s="25"/>
      <c r="D49" s="25"/>
      <c r="F49" s="25"/>
      <c r="G49" s="17"/>
      <c r="H49" s="25"/>
      <c r="I49" s="17"/>
    </row>
    <row r="50" spans="3:9" x14ac:dyDescent="0.25">
      <c r="C50" s="25"/>
      <c r="D50" s="25"/>
      <c r="F50" s="25"/>
      <c r="G50" s="17"/>
      <c r="H50" s="25"/>
      <c r="I50" s="17"/>
    </row>
    <row r="51" spans="3:9" x14ac:dyDescent="0.25">
      <c r="C51" s="25"/>
      <c r="D51" s="25"/>
      <c r="F51" s="25"/>
      <c r="G51" s="17"/>
      <c r="H51" s="25"/>
      <c r="I51" s="17"/>
    </row>
    <row r="52" spans="3:9" x14ac:dyDescent="0.25">
      <c r="C52" s="25"/>
      <c r="D52" s="25"/>
      <c r="F52" s="25"/>
      <c r="G52" s="17"/>
      <c r="H52" s="25"/>
      <c r="I52" s="17"/>
    </row>
    <row r="53" spans="3:9" x14ac:dyDescent="0.25">
      <c r="C53" s="25"/>
      <c r="D53" s="25"/>
      <c r="F53" s="25"/>
      <c r="G53" s="17"/>
      <c r="H53" s="25"/>
      <c r="I53" s="17"/>
    </row>
    <row r="54" spans="3:9" x14ac:dyDescent="0.25">
      <c r="C54" s="25"/>
      <c r="D54" s="25"/>
      <c r="F54" s="25"/>
      <c r="G54" s="17"/>
      <c r="H54" s="25"/>
      <c r="I54" s="17"/>
    </row>
    <row r="55" spans="3:9" x14ac:dyDescent="0.25">
      <c r="C55" s="25"/>
      <c r="D55" s="25"/>
      <c r="F55" s="25"/>
      <c r="G55" s="17"/>
      <c r="H55" s="25"/>
      <c r="I55" s="17"/>
    </row>
    <row r="56" spans="3:9" x14ac:dyDescent="0.25">
      <c r="C56" s="25"/>
      <c r="D56" s="25"/>
      <c r="F56" s="25"/>
      <c r="G56" s="17"/>
      <c r="H56" s="25"/>
      <c r="I56" s="17"/>
    </row>
    <row r="57" spans="3:9" x14ac:dyDescent="0.25">
      <c r="C57" s="25"/>
      <c r="D57" s="25"/>
      <c r="F57" s="25"/>
      <c r="G57" s="17"/>
      <c r="H57" s="25"/>
      <c r="I57" s="17"/>
    </row>
    <row r="58" spans="3:9" x14ac:dyDescent="0.25">
      <c r="C58" s="25"/>
      <c r="D58" s="25"/>
      <c r="F58" s="25"/>
      <c r="G58" s="17"/>
      <c r="H58" s="25"/>
      <c r="I58" s="17"/>
    </row>
    <row r="59" spans="3:9" x14ac:dyDescent="0.25">
      <c r="C59" s="25"/>
      <c r="D59" s="25"/>
      <c r="F59" s="25"/>
      <c r="G59" s="17"/>
      <c r="H59" s="25"/>
      <c r="I59" s="17"/>
    </row>
    <row r="60" spans="3:9" x14ac:dyDescent="0.25">
      <c r="C60" s="25"/>
      <c r="D60" s="25"/>
      <c r="F60" s="25"/>
      <c r="G60" s="17"/>
      <c r="H60" s="25"/>
      <c r="I60" s="17"/>
    </row>
    <row r="61" spans="3:9" x14ac:dyDescent="0.25">
      <c r="C61" s="25"/>
      <c r="D61" s="25"/>
      <c r="F61" s="25"/>
      <c r="G61" s="17"/>
      <c r="H61" s="25"/>
      <c r="I61" s="17"/>
    </row>
    <row r="62" spans="3:9" x14ac:dyDescent="0.25">
      <c r="C62" s="25"/>
      <c r="D62" s="25"/>
      <c r="F62" s="25"/>
      <c r="G62" s="17"/>
      <c r="H62" s="25"/>
      <c r="I62" s="17"/>
    </row>
    <row r="63" spans="3:9" x14ac:dyDescent="0.25">
      <c r="C63" s="25"/>
      <c r="D63" s="25"/>
      <c r="F63" s="25"/>
      <c r="G63" s="17"/>
      <c r="H63" s="25"/>
      <c r="I63" s="17"/>
    </row>
    <row r="64" spans="3:9" x14ac:dyDescent="0.25">
      <c r="C64" s="25"/>
      <c r="D64" s="25"/>
      <c r="F64" s="25"/>
      <c r="G64" s="17"/>
      <c r="H64" s="25"/>
      <c r="I64" s="17"/>
    </row>
    <row r="65" spans="3:9" x14ac:dyDescent="0.25">
      <c r="C65" s="25"/>
      <c r="D65" s="25"/>
      <c r="F65" s="25"/>
      <c r="G65" s="17"/>
      <c r="H65" s="25"/>
      <c r="I65" s="17"/>
    </row>
    <row r="66" spans="3:9" x14ac:dyDescent="0.25">
      <c r="C66" s="25"/>
      <c r="D66" s="25"/>
      <c r="F66" s="25"/>
      <c r="G66" s="17"/>
      <c r="H66" s="25"/>
      <c r="I66" s="17"/>
    </row>
    <row r="67" spans="3:9" x14ac:dyDescent="0.25">
      <c r="C67" s="25"/>
      <c r="D67" s="25"/>
      <c r="F67" s="25"/>
      <c r="G67" s="17"/>
      <c r="H67" s="25"/>
      <c r="I67" s="17"/>
    </row>
    <row r="68" spans="3:9" x14ac:dyDescent="0.25">
      <c r="C68" s="25"/>
      <c r="D68" s="25"/>
      <c r="F68" s="25"/>
      <c r="G68" s="17"/>
      <c r="H68" s="25"/>
      <c r="I68" s="17"/>
    </row>
    <row r="69" spans="3:9" x14ac:dyDescent="0.25">
      <c r="C69" s="25"/>
      <c r="D69" s="25"/>
      <c r="F69" s="25"/>
      <c r="G69" s="17"/>
      <c r="H69" s="25"/>
      <c r="I69" s="17"/>
    </row>
    <row r="70" spans="3:9" x14ac:dyDescent="0.25">
      <c r="C70" s="25"/>
      <c r="D70" s="25"/>
      <c r="F70" s="25"/>
      <c r="G70" s="17"/>
      <c r="H70" s="25"/>
      <c r="I70" s="17"/>
    </row>
    <row r="71" spans="3:9" x14ac:dyDescent="0.25">
      <c r="C71" s="25"/>
      <c r="D71" s="25"/>
      <c r="F71" s="25"/>
      <c r="G71" s="17"/>
      <c r="H71" s="25"/>
      <c r="I71" s="17"/>
    </row>
    <row r="72" spans="3:9" x14ac:dyDescent="0.25">
      <c r="C72" s="25"/>
      <c r="D72" s="25"/>
      <c r="F72" s="25"/>
      <c r="G72" s="17"/>
      <c r="H72" s="25"/>
      <c r="I72" s="17"/>
    </row>
    <row r="73" spans="3:9" x14ac:dyDescent="0.25">
      <c r="C73" s="25"/>
      <c r="D73" s="25"/>
      <c r="F73" s="25"/>
      <c r="G73" s="17"/>
      <c r="H73" s="25"/>
      <c r="I73" s="17"/>
    </row>
    <row r="74" spans="3:9" x14ac:dyDescent="0.25">
      <c r="C74" s="25"/>
      <c r="D74" s="25"/>
      <c r="F74" s="25"/>
      <c r="G74" s="17"/>
      <c r="H74" s="25"/>
      <c r="I74" s="17"/>
    </row>
    <row r="75" spans="3:9" x14ac:dyDescent="0.25">
      <c r="C75" s="25"/>
      <c r="D75" s="25"/>
      <c r="F75" s="25"/>
      <c r="G75" s="17"/>
      <c r="H75" s="25"/>
      <c r="I75" s="17"/>
    </row>
    <row r="76" spans="3:9" x14ac:dyDescent="0.25">
      <c r="C76" s="25"/>
      <c r="D76" s="25"/>
      <c r="F76" s="25"/>
      <c r="G76" s="17"/>
      <c r="H76" s="25"/>
      <c r="I76" s="17"/>
    </row>
    <row r="77" spans="3:9" x14ac:dyDescent="0.25">
      <c r="C77" s="25"/>
      <c r="D77" s="25"/>
      <c r="F77" s="25"/>
      <c r="G77" s="17"/>
      <c r="H77" s="25"/>
      <c r="I77" s="17"/>
    </row>
    <row r="78" spans="3:9" x14ac:dyDescent="0.25">
      <c r="C78" s="25"/>
      <c r="D78" s="25"/>
      <c r="F78" s="25"/>
      <c r="G78" s="17"/>
      <c r="H78" s="25"/>
      <c r="I78" s="17"/>
    </row>
    <row r="79" spans="3:9" x14ac:dyDescent="0.25">
      <c r="C79" s="25"/>
      <c r="D79" s="25"/>
      <c r="F79" s="25"/>
      <c r="G79" s="17"/>
      <c r="H79" s="25"/>
      <c r="I79" s="17"/>
    </row>
    <row r="80" spans="3:9" x14ac:dyDescent="0.25">
      <c r="C80" s="25"/>
      <c r="D80" s="25"/>
      <c r="F80" s="25"/>
      <c r="G80" s="17"/>
      <c r="H80" s="25"/>
      <c r="I80" s="17"/>
    </row>
    <row r="81" spans="3:9" x14ac:dyDescent="0.25">
      <c r="C81" s="25"/>
      <c r="D81" s="25"/>
      <c r="F81" s="25"/>
      <c r="G81" s="17"/>
      <c r="H81" s="25"/>
      <c r="I81" s="17"/>
    </row>
    <row r="82" spans="3:9" x14ac:dyDescent="0.25">
      <c r="C82" s="25"/>
      <c r="D82" s="25"/>
      <c r="F82" s="25"/>
      <c r="G82" s="17"/>
      <c r="H82" s="25"/>
      <c r="I82" s="17"/>
    </row>
    <row r="83" spans="3:9" x14ac:dyDescent="0.25">
      <c r="C83" s="25"/>
      <c r="D83" s="25"/>
      <c r="F83" s="25"/>
      <c r="G83" s="17"/>
      <c r="H83" s="25"/>
      <c r="I83" s="17"/>
    </row>
    <row r="84" spans="3:9" x14ac:dyDescent="0.25">
      <c r="C84" s="25"/>
      <c r="D84" s="25"/>
      <c r="F84" s="25"/>
      <c r="G84" s="17"/>
      <c r="H84" s="25"/>
      <c r="I84" s="17"/>
    </row>
    <row r="85" spans="3:9" x14ac:dyDescent="0.25">
      <c r="C85" s="25"/>
      <c r="D85" s="25"/>
      <c r="F85" s="25"/>
      <c r="G85" s="17"/>
      <c r="H85" s="25"/>
      <c r="I85" s="17"/>
    </row>
    <row r="86" spans="3:9" x14ac:dyDescent="0.25">
      <c r="C86" s="25"/>
      <c r="D86" s="25"/>
      <c r="F86" s="25"/>
      <c r="G86" s="17"/>
      <c r="H86" s="25"/>
      <c r="I86" s="17"/>
    </row>
    <row r="87" spans="3:9" x14ac:dyDescent="0.25">
      <c r="C87" s="25"/>
      <c r="D87" s="25"/>
      <c r="F87" s="25"/>
      <c r="G87" s="17"/>
      <c r="H87" s="25"/>
      <c r="I87" s="17"/>
    </row>
    <row r="88" spans="3:9" x14ac:dyDescent="0.25">
      <c r="C88" s="25"/>
      <c r="D88" s="25"/>
      <c r="F88" s="25"/>
      <c r="G88" s="17"/>
      <c r="H88" s="25"/>
      <c r="I88" s="17"/>
    </row>
    <row r="89" spans="3:9" x14ac:dyDescent="0.25">
      <c r="C89" s="25"/>
      <c r="D89" s="25"/>
      <c r="F89" s="25"/>
      <c r="G89" s="17"/>
      <c r="H89" s="25"/>
      <c r="I89" s="17"/>
    </row>
    <row r="90" spans="3:9" x14ac:dyDescent="0.25">
      <c r="C90" s="25"/>
      <c r="D90" s="25"/>
      <c r="F90" s="25"/>
      <c r="G90" s="17"/>
      <c r="H90" s="25"/>
      <c r="I90" s="17"/>
    </row>
    <row r="91" spans="3:9" x14ac:dyDescent="0.25">
      <c r="C91" s="25"/>
      <c r="D91" s="25"/>
      <c r="F91" s="25"/>
      <c r="G91" s="17"/>
      <c r="H91" s="25"/>
      <c r="I91" s="17"/>
    </row>
    <row r="92" spans="3:9" x14ac:dyDescent="0.25">
      <c r="C92" s="25"/>
      <c r="D92" s="25"/>
      <c r="F92" s="25"/>
      <c r="G92" s="17"/>
      <c r="H92" s="25"/>
      <c r="I92" s="17"/>
    </row>
    <row r="93" spans="3:9" x14ac:dyDescent="0.25">
      <c r="C93" s="25"/>
      <c r="D93" s="25"/>
      <c r="F93" s="25"/>
      <c r="G93" s="17"/>
      <c r="H93" s="25"/>
      <c r="I93" s="17"/>
    </row>
    <row r="94" spans="3:9" x14ac:dyDescent="0.25">
      <c r="C94" s="25"/>
      <c r="D94" s="25"/>
      <c r="F94" s="25"/>
      <c r="G94" s="17"/>
      <c r="H94" s="25"/>
      <c r="I94" s="17"/>
    </row>
    <row r="95" spans="3:9" x14ac:dyDescent="0.25">
      <c r="C95" s="25"/>
      <c r="D95" s="25"/>
      <c r="F95" s="25"/>
      <c r="G95" s="17"/>
      <c r="H95" s="25"/>
      <c r="I95" s="17"/>
    </row>
    <row r="96" spans="3:9" x14ac:dyDescent="0.25">
      <c r="C96" s="25"/>
      <c r="D96" s="25"/>
      <c r="F96" s="25"/>
      <c r="G96" s="17"/>
      <c r="H96" s="25"/>
      <c r="I96" s="17"/>
    </row>
    <row r="97" spans="3:9" x14ac:dyDescent="0.25">
      <c r="C97" s="25"/>
      <c r="D97" s="25"/>
      <c r="F97" s="25"/>
      <c r="G97" s="17"/>
      <c r="H97" s="25"/>
      <c r="I97" s="17"/>
    </row>
    <row r="98" spans="3:9" x14ac:dyDescent="0.25">
      <c r="C98" s="25"/>
      <c r="D98" s="25"/>
      <c r="F98" s="25"/>
      <c r="G98" s="17"/>
      <c r="H98" s="25"/>
      <c r="I98" s="17"/>
    </row>
    <row r="99" spans="3:9" x14ac:dyDescent="0.25">
      <c r="C99" s="25"/>
      <c r="D99" s="25"/>
      <c r="F99" s="25"/>
      <c r="G99" s="17"/>
      <c r="H99" s="25"/>
      <c r="I99" s="17"/>
    </row>
    <row r="100" spans="3:9" x14ac:dyDescent="0.25">
      <c r="C100" s="25"/>
      <c r="D100" s="25"/>
      <c r="F100" s="25"/>
      <c r="G100" s="17"/>
      <c r="H100" s="25"/>
      <c r="I100" s="17"/>
    </row>
    <row r="101" spans="3:9" x14ac:dyDescent="0.25">
      <c r="C101" s="25"/>
      <c r="D101" s="25"/>
      <c r="F101" s="25"/>
      <c r="G101" s="17"/>
      <c r="H101" s="25"/>
      <c r="I101" s="17"/>
    </row>
    <row r="102" spans="3:9" x14ac:dyDescent="0.25">
      <c r="C102" s="25"/>
      <c r="D102" s="25"/>
      <c r="F102" s="25"/>
      <c r="G102" s="17"/>
      <c r="H102" s="25"/>
      <c r="I102" s="17"/>
    </row>
    <row r="103" spans="3:9" x14ac:dyDescent="0.25">
      <c r="C103" s="25"/>
      <c r="D103" s="25"/>
      <c r="F103" s="25"/>
      <c r="G103" s="17"/>
      <c r="H103" s="25"/>
      <c r="I103" s="17"/>
    </row>
    <row r="104" spans="3:9" x14ac:dyDescent="0.25">
      <c r="C104" s="25"/>
      <c r="D104" s="25"/>
      <c r="F104" s="25"/>
      <c r="G104" s="17"/>
      <c r="H104" s="25"/>
      <c r="I104" s="17"/>
    </row>
    <row r="105" spans="3:9" x14ac:dyDescent="0.25">
      <c r="C105" s="25"/>
      <c r="D105" s="25"/>
      <c r="F105" s="25"/>
      <c r="G105" s="17"/>
      <c r="H105" s="25"/>
      <c r="I105" s="17"/>
    </row>
    <row r="106" spans="3:9" x14ac:dyDescent="0.25">
      <c r="C106" s="25"/>
      <c r="D106" s="25"/>
      <c r="F106" s="25"/>
      <c r="G106" s="17"/>
      <c r="H106" s="25"/>
      <c r="I106" s="17"/>
    </row>
    <row r="107" spans="3:9" x14ac:dyDescent="0.25">
      <c r="C107" s="25"/>
      <c r="D107" s="25"/>
      <c r="F107" s="25"/>
      <c r="G107" s="17"/>
      <c r="H107" s="25"/>
      <c r="I107" s="17"/>
    </row>
    <row r="108" spans="3:9" x14ac:dyDescent="0.25">
      <c r="C108" s="25"/>
      <c r="D108" s="25"/>
      <c r="F108" s="25"/>
      <c r="G108" s="17"/>
      <c r="H108" s="25"/>
      <c r="I108" s="17"/>
    </row>
    <row r="109" spans="3:9" x14ac:dyDescent="0.25">
      <c r="C109" s="25"/>
      <c r="D109" s="25"/>
      <c r="F109" s="25"/>
      <c r="G109" s="17"/>
      <c r="H109" s="25"/>
      <c r="I109" s="17"/>
    </row>
    <row r="110" spans="3:9" x14ac:dyDescent="0.25">
      <c r="C110" s="25"/>
      <c r="D110" s="25"/>
      <c r="F110" s="25"/>
      <c r="G110" s="17"/>
      <c r="H110" s="25"/>
      <c r="I110" s="17"/>
    </row>
    <row r="111" spans="3:9" x14ac:dyDescent="0.25">
      <c r="C111" s="25"/>
      <c r="D111" s="25"/>
      <c r="F111" s="25"/>
      <c r="G111" s="17"/>
      <c r="H111" s="25"/>
      <c r="I111" s="17"/>
    </row>
    <row r="112" spans="3:9" x14ac:dyDescent="0.25">
      <c r="C112" s="25"/>
      <c r="D112" s="25"/>
      <c r="F112" s="25"/>
      <c r="G112" s="17"/>
      <c r="H112" s="25"/>
      <c r="I112" s="17"/>
    </row>
    <row r="113" spans="3:9" x14ac:dyDescent="0.25">
      <c r="C113" s="25"/>
      <c r="D113" s="25"/>
      <c r="F113" s="25"/>
      <c r="G113" s="17"/>
      <c r="H113" s="25"/>
      <c r="I113" s="17"/>
    </row>
    <row r="114" spans="3:9" x14ac:dyDescent="0.25">
      <c r="C114" s="25"/>
      <c r="D114" s="25"/>
      <c r="F114" s="25"/>
      <c r="G114" s="17"/>
      <c r="H114" s="25"/>
      <c r="I114" s="17"/>
    </row>
    <row r="115" spans="3:9" x14ac:dyDescent="0.25">
      <c r="C115" s="25"/>
      <c r="D115" s="25"/>
      <c r="F115" s="25"/>
      <c r="G115" s="17"/>
      <c r="H115" s="25"/>
      <c r="I115" s="17"/>
    </row>
    <row r="116" spans="3:9" x14ac:dyDescent="0.25">
      <c r="C116" s="25"/>
      <c r="D116" s="25"/>
      <c r="F116" s="25"/>
      <c r="G116" s="17"/>
      <c r="H116" s="25"/>
      <c r="I116" s="17"/>
    </row>
    <row r="117" spans="3:9" x14ac:dyDescent="0.25">
      <c r="C117" s="25"/>
      <c r="D117" s="25"/>
      <c r="F117" s="25"/>
      <c r="G117" s="17"/>
      <c r="H117" s="25"/>
      <c r="I117" s="17"/>
    </row>
    <row r="118" spans="3:9" x14ac:dyDescent="0.25">
      <c r="C118" s="25"/>
      <c r="D118" s="25"/>
      <c r="F118" s="25"/>
      <c r="G118" s="17"/>
      <c r="H118" s="25"/>
      <c r="I118" s="17"/>
    </row>
    <row r="119" spans="3:9" x14ac:dyDescent="0.25">
      <c r="C119" s="25"/>
      <c r="D119" s="25"/>
      <c r="F119" s="25"/>
      <c r="G119" s="17"/>
      <c r="H119" s="25"/>
      <c r="I119" s="17"/>
    </row>
    <row r="120" spans="3:9" x14ac:dyDescent="0.25">
      <c r="C120" s="25"/>
      <c r="D120" s="25"/>
      <c r="F120" s="25"/>
      <c r="G120" s="17"/>
      <c r="H120" s="25"/>
      <c r="I120" s="17"/>
    </row>
    <row r="121" spans="3:9" x14ac:dyDescent="0.25">
      <c r="C121" s="25"/>
      <c r="D121" s="25"/>
      <c r="F121" s="25"/>
      <c r="G121" s="17"/>
      <c r="H121" s="25"/>
      <c r="I121" s="17"/>
    </row>
    <row r="122" spans="3:9" x14ac:dyDescent="0.25">
      <c r="C122" s="25"/>
      <c r="D122" s="25"/>
      <c r="F122" s="25"/>
      <c r="G122" s="17"/>
      <c r="H122" s="25"/>
      <c r="I122" s="17"/>
    </row>
    <row r="123" spans="3:9" x14ac:dyDescent="0.25">
      <c r="C123" s="25"/>
      <c r="D123" s="25"/>
      <c r="F123" s="25"/>
      <c r="G123" s="17"/>
      <c r="H123" s="25"/>
      <c r="I123" s="17"/>
    </row>
    <row r="124" spans="3:9" x14ac:dyDescent="0.25">
      <c r="C124" s="25"/>
      <c r="D124" s="25"/>
      <c r="F124" s="25"/>
      <c r="G124" s="17"/>
      <c r="H124" s="25"/>
      <c r="I124" s="17"/>
    </row>
    <row r="125" spans="3:9" x14ac:dyDescent="0.25">
      <c r="C125" s="25"/>
      <c r="D125" s="25"/>
      <c r="F125" s="25"/>
      <c r="G125" s="17"/>
      <c r="H125" s="25"/>
      <c r="I125" s="17"/>
    </row>
    <row r="126" spans="3:9" x14ac:dyDescent="0.25">
      <c r="C126" s="25"/>
      <c r="D126" s="25"/>
      <c r="F126" s="25"/>
      <c r="G126" s="17"/>
      <c r="H126" s="25"/>
      <c r="I126" s="17"/>
    </row>
    <row r="127" spans="3:9" x14ac:dyDescent="0.25">
      <c r="C127" s="25"/>
      <c r="D127" s="25"/>
      <c r="F127" s="25"/>
      <c r="G127" s="17"/>
      <c r="H127" s="25"/>
      <c r="I127" s="17"/>
    </row>
    <row r="128" spans="3:9" x14ac:dyDescent="0.25">
      <c r="C128" s="25"/>
      <c r="D128" s="25"/>
      <c r="F128" s="25"/>
      <c r="G128" s="17"/>
      <c r="H128" s="25"/>
      <c r="I128" s="17"/>
    </row>
    <row r="129" spans="3:9" x14ac:dyDescent="0.25">
      <c r="C129" s="25"/>
      <c r="D129" s="25"/>
      <c r="F129" s="25"/>
      <c r="G129" s="17"/>
      <c r="H129" s="25"/>
      <c r="I129" s="17"/>
    </row>
    <row r="130" spans="3:9" x14ac:dyDescent="0.25">
      <c r="C130" s="25"/>
      <c r="D130" s="25"/>
      <c r="F130" s="25"/>
      <c r="G130" s="17"/>
      <c r="H130" s="25"/>
      <c r="I130" s="17"/>
    </row>
    <row r="131" spans="3:9" x14ac:dyDescent="0.25">
      <c r="C131" s="25"/>
      <c r="D131" s="25"/>
      <c r="F131" s="25"/>
      <c r="G131" s="17"/>
      <c r="H131" s="25"/>
      <c r="I131" s="17"/>
    </row>
    <row r="132" spans="3:9" x14ac:dyDescent="0.25">
      <c r="C132" s="25"/>
      <c r="D132" s="25"/>
      <c r="F132" s="25"/>
      <c r="G132" s="17"/>
      <c r="H132" s="25"/>
      <c r="I132" s="17"/>
    </row>
    <row r="133" spans="3:9" x14ac:dyDescent="0.25">
      <c r="C133" s="25"/>
      <c r="D133" s="25"/>
      <c r="F133" s="25"/>
      <c r="G133" s="17"/>
      <c r="H133" s="25"/>
      <c r="I133" s="17"/>
    </row>
  </sheetData>
  <mergeCells count="2">
    <mergeCell ref="C14:D14"/>
    <mergeCell ref="C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Tangency</vt:lpstr>
      <vt:lpstr>CAL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2024-02-22T15:08:04Z</dcterms:created>
  <dcterms:modified xsi:type="dcterms:W3CDTF">2024-02-22T16:15:16Z</dcterms:modified>
</cp:coreProperties>
</file>