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si448\excel\"/>
    </mc:Choice>
  </mc:AlternateContent>
  <xr:revisionPtr revIDLastSave="0" documentId="13_ncr:1_{D949D32C-D1B5-4C3C-955E-DE7072B7A509}" xr6:coauthVersionLast="47" xr6:coauthVersionMax="47" xr10:uidLastSave="{00000000-0000-0000-0000-000000000000}"/>
  <bookViews>
    <workbookView xWindow="0" yWindow="0" windowWidth="25800" windowHeight="21000" xr2:uid="{0B84ED1C-152F-4018-BB72-2914F97B7C0B}"/>
  </bookViews>
  <sheets>
    <sheet name="Tangency" sheetId="2" r:id="rId1"/>
    <sheet name="CAL" sheetId="4" r:id="rId2"/>
  </sheets>
  <externalReferences>
    <externalReference r:id="rId3"/>
  </externalReference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FALSE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18182</definedName>
    <definedName name="_AtRisk_SimSetting_ReportOptionReportsFileType" hidden="1">2</definedName>
    <definedName name="_AtRisk_SimSetting_ReportOptionReportStyle" hidden="1">1</definedName>
    <definedName name="_AtRisk_SimSetting_ReportOptionSelectiveQR" hidden="1">FALSE</definedName>
    <definedName name="_AtRisk_SimSetting_ReportsList" hidden="1">18182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DevMkt">#REF!</definedName>
    <definedName name="EmergMkt">#REF!</definedName>
    <definedName name="Pal_Workbook_GUID" hidden="1">"MQMQDGU4ZELB1MHIQCZE45M8"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"$B$108"</definedName>
    <definedName name="RiskSelectedNameCell1" hidden="1">"$A$108"</definedName>
    <definedName name="RiskSelectedNameCell2" hidden="1">"$B$46"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1" hidden="1">CAL!$C$16:$D$16</definedName>
    <definedName name="solver_adj" localSheetId="0" hidden="1">Tangency!$C$16:$D$16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CAL!$E$16</definedName>
    <definedName name="solver_lhs1" localSheetId="0" hidden="1">Tangency!$E$16</definedName>
    <definedName name="solver_lhs2" localSheetId="1" hidden="1">CAL!$F$16</definedName>
    <definedName name="solver_lhs2" localSheetId="0" hidden="1">Tangency!$F$16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CAL!$I$16</definedName>
    <definedName name="solver_opt" localSheetId="0" hidden="1">Tangency!$I$16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el2" localSheetId="1" hidden="1">2</definedName>
    <definedName name="solver_rel2" localSheetId="0" hidden="1">2</definedName>
    <definedName name="solver_rhs1" localSheetId="1" hidden="1">1</definedName>
    <definedName name="solver_rhs1" localSheetId="0" hidden="1">1</definedName>
    <definedName name="solver_rhs2" localSheetId="1" hidden="1">CAL!$B$16</definedName>
    <definedName name="solver_rhs2" localSheetId="0" hidden="1">Tangency!$B$16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  <definedName name="USMk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4" l="1"/>
  <c r="G35" i="4"/>
  <c r="E35" i="4"/>
  <c r="F35" i="4"/>
  <c r="D39" i="4"/>
  <c r="E39" i="4" s="1"/>
  <c r="D38" i="4"/>
  <c r="E38" i="4" s="1"/>
  <c r="D37" i="4"/>
  <c r="F37" i="4" s="1"/>
  <c r="D36" i="4"/>
  <c r="F36" i="4" s="1"/>
  <c r="D35" i="4"/>
  <c r="F31" i="4"/>
  <c r="E31" i="4"/>
  <c r="D28" i="4"/>
  <c r="E28" i="4" s="1"/>
  <c r="C22" i="4"/>
  <c r="C23" i="4" s="1"/>
  <c r="D21" i="4"/>
  <c r="E21" i="4" s="1"/>
  <c r="F16" i="4"/>
  <c r="E16" i="4"/>
  <c r="D9" i="4"/>
  <c r="C9" i="4"/>
  <c r="D8" i="4"/>
  <c r="C8" i="4"/>
  <c r="G16" i="4" s="1" a="1"/>
  <c r="G16" i="4" s="1"/>
  <c r="H16" i="4" s="1"/>
  <c r="I16" i="4" s="1"/>
  <c r="D21" i="2"/>
  <c r="F21" i="2" s="1"/>
  <c r="D28" i="2"/>
  <c r="E28" i="2" s="1"/>
  <c r="C22" i="2"/>
  <c r="D22" i="2" s="1"/>
  <c r="D9" i="2"/>
  <c r="C9" i="2"/>
  <c r="D8" i="2" s="1"/>
  <c r="C8" i="2"/>
  <c r="F31" i="2"/>
  <c r="E31" i="2"/>
  <c r="F28" i="2"/>
  <c r="F16" i="2"/>
  <c r="E16" i="2"/>
  <c r="G18" i="4"/>
  <c r="F17" i="4"/>
  <c r="G18" i="2"/>
  <c r="F17" i="2"/>
  <c r="F21" i="4" l="1"/>
  <c r="G21" i="4" a="1"/>
  <c r="G21" i="4" s="1"/>
  <c r="H21" i="4" s="1"/>
  <c r="I21" i="4" s="1"/>
  <c r="F28" i="4"/>
  <c r="G39" i="4"/>
  <c r="F38" i="4"/>
  <c r="G38" i="4" s="1"/>
  <c r="E37" i="4"/>
  <c r="G37" i="4" s="1"/>
  <c r="E36" i="4"/>
  <c r="G36" i="4" s="1"/>
  <c r="D23" i="4"/>
  <c r="G23" i="4" s="1" a="1"/>
  <c r="G23" i="4" s="1"/>
  <c r="H23" i="4" s="1"/>
  <c r="C24" i="4"/>
  <c r="D22" i="4"/>
  <c r="G28" i="4" a="1"/>
  <c r="G28" i="4" s="1"/>
  <c r="H28" i="4" s="1"/>
  <c r="I28" i="4" s="1"/>
  <c r="F22" i="4"/>
  <c r="G22" i="4" a="1"/>
  <c r="G22" i="4" s="1"/>
  <c r="H22" i="4" s="1"/>
  <c r="E22" i="4"/>
  <c r="G31" i="4" a="1"/>
  <c r="G31" i="4" s="1"/>
  <c r="H31" i="4" s="1"/>
  <c r="I31" i="4" s="1"/>
  <c r="E21" i="2"/>
  <c r="C23" i="2"/>
  <c r="E22" i="2"/>
  <c r="F22" i="2"/>
  <c r="G22" i="2" a="1"/>
  <c r="G22" i="2" s="1"/>
  <c r="H22" i="2" s="1"/>
  <c r="G31" i="2" a="1"/>
  <c r="G31" i="2" s="1"/>
  <c r="H31" i="2" s="1"/>
  <c r="I31" i="2" s="1"/>
  <c r="G16" i="2" a="1"/>
  <c r="G16" i="2" s="1"/>
  <c r="H16" i="2" s="1"/>
  <c r="I16" i="2" s="1"/>
  <c r="G28" i="2" a="1"/>
  <c r="G28" i="2" s="1"/>
  <c r="H28" i="2" s="1"/>
  <c r="I28" i="2" s="1"/>
  <c r="G21" i="2" a="1"/>
  <c r="G21" i="2" s="1"/>
  <c r="H21" i="2" s="1"/>
  <c r="I21" i="2" s="1"/>
  <c r="C25" i="4" l="1"/>
  <c r="E24" i="4"/>
  <c r="D24" i="4"/>
  <c r="F24" i="4" s="1"/>
  <c r="I22" i="4"/>
  <c r="E23" i="4"/>
  <c r="F23" i="4"/>
  <c r="I23" i="4" s="1"/>
  <c r="I22" i="2"/>
  <c r="D23" i="2"/>
  <c r="C24" i="2"/>
  <c r="G24" i="4" l="1" a="1"/>
  <c r="G24" i="4" s="1"/>
  <c r="H24" i="4" s="1"/>
  <c r="I24" i="4" s="1"/>
  <c r="D25" i="4"/>
  <c r="C26" i="4"/>
  <c r="F25" i="4"/>
  <c r="E25" i="4"/>
  <c r="G25" i="4" a="1"/>
  <c r="G25" i="4" s="1"/>
  <c r="H25" i="4" s="1"/>
  <c r="G23" i="2" a="1"/>
  <c r="G23" i="2" s="1"/>
  <c r="H23" i="2" s="1"/>
  <c r="F23" i="2"/>
  <c r="E23" i="2"/>
  <c r="C25" i="2"/>
  <c r="D24" i="2"/>
  <c r="I25" i="4" l="1"/>
  <c r="D26" i="4"/>
  <c r="F26" i="4" s="1"/>
  <c r="C27" i="4"/>
  <c r="C26" i="2"/>
  <c r="D25" i="2"/>
  <c r="F25" i="2" s="1"/>
  <c r="E24" i="2"/>
  <c r="F24" i="2"/>
  <c r="G24" i="2" a="1"/>
  <c r="G24" i="2" s="1"/>
  <c r="H24" i="2" s="1"/>
  <c r="I24" i="2" s="1"/>
  <c r="I23" i="2"/>
  <c r="E26" i="4" l="1"/>
  <c r="D27" i="4"/>
  <c r="G27" i="4" s="1" a="1"/>
  <c r="G27" i="4" s="1"/>
  <c r="H27" i="4" s="1"/>
  <c r="G26" i="4" a="1"/>
  <c r="G26" i="4" s="1"/>
  <c r="H26" i="4" s="1"/>
  <c r="I26" i="4" s="1"/>
  <c r="G25" i="2" a="1"/>
  <c r="G25" i="2" s="1"/>
  <c r="H25" i="2" s="1"/>
  <c r="I25" i="2" s="1"/>
  <c r="E25" i="2"/>
  <c r="D26" i="2"/>
  <c r="E26" i="2" s="1"/>
  <c r="C27" i="2"/>
  <c r="G26" i="2" a="1"/>
  <c r="G26" i="2" s="1"/>
  <c r="H26" i="2" s="1"/>
  <c r="F26" i="2"/>
  <c r="F27" i="4" l="1"/>
  <c r="I27" i="4" s="1"/>
  <c r="E27" i="4"/>
  <c r="I26" i="2"/>
  <c r="D27" i="2"/>
  <c r="F27" i="2" s="1"/>
  <c r="E27" i="2"/>
  <c r="G27" i="2" a="1"/>
  <c r="G27" i="2" s="1"/>
  <c r="H27" i="2" s="1"/>
  <c r="I27" i="2" l="1"/>
</calcChain>
</file>

<file path=xl/sharedStrings.xml><?xml version="1.0" encoding="utf-8"?>
<sst xmlns="http://schemas.openxmlformats.org/spreadsheetml/2006/main" count="83" uniqueCount="20">
  <si>
    <t>Finding Tangency Portfolio Using Solver</t>
  </si>
  <si>
    <t>Asset:</t>
  </si>
  <si>
    <t>Domestic Equity</t>
  </si>
  <si>
    <t>Expected Return</t>
  </si>
  <si>
    <t>Return Standard Deviation</t>
  </si>
  <si>
    <t>Covariance Matrix</t>
  </si>
  <si>
    <t>Risk-free Rate</t>
  </si>
  <si>
    <t>Portfolio Weights</t>
  </si>
  <si>
    <t>Target E[r]</t>
  </si>
  <si>
    <t>Sum of Weights</t>
  </si>
  <si>
    <t>Portfolio E[r]</t>
  </si>
  <si>
    <t>Portfolio Var</t>
  </si>
  <si>
    <t>Portfolio SD</t>
  </si>
  <si>
    <t>Portfolio SR</t>
  </si>
  <si>
    <t>N/A</t>
  </si>
  <si>
    <t>Tangency Weights</t>
  </si>
  <si>
    <t>The Capital Allocation Line</t>
  </si>
  <si>
    <t>Weight in Risk-free</t>
  </si>
  <si>
    <t>Weight in Tangency</t>
  </si>
  <si>
    <t>Bond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</si>
</sst>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0"/>
    <numFmt numFmtId="166" formatCode="#,##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0" fontId="0" fillId="0" borderId="7" xfId="0" applyBorder="1"/>
    <xf numFmtId="164" fontId="2" fillId="0" borderId="8" xfId="0" applyNumberFormat="1" applyFont="1" applyBorder="1"/>
    <xf numFmtId="164" fontId="2" fillId="0" borderId="10" xfId="0" applyNumberFormat="1" applyFont="1" applyBorder="1"/>
    <xf numFmtId="4" fontId="0" fillId="0" borderId="0" xfId="0" applyNumberForma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165" fontId="2" fillId="0" borderId="5" xfId="0" applyNumberFormat="1" applyFont="1" applyBorder="1"/>
    <xf numFmtId="165" fontId="2" fillId="0" borderId="6" xfId="0" applyNumberFormat="1" applyFont="1" applyBorder="1"/>
    <xf numFmtId="165" fontId="0" fillId="0" borderId="0" xfId="0" applyNumberFormat="1"/>
    <xf numFmtId="0" fontId="0" fillId="0" borderId="7" xfId="0" applyBorder="1" applyAlignment="1">
      <alignment wrapText="1"/>
    </xf>
    <xf numFmtId="165" fontId="2" fillId="0" borderId="8" xfId="0" applyNumberFormat="1" applyFont="1" applyBorder="1"/>
    <xf numFmtId="165" fontId="2" fillId="0" borderId="10" xfId="0" applyNumberFormat="1" applyFont="1" applyBorder="1"/>
    <xf numFmtId="165" fontId="3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12" xfId="0" applyFont="1" applyBorder="1"/>
    <xf numFmtId="0" fontId="1" fillId="0" borderId="12" xfId="0" applyFont="1" applyBorder="1" applyAlignment="1">
      <alignment wrapText="1"/>
    </xf>
    <xf numFmtId="9" fontId="2" fillId="0" borderId="0" xfId="0" applyNumberFormat="1" applyFont="1" applyAlignment="1">
      <alignment horizontal="center"/>
    </xf>
    <xf numFmtId="164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  <xf numFmtId="165" fontId="0" fillId="0" borderId="0" xfId="0" applyNumberFormat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  <xf numFmtId="166" fontId="0" fillId="0" borderId="3" xfId="0" applyNumberFormat="1" applyBorder="1"/>
    <xf numFmtId="166" fontId="0" fillId="0" borderId="11" xfId="0" applyNumberFormat="1" applyBorder="1"/>
    <xf numFmtId="164" fontId="0" fillId="0" borderId="9" xfId="0" applyNumberFormat="1" applyBorder="1"/>
    <xf numFmtId="165" fontId="0" fillId="0" borderId="9" xfId="0" applyNumberFormat="1" applyBorder="1"/>
    <xf numFmtId="166" fontId="0" fillId="0" borderId="10" xfId="0" applyNumberFormat="1" applyBorder="1"/>
    <xf numFmtId="164" fontId="1" fillId="0" borderId="13" xfId="0" applyNumberFormat="1" applyFont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164" fontId="0" fillId="0" borderId="4" xfId="0" applyNumberFormat="1" applyBorder="1"/>
    <xf numFmtId="165" fontId="0" fillId="0" borderId="11" xfId="0" applyNumberFormat="1" applyBorder="1"/>
    <xf numFmtId="164" fontId="0" fillId="0" borderId="7" xfId="0" applyNumberFormat="1" applyBorder="1"/>
    <xf numFmtId="165" fontId="0" fillId="0" borderId="10" xfId="0" applyNumberFormat="1" applyBorder="1"/>
    <xf numFmtId="0" fontId="1" fillId="0" borderId="12" xfId="0" applyFont="1" applyBorder="1" applyAlignment="1"/>
    <xf numFmtId="164" fontId="2" fillId="0" borderId="0" xfId="0" applyNumberFormat="1" applyFont="1"/>
    <xf numFmtId="164" fontId="4" fillId="0" borderId="0" xfId="0" applyNumberFormat="1" applyFont="1"/>
    <xf numFmtId="164" fontId="0" fillId="0" borderId="0" xfId="0" applyNumberFormat="1" applyBorder="1"/>
    <xf numFmtId="164" fontId="2" fillId="0" borderId="1" xfId="0" applyNumberFormat="1" applyFont="1" applyBorder="1"/>
    <xf numFmtId="164" fontId="2" fillId="0" borderId="4" xfId="0" applyNumberFormat="1" applyFont="1" applyBorder="1"/>
    <xf numFmtId="164" fontId="2" fillId="0" borderId="7" xfId="0" applyNumberFormat="1" applyFont="1" applyBorder="1"/>
    <xf numFmtId="0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Two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Efficient Frontier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Tangency!$H$21:$H$28</c:f>
              <c:numCache>
                <c:formatCode>0.0%</c:formatCode>
                <c:ptCount val="8"/>
                <c:pt idx="0">
                  <c:v>7.9341036040626547E-2</c:v>
                </c:pt>
                <c:pt idx="1">
                  <c:v>5.282045058497703E-2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6.2569960843842629E-2</c:v>
                </c:pt>
                <c:pt idx="5">
                  <c:v>9.0388052307813355E-2</c:v>
                </c:pt>
                <c:pt idx="6">
                  <c:v>0.11985407794480753</c:v>
                </c:pt>
                <c:pt idx="7">
                  <c:v>0.15</c:v>
                </c:pt>
              </c:numCache>
            </c:numRef>
          </c:xVal>
          <c:yVal>
            <c:numRef>
              <c:f>Tangency!$F$21:$F$28</c:f>
              <c:numCache>
                <c:formatCode>0.0%</c:formatCode>
                <c:ptCount val="8"/>
                <c:pt idx="0">
                  <c:v>2.5000000000000001E-2</c:v>
                </c:pt>
                <c:pt idx="1">
                  <c:v>3.0000000000000002E-2</c:v>
                </c:pt>
                <c:pt idx="2">
                  <c:v>3.5000000000000003E-2</c:v>
                </c:pt>
                <c:pt idx="3">
                  <c:v>4.0000000000000008E-2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01-440B-93A2-54DCA8FAD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scatterChart>
        <c:scatterStyle val="lineMarker"/>
        <c:varyColors val="0"/>
        <c:ser>
          <c:idx val="2"/>
          <c:order val="1"/>
          <c:tx>
            <c:v>Tangency Portfolio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Tangency!$H$31</c:f>
              <c:numCache>
                <c:formatCode>#,##0.0000</c:formatCode>
                <c:ptCount val="1"/>
                <c:pt idx="0">
                  <c:v>3.5425267418018547E-2</c:v>
                </c:pt>
              </c:numCache>
            </c:numRef>
          </c:xVal>
          <c:yVal>
            <c:numRef>
              <c:f>Tangency!$F$31</c:f>
              <c:numCache>
                <c:formatCode>#,##0.0000</c:formatCode>
                <c:ptCount val="1"/>
                <c:pt idx="0">
                  <c:v>3.83008574781857E-2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01-440B-93A2-54DCA8FAD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Two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Efficient Frontier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CAL!$H$21:$H$28</c:f>
              <c:numCache>
                <c:formatCode>0.0%</c:formatCode>
                <c:ptCount val="8"/>
                <c:pt idx="0">
                  <c:v>7.9341036040626547E-2</c:v>
                </c:pt>
                <c:pt idx="1">
                  <c:v>5.282045058497703E-2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6.2569960843842629E-2</c:v>
                </c:pt>
                <c:pt idx="5">
                  <c:v>9.0388052307813355E-2</c:v>
                </c:pt>
                <c:pt idx="6">
                  <c:v>0.11985407794480753</c:v>
                </c:pt>
                <c:pt idx="7">
                  <c:v>0.15</c:v>
                </c:pt>
              </c:numCache>
            </c:numRef>
          </c:xVal>
          <c:yVal>
            <c:numRef>
              <c:f>CAL!$F$21:$F$28</c:f>
              <c:numCache>
                <c:formatCode>0.0%</c:formatCode>
                <c:ptCount val="8"/>
                <c:pt idx="0">
                  <c:v>2.5000000000000001E-2</c:v>
                </c:pt>
                <c:pt idx="1">
                  <c:v>3.0000000000000002E-2</c:v>
                </c:pt>
                <c:pt idx="2">
                  <c:v>3.5000000000000003E-2</c:v>
                </c:pt>
                <c:pt idx="3">
                  <c:v>4.0000000000000008E-2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17-411A-92FA-264E942FA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scatterChart>
        <c:scatterStyle val="lineMarker"/>
        <c:varyColors val="0"/>
        <c:ser>
          <c:idx val="2"/>
          <c:order val="1"/>
          <c:tx>
            <c:v>Tangency Portfolio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CAL!$H$31</c:f>
              <c:numCache>
                <c:formatCode>#,##0.0000</c:formatCode>
                <c:ptCount val="1"/>
                <c:pt idx="0">
                  <c:v>3.5425267418018547E-2</c:v>
                </c:pt>
              </c:numCache>
            </c:numRef>
          </c:xVal>
          <c:yVal>
            <c:numRef>
              <c:f>CAL!$F$31</c:f>
              <c:numCache>
                <c:formatCode>#,##0.0000</c:formatCode>
                <c:ptCount val="1"/>
                <c:pt idx="0">
                  <c:v>3.83008574781857E-2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17-411A-92FA-264E942FA86E}"/>
            </c:ext>
          </c:extLst>
        </c:ser>
        <c:ser>
          <c:idx val="0"/>
          <c:order val="2"/>
          <c:tx>
            <c:v>Capital Allocation Line</c:v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CAL!$F$35:$F$39</c:f>
              <c:numCache>
                <c:formatCode>0.0%</c:formatCode>
                <c:ptCount val="5"/>
                <c:pt idx="0">
                  <c:v>0</c:v>
                </c:pt>
                <c:pt idx="1">
                  <c:v>1.417010696720742E-2</c:v>
                </c:pt>
                <c:pt idx="2">
                  <c:v>2.834021393441484E-2</c:v>
                </c:pt>
                <c:pt idx="3">
                  <c:v>4.2510320901622253E-2</c:v>
                </c:pt>
                <c:pt idx="4">
                  <c:v>5.668042786882968E-2</c:v>
                </c:pt>
              </c:numCache>
            </c:numRef>
          </c:xVal>
          <c:yVal>
            <c:numRef>
              <c:f>CAL!$E$35:$E$39</c:f>
              <c:numCache>
                <c:formatCode>0.0%</c:formatCode>
                <c:ptCount val="5"/>
                <c:pt idx="0">
                  <c:v>0.02</c:v>
                </c:pt>
                <c:pt idx="1">
                  <c:v>2.7320342991274282E-2</c:v>
                </c:pt>
                <c:pt idx="2">
                  <c:v>3.4640685982548561E-2</c:v>
                </c:pt>
                <c:pt idx="3">
                  <c:v>4.1961028973822839E-2</c:v>
                </c:pt>
                <c:pt idx="4">
                  <c:v>4.9281371965097118E-2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17-411A-92FA-264E942FA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827565</xdr:colOff>
      <xdr:row>0</xdr:row>
      <xdr:rowOff>1</xdr:rowOff>
    </xdr:from>
    <xdr:to>
      <xdr:col>12</xdr:col>
      <xdr:colOff>59764</xdr:colOff>
      <xdr:row>11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2AE46-0DCB-4493-9E97-C7B9552C5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33</xdr:row>
      <xdr:rowOff>0</xdr:rowOff>
    </xdr:from>
    <xdr:to>
      <xdr:col>4</xdr:col>
      <xdr:colOff>784813</xdr:colOff>
      <xdr:row>54</xdr:row>
      <xdr:rowOff>66261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F34162-3985-26CA-F5FB-1C9DDB5AA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304" y="6891130"/>
          <a:ext cx="3832813" cy="4066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827565</xdr:colOff>
      <xdr:row>0</xdr:row>
      <xdr:rowOff>1</xdr:rowOff>
    </xdr:from>
    <xdr:to>
      <xdr:col>12</xdr:col>
      <xdr:colOff>59764</xdr:colOff>
      <xdr:row>11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604B23-5588-4925-A781-AA3E1567F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pc2\Downloads\12_13_portfolio_optimization.xlsx" TargetMode="External"/><Relationship Id="rId1" Type="http://schemas.openxmlformats.org/officeDocument/2006/relationships/externalLinkPath" Target="file:///C:\Users\kpc2\Downloads\12_13_portfolio_optim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rtfolio Stats"/>
      <sheetName val="N=2 BruteForce"/>
      <sheetName val="N=3 BruteForce"/>
      <sheetName val="Frontier"/>
      <sheetName val="GMV"/>
      <sheetName val="Tangency"/>
      <sheetName val="5.5.2 MCSI MktCaps"/>
      <sheetName val="CAL"/>
    </sheetNames>
    <sheetDataSet>
      <sheetData sheetId="0" refreshError="1"/>
      <sheetData sheetId="1" refreshError="1"/>
      <sheetData sheetId="2">
        <row r="17">
          <cell r="F17">
            <v>7.8000000000000014E-2</v>
          </cell>
          <cell r="H17">
            <v>0.20049563586272892</v>
          </cell>
        </row>
        <row r="18">
          <cell r="F18">
            <v>7.5999999999999998E-2</v>
          </cell>
          <cell r="H18">
            <v>0.19153067639414839</v>
          </cell>
        </row>
        <row r="19">
          <cell r="F19">
            <v>7.3999999999999996E-2</v>
          </cell>
          <cell r="H19">
            <v>0.18318433339125917</v>
          </cell>
        </row>
        <row r="20">
          <cell r="F20">
            <v>7.2000000000000008E-2</v>
          </cell>
          <cell r="H20">
            <v>0.17554486605993352</v>
          </cell>
        </row>
        <row r="21">
          <cell r="F21">
            <v>7.0000000000000007E-2</v>
          </cell>
          <cell r="H21">
            <v>0.16870832818802989</v>
          </cell>
        </row>
        <row r="22">
          <cell r="F22">
            <v>6.8000000000000005E-2</v>
          </cell>
          <cell r="H22">
            <v>0.16277591959500642</v>
          </cell>
        </row>
        <row r="23">
          <cell r="F23">
            <v>6.6000000000000003E-2</v>
          </cell>
          <cell r="H23">
            <v>0.15784961197291553</v>
          </cell>
        </row>
        <row r="24">
          <cell r="F24">
            <v>6.4000000000000001E-2</v>
          </cell>
          <cell r="H24">
            <v>0.1540259718359212</v>
          </cell>
        </row>
        <row r="25">
          <cell r="F25">
            <v>6.2E-2</v>
          </cell>
          <cell r="H25">
            <v>0.15138857288448163</v>
          </cell>
        </row>
        <row r="26">
          <cell r="F26">
            <v>0.06</v>
          </cell>
          <cell r="H26">
            <v>0.15</v>
          </cell>
        </row>
        <row r="27">
          <cell r="F27">
            <v>7.6499999999999999E-2</v>
          </cell>
          <cell r="H27">
            <v>0.19243310525998378</v>
          </cell>
        </row>
        <row r="28">
          <cell r="F28">
            <v>7.4500000000000011E-2</v>
          </cell>
          <cell r="H28">
            <v>0.18378520070995924</v>
          </cell>
        </row>
        <row r="29">
          <cell r="F29">
            <v>7.2500000000000009E-2</v>
          </cell>
          <cell r="H29">
            <v>0.17581382198223208</v>
          </cell>
        </row>
        <row r="30">
          <cell r="F30">
            <v>7.0500000000000007E-2</v>
          </cell>
          <cell r="H30">
            <v>0.16861494595675675</v>
          </cell>
        </row>
        <row r="31">
          <cell r="F31">
            <v>6.8500000000000005E-2</v>
          </cell>
          <cell r="H31">
            <v>0.16229140457830785</v>
          </cell>
        </row>
        <row r="32">
          <cell r="F32">
            <v>6.6500000000000004E-2</v>
          </cell>
          <cell r="H32">
            <v>0.15694903631433993</v>
          </cell>
        </row>
        <row r="33">
          <cell r="F33">
            <v>6.4500000000000002E-2</v>
          </cell>
          <cell r="H33">
            <v>0.15269086416678634</v>
          </cell>
        </row>
        <row r="34">
          <cell r="F34">
            <v>6.25E-2</v>
          </cell>
          <cell r="H34">
            <v>0.14960949167750018</v>
          </cell>
        </row>
        <row r="35">
          <cell r="F35">
            <v>6.0499999999999998E-2</v>
          </cell>
          <cell r="H35">
            <v>0.14777855054100375</v>
          </cell>
        </row>
        <row r="36">
          <cell r="F36">
            <v>5.8500000000000003E-2</v>
          </cell>
          <cell r="H36">
            <v>0.14724469430169632</v>
          </cell>
        </row>
        <row r="37">
          <cell r="F37">
            <v>7.4999999999999997E-2</v>
          </cell>
          <cell r="H37">
            <v>0.18506620437021989</v>
          </cell>
        </row>
        <row r="38">
          <cell r="F38">
            <v>7.3000000000000009E-2</v>
          </cell>
          <cell r="H38">
            <v>0.17679649317789084</v>
          </cell>
        </row>
        <row r="39">
          <cell r="F39">
            <v>7.0999999999999994E-2</v>
          </cell>
          <cell r="H39">
            <v>0.16926753971154657</v>
          </cell>
        </row>
        <row r="40">
          <cell r="F40">
            <v>6.9000000000000006E-2</v>
          </cell>
          <cell r="H40">
            <v>0.16258228685807072</v>
          </cell>
        </row>
        <row r="41">
          <cell r="F41">
            <v>6.7000000000000004E-2</v>
          </cell>
          <cell r="H41">
            <v>0.15684865316603774</v>
          </cell>
        </row>
        <row r="42">
          <cell r="F42">
            <v>6.5000000000000002E-2</v>
          </cell>
          <cell r="H42">
            <v>0.15217424223566878</v>
          </cell>
        </row>
        <row r="43">
          <cell r="F43">
            <v>6.3E-2</v>
          </cell>
          <cell r="H43">
            <v>0.14865900578168817</v>
          </cell>
        </row>
        <row r="44">
          <cell r="F44">
            <v>6.0999999999999999E-2</v>
          </cell>
          <cell r="H44">
            <v>0.14638647478507022</v>
          </cell>
        </row>
        <row r="45">
          <cell r="F45">
            <v>5.8999999999999997E-2</v>
          </cell>
          <cell r="H45">
            <v>0.14541492358076596</v>
          </cell>
        </row>
        <row r="46">
          <cell r="F46">
            <v>5.6999999999999995E-2</v>
          </cell>
          <cell r="H46">
            <v>0.14577036735907611</v>
          </cell>
        </row>
        <row r="47">
          <cell r="F47">
            <v>7.350000000000001E-2</v>
          </cell>
          <cell r="H47">
            <v>0.17848109143547949</v>
          </cell>
        </row>
        <row r="48">
          <cell r="F48">
            <v>7.1500000000000008E-2</v>
          </cell>
          <cell r="H48">
            <v>0.1706575518399347</v>
          </cell>
        </row>
        <row r="49">
          <cell r="F49">
            <v>6.9500000000000006E-2</v>
          </cell>
          <cell r="H49">
            <v>0.16364443161928852</v>
          </cell>
        </row>
        <row r="50">
          <cell r="F50">
            <v>6.7500000000000004E-2</v>
          </cell>
          <cell r="H50">
            <v>0.15754999206601059</v>
          </cell>
        </row>
        <row r="51">
          <cell r="F51">
            <v>6.5500000000000003E-2</v>
          </cell>
          <cell r="H51">
            <v>0.15248442543420623</v>
          </cell>
        </row>
        <row r="52">
          <cell r="F52">
            <v>6.3500000000000001E-2</v>
          </cell>
          <cell r="H52">
            <v>0.14855302083767935</v>
          </cell>
        </row>
        <row r="53">
          <cell r="F53">
            <v>6.1500000000000006E-2</v>
          </cell>
          <cell r="H53">
            <v>0.14584752311918089</v>
          </cell>
        </row>
        <row r="54">
          <cell r="F54">
            <v>5.9499999999999997E-2</v>
          </cell>
          <cell r="H54">
            <v>0.14443683740652866</v>
          </cell>
        </row>
        <row r="55">
          <cell r="F55">
            <v>5.7500000000000002E-2</v>
          </cell>
          <cell r="H55">
            <v>0.14435892767681535</v>
          </cell>
        </row>
        <row r="56">
          <cell r="F56">
            <v>5.5499999999999994E-2</v>
          </cell>
          <cell r="H56">
            <v>0.14561593319413918</v>
          </cell>
        </row>
        <row r="57">
          <cell r="F57">
            <v>7.2000000000000008E-2</v>
          </cell>
          <cell r="H57">
            <v>0.17276718438407221</v>
          </cell>
        </row>
        <row r="58">
          <cell r="F58">
            <v>7.0000000000000007E-2</v>
          </cell>
          <cell r="H58">
            <v>0.16546298679765212</v>
          </cell>
        </row>
        <row r="59">
          <cell r="F59">
            <v>6.8000000000000005E-2</v>
          </cell>
          <cell r="H59">
            <v>0.15904244716427121</v>
          </cell>
        </row>
        <row r="60">
          <cell r="F60">
            <v>6.6000000000000003E-2</v>
          </cell>
          <cell r="H60">
            <v>0.15361640537390528</v>
          </cell>
        </row>
        <row r="61">
          <cell r="F61">
            <v>6.4000000000000001E-2</v>
          </cell>
          <cell r="H61">
            <v>0.14929333541722484</v>
          </cell>
        </row>
        <row r="62">
          <cell r="F62">
            <v>6.2000000000000006E-2</v>
          </cell>
          <cell r="H62">
            <v>0.14617113258095801</v>
          </cell>
        </row>
        <row r="63">
          <cell r="F63">
            <v>0.06</v>
          </cell>
          <cell r="H63">
            <v>0.14432775200909906</v>
          </cell>
        </row>
        <row r="64">
          <cell r="F64">
            <v>5.8000000000000003E-2</v>
          </cell>
          <cell r="H64">
            <v>0.14381237777048261</v>
          </cell>
        </row>
        <row r="65">
          <cell r="F65">
            <v>5.5999999999999994E-2</v>
          </cell>
          <cell r="H65">
            <v>0.1446392063031321</v>
          </cell>
        </row>
        <row r="66">
          <cell r="F66">
            <v>5.3999999999999992E-2</v>
          </cell>
          <cell r="H66">
            <v>0.14678555787270081</v>
          </cell>
        </row>
        <row r="67">
          <cell r="F67">
            <v>7.0500000000000007E-2</v>
          </cell>
          <cell r="H67">
            <v>0.16801339232335025</v>
          </cell>
        </row>
        <row r="68">
          <cell r="F68">
            <v>6.8500000000000005E-2</v>
          </cell>
          <cell r="H68">
            <v>0.16130406070524078</v>
          </cell>
        </row>
        <row r="69">
          <cell r="F69">
            <v>6.6500000000000004E-2</v>
          </cell>
          <cell r="H69">
            <v>0.15555224202820092</v>
          </cell>
        </row>
        <row r="70">
          <cell r="F70">
            <v>6.4500000000000002E-2</v>
          </cell>
          <cell r="H70">
            <v>0.1508674915281619</v>
          </cell>
        </row>
        <row r="71">
          <cell r="F71">
            <v>6.25E-2</v>
          </cell>
          <cell r="H71">
            <v>0.14735162028291376</v>
          </cell>
        </row>
        <row r="72">
          <cell r="F72">
            <v>6.0499999999999998E-2</v>
          </cell>
          <cell r="H72">
            <v>0.14508962747212498</v>
          </cell>
        </row>
        <row r="73">
          <cell r="F73">
            <v>5.8500000000000003E-2</v>
          </cell>
          <cell r="H73">
            <v>0.14414055640242268</v>
          </cell>
        </row>
        <row r="74">
          <cell r="F74">
            <v>5.6499999999999995E-2</v>
          </cell>
          <cell r="H74">
            <v>0.14453027364535087</v>
          </cell>
        </row>
        <row r="75">
          <cell r="F75">
            <v>5.4499999999999993E-2</v>
          </cell>
          <cell r="H75">
            <v>0.14624807691043326</v>
          </cell>
        </row>
        <row r="76">
          <cell r="F76">
            <v>5.2499999999999998E-2</v>
          </cell>
          <cell r="H76">
            <v>0.14924811556599302</v>
          </cell>
        </row>
        <row r="77">
          <cell r="F77">
            <v>6.9000000000000006E-2</v>
          </cell>
          <cell r="H77">
            <v>0.16430307361702032</v>
          </cell>
        </row>
        <row r="78">
          <cell r="F78">
            <v>6.7000000000000004E-2</v>
          </cell>
          <cell r="H78">
            <v>0.15826244026931977</v>
          </cell>
        </row>
        <row r="79">
          <cell r="F79">
            <v>6.5000000000000002E-2</v>
          </cell>
          <cell r="H79">
            <v>0.15324979608469305</v>
          </cell>
        </row>
        <row r="80">
          <cell r="F80">
            <v>6.3E-2</v>
          </cell>
          <cell r="H80">
            <v>0.14936867141405524</v>
          </cell>
        </row>
        <row r="81">
          <cell r="F81">
            <v>6.0999999999999999E-2</v>
          </cell>
          <cell r="H81">
            <v>0.14670889543582555</v>
          </cell>
        </row>
        <row r="82">
          <cell r="F82">
            <v>5.8999999999999997E-2</v>
          </cell>
          <cell r="H82">
            <v>0.1453375381654719</v>
          </cell>
        </row>
        <row r="83">
          <cell r="F83">
            <v>5.7000000000000002E-2</v>
          </cell>
          <cell r="H83">
            <v>0.14529108713200545</v>
          </cell>
        </row>
        <row r="84">
          <cell r="F84">
            <v>5.4999999999999993E-2</v>
          </cell>
          <cell r="H84">
            <v>0.14657080200367328</v>
          </cell>
        </row>
        <row r="85">
          <cell r="F85">
            <v>5.2999999999999992E-2</v>
          </cell>
          <cell r="H85">
            <v>0.14914254926076595</v>
          </cell>
        </row>
        <row r="86">
          <cell r="F86">
            <v>5.0999999999999997E-2</v>
          </cell>
          <cell r="H86">
            <v>0.15294116515837061</v>
          </cell>
        </row>
        <row r="87">
          <cell r="F87">
            <v>6.7500000000000004E-2</v>
          </cell>
          <cell r="H87">
            <v>0.16170807029953699</v>
          </cell>
        </row>
        <row r="88">
          <cell r="F88">
            <v>6.5500000000000003E-2</v>
          </cell>
          <cell r="H88">
            <v>0.15640332477284491</v>
          </cell>
        </row>
        <row r="89">
          <cell r="F89">
            <v>6.3500000000000001E-2</v>
          </cell>
          <cell r="H89">
            <v>0.15218902719972952</v>
          </cell>
        </row>
        <row r="90">
          <cell r="F90">
            <v>6.1499999999999999E-2</v>
          </cell>
          <cell r="H90">
            <v>0.14915763473587265</v>
          </cell>
        </row>
        <row r="91">
          <cell r="F91">
            <v>5.9500000000000004E-2</v>
          </cell>
          <cell r="H91">
            <v>0.14738215631479953</v>
          </cell>
        </row>
        <row r="92">
          <cell r="F92">
            <v>5.7500000000000002E-2</v>
          </cell>
          <cell r="H92">
            <v>0.14690813456034355</v>
          </cell>
        </row>
        <row r="93">
          <cell r="F93">
            <v>5.5499999999999994E-2</v>
          </cell>
          <cell r="H93">
            <v>0.14774809643443804</v>
          </cell>
        </row>
        <row r="94">
          <cell r="F94">
            <v>5.3499999999999992E-2</v>
          </cell>
          <cell r="H94">
            <v>0.14987995196156154</v>
          </cell>
        </row>
        <row r="95">
          <cell r="F95">
            <v>5.1499999999999997E-2</v>
          </cell>
          <cell r="H95">
            <v>0.15324979608469308</v>
          </cell>
        </row>
        <row r="96">
          <cell r="F96">
            <v>4.9500000000000002E-2</v>
          </cell>
          <cell r="H96">
            <v>0.15777832550765647</v>
          </cell>
        </row>
        <row r="97">
          <cell r="F97">
            <v>6.6000000000000003E-2</v>
          </cell>
          <cell r="H97">
            <v>0.16028256299423219</v>
          </cell>
        </row>
        <row r="98">
          <cell r="F98">
            <v>6.4000000000000001E-2</v>
          </cell>
          <cell r="H98">
            <v>0.15576905982896605</v>
          </cell>
        </row>
        <row r="99">
          <cell r="F99">
            <v>6.2E-2</v>
          </cell>
          <cell r="H99">
            <v>0.15239586608566522</v>
          </cell>
        </row>
        <row r="100">
          <cell r="F100">
            <v>6.0000000000000005E-2</v>
          </cell>
          <cell r="H100">
            <v>0.15023980830658698</v>
          </cell>
        </row>
        <row r="101">
          <cell r="F101">
            <v>5.7999999999999996E-2</v>
          </cell>
          <cell r="H101">
            <v>0.14935360725472954</v>
          </cell>
        </row>
        <row r="102">
          <cell r="F102">
            <v>5.5999999999999994E-2</v>
          </cell>
          <cell r="H102">
            <v>0.14975980769218422</v>
          </cell>
        </row>
        <row r="103">
          <cell r="F103">
            <v>5.3999999999999992E-2</v>
          </cell>
          <cell r="H103">
            <v>0.15144801088162235</v>
          </cell>
        </row>
        <row r="104">
          <cell r="F104">
            <v>5.1999999999999998E-2</v>
          </cell>
          <cell r="H104">
            <v>0.15437616396322329</v>
          </cell>
        </row>
        <row r="105">
          <cell r="F105">
            <v>0.05</v>
          </cell>
          <cell r="H105">
            <v>0.15847555016468626</v>
          </cell>
        </row>
        <row r="106">
          <cell r="F106">
            <v>4.8000000000000001E-2</v>
          </cell>
          <cell r="H106">
            <v>0.16365818036383026</v>
          </cell>
        </row>
        <row r="107">
          <cell r="F107">
            <v>6.4500000000000002E-2</v>
          </cell>
          <cell r="H107">
            <v>0.16005780205913114</v>
          </cell>
        </row>
        <row r="108">
          <cell r="F108">
            <v>6.2500000000000014E-2</v>
          </cell>
          <cell r="H108">
            <v>0.15637455035906578</v>
          </cell>
        </row>
        <row r="109">
          <cell r="F109">
            <v>6.0500000000000005E-2</v>
          </cell>
          <cell r="H109">
            <v>0.1538652007440279</v>
          </cell>
        </row>
        <row r="110">
          <cell r="F110">
            <v>5.8499999999999996E-2</v>
          </cell>
          <cell r="H110">
            <v>0.15258767971235423</v>
          </cell>
        </row>
        <row r="111">
          <cell r="F111">
            <v>5.6499999999999995E-2</v>
          </cell>
          <cell r="H111">
            <v>0.15257293337941694</v>
          </cell>
        </row>
        <row r="112">
          <cell r="F112">
            <v>5.4499999999999993E-2</v>
          </cell>
          <cell r="H112">
            <v>0.15382132491953124</v>
          </cell>
        </row>
        <row r="113">
          <cell r="F113">
            <v>5.2499999999999998E-2</v>
          </cell>
          <cell r="H113">
            <v>0.15630259114934725</v>
          </cell>
        </row>
        <row r="114">
          <cell r="F114">
            <v>5.0500000000000003E-2</v>
          </cell>
          <cell r="H114">
            <v>0.15995936984121936</v>
          </cell>
        </row>
        <row r="115">
          <cell r="F115">
            <v>4.8500000000000001E-2</v>
          </cell>
          <cell r="H115">
            <v>0.16471338743405164</v>
          </cell>
        </row>
        <row r="116">
          <cell r="F116">
            <v>4.6499999999999986E-2</v>
          </cell>
          <cell r="H116">
            <v>0.17047287174210449</v>
          </cell>
        </row>
        <row r="117">
          <cell r="F117">
            <v>6.3000000000000014E-2</v>
          </cell>
          <cell r="H117">
            <v>0.16103881519683383</v>
          </cell>
        </row>
        <row r="118">
          <cell r="F118">
            <v>6.0999999999999999E-2</v>
          </cell>
          <cell r="H118">
            <v>0.15820556248122253</v>
          </cell>
        </row>
        <row r="119">
          <cell r="F119">
            <v>5.8999999999999997E-2</v>
          </cell>
          <cell r="H119">
            <v>0.15656148951769716</v>
          </cell>
        </row>
        <row r="120">
          <cell r="F120">
            <v>5.6999999999999995E-2</v>
          </cell>
          <cell r="H120">
            <v>0.15614416415607726</v>
          </cell>
        </row>
        <row r="121">
          <cell r="F121">
            <v>5.5E-2</v>
          </cell>
          <cell r="H121">
            <v>0.15696337152342266</v>
          </cell>
        </row>
        <row r="122">
          <cell r="F122">
            <v>5.2999999999999999E-2</v>
          </cell>
          <cell r="H122">
            <v>0.159</v>
          </cell>
        </row>
        <row r="123">
          <cell r="F123">
            <v>5.1000000000000004E-2</v>
          </cell>
          <cell r="H123">
            <v>0.16220819954613885</v>
          </cell>
        </row>
        <row r="124">
          <cell r="F124">
            <v>4.9000000000000002E-2</v>
          </cell>
          <cell r="H124">
            <v>0.166520269036535</v>
          </cell>
        </row>
        <row r="125">
          <cell r="F125">
            <v>4.6999999999999986E-2</v>
          </cell>
          <cell r="H125">
            <v>0.17185313497285989</v>
          </cell>
        </row>
        <row r="126">
          <cell r="F126">
            <v>4.4999999999999998E-2</v>
          </cell>
          <cell r="H126">
            <v>0.17811513130556877</v>
          </cell>
        </row>
      </sheetData>
      <sheetData sheetId="3" refreshError="1"/>
      <sheetData sheetId="4" refreshError="1"/>
      <sheetData sheetId="5">
        <row r="22">
          <cell r="G22">
            <v>4.0000000000000036E-2</v>
          </cell>
          <cell r="I22">
            <v>0.19123806807416452</v>
          </cell>
        </row>
        <row r="23">
          <cell r="G23">
            <v>5.0000000033211645E-2</v>
          </cell>
          <cell r="I23">
            <v>0.15464093612868773</v>
          </cell>
        </row>
        <row r="24">
          <cell r="G24">
            <v>6.0000049830110133E-2</v>
          </cell>
          <cell r="I24">
            <v>0.1443271229025587</v>
          </cell>
        </row>
        <row r="25">
          <cell r="G25">
            <v>7.0000056986267545E-2</v>
          </cell>
          <cell r="I25">
            <v>0.1652922715636653</v>
          </cell>
        </row>
        <row r="26">
          <cell r="G26">
            <v>7.9999999897954852E-2</v>
          </cell>
          <cell r="I26">
            <v>0.20829618878066841</v>
          </cell>
        </row>
        <row r="29">
          <cell r="G29">
            <v>6.6306263503140589E-2</v>
          </cell>
          <cell r="I29">
            <v>0.15430055364876635</v>
          </cell>
        </row>
      </sheetData>
      <sheetData sheetId="6" refreshError="1"/>
      <sheetData sheetId="7">
        <row r="22">
          <cell r="G22">
            <v>4.0000000000000036E-2</v>
          </cell>
          <cell r="I22">
            <v>0.19123806807416452</v>
          </cell>
        </row>
        <row r="23">
          <cell r="G23">
            <v>5.0000000033211645E-2</v>
          </cell>
          <cell r="I23">
            <v>0.15464093612868773</v>
          </cell>
        </row>
        <row r="24">
          <cell r="G24">
            <v>6.0000049830110133E-2</v>
          </cell>
          <cell r="I24">
            <v>0.1443271229025587</v>
          </cell>
        </row>
        <row r="25">
          <cell r="G25">
            <v>7.0000056986267545E-2</v>
          </cell>
          <cell r="I25">
            <v>0.1652922715636653</v>
          </cell>
        </row>
        <row r="26">
          <cell r="G26">
            <v>7.9999999897954852E-2</v>
          </cell>
          <cell r="I26">
            <v>0.20829618878066841</v>
          </cell>
        </row>
        <row r="29">
          <cell r="G29">
            <v>6.6306263503140589E-2</v>
          </cell>
          <cell r="I29">
            <v>0.15430055364876635</v>
          </cell>
        </row>
        <row r="32">
          <cell r="E32">
            <v>4.7999999999999996E-3</v>
          </cell>
          <cell r="F32">
            <v>0</v>
          </cell>
        </row>
        <row r="33">
          <cell r="E33">
            <v>2.509706695603639E-2</v>
          </cell>
          <cell r="F33">
            <v>5.0919182704092888E-2</v>
          </cell>
        </row>
        <row r="34">
          <cell r="E34">
            <v>4.6009196547104191E-2</v>
          </cell>
          <cell r="F34">
            <v>0.10338137094467345</v>
          </cell>
        </row>
        <row r="35">
          <cell r="E35">
            <v>6.6306263503140589E-2</v>
          </cell>
          <cell r="F35">
            <v>0.15430055364876635</v>
          </cell>
        </row>
        <row r="36">
          <cell r="E36">
            <v>8.660333045917698E-2</v>
          </cell>
          <cell r="F36">
            <v>0.20521973635285926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0308-A419-4C08-9052-A20BC35D7FC5}">
  <dimension ref="A1:L133"/>
  <sheetViews>
    <sheetView tabSelected="1" zoomScale="140" zoomScaleNormal="140" workbookViewId="0"/>
  </sheetViews>
  <sheetFormatPr defaultRowHeight="15" x14ac:dyDescent="0.25"/>
  <cols>
    <col min="1" max="1" width="5" customWidth="1"/>
    <col min="2" max="2" width="22.140625" customWidth="1"/>
    <col min="3" max="11" width="11.85546875" customWidth="1"/>
  </cols>
  <sheetData>
    <row r="1" spans="1:10" x14ac:dyDescent="0.25">
      <c r="A1" s="1" t="s">
        <v>0</v>
      </c>
    </row>
    <row r="2" spans="1:10" ht="15.75" thickBot="1" x14ac:dyDescent="0.3"/>
    <row r="3" spans="1:10" ht="30" x14ac:dyDescent="0.25">
      <c r="B3" s="2" t="s">
        <v>1</v>
      </c>
      <c r="C3" s="3" t="s">
        <v>2</v>
      </c>
      <c r="D3" s="4" t="s">
        <v>19</v>
      </c>
    </row>
    <row r="4" spans="1:10" x14ac:dyDescent="0.25">
      <c r="B4" s="5" t="s">
        <v>3</v>
      </c>
      <c r="C4" s="6">
        <v>0.06</v>
      </c>
      <c r="D4" s="7">
        <v>3.5000000000000003E-2</v>
      </c>
    </row>
    <row r="5" spans="1:10" ht="15.75" thickBot="1" x14ac:dyDescent="0.3">
      <c r="B5" s="8" t="s">
        <v>4</v>
      </c>
      <c r="C5" s="9">
        <v>0.15</v>
      </c>
      <c r="D5" s="10">
        <v>3.5000000000000003E-2</v>
      </c>
    </row>
    <row r="6" spans="1:10" ht="15.75" thickBot="1" x14ac:dyDescent="0.3">
      <c r="C6" s="11"/>
      <c r="D6" s="11"/>
    </row>
    <row r="7" spans="1:10" ht="30" x14ac:dyDescent="0.25">
      <c r="B7" s="12" t="s">
        <v>5</v>
      </c>
      <c r="C7" s="3" t="s">
        <v>2</v>
      </c>
      <c r="D7" s="4" t="s">
        <v>19</v>
      </c>
      <c r="G7" s="13"/>
    </row>
    <row r="8" spans="1:10" x14ac:dyDescent="0.25">
      <c r="B8" s="14" t="s">
        <v>2</v>
      </c>
      <c r="C8" s="15">
        <f>C5^2</f>
        <v>2.2499999999999999E-2</v>
      </c>
      <c r="D8" s="16">
        <f>C9</f>
        <v>-2.6250000000000004E-4</v>
      </c>
      <c r="H8" s="17"/>
      <c r="I8" s="17"/>
      <c r="J8" s="17"/>
    </row>
    <row r="9" spans="1:10" ht="15.75" thickBot="1" x14ac:dyDescent="0.3">
      <c r="B9" s="18" t="s">
        <v>19</v>
      </c>
      <c r="C9" s="19">
        <f>-0.05*C5*D5</f>
        <v>-2.6250000000000004E-4</v>
      </c>
      <c r="D9" s="20">
        <f>D5^2</f>
        <v>1.2250000000000002E-3</v>
      </c>
      <c r="H9" s="17"/>
      <c r="I9" s="17"/>
      <c r="J9" s="17"/>
    </row>
    <row r="11" spans="1:10" x14ac:dyDescent="0.25">
      <c r="B11" t="s">
        <v>6</v>
      </c>
      <c r="C11" s="46">
        <v>0.02</v>
      </c>
      <c r="I11" s="17"/>
    </row>
    <row r="12" spans="1:10" x14ac:dyDescent="0.25">
      <c r="C12" s="21"/>
      <c r="I12" s="17"/>
    </row>
    <row r="13" spans="1:10" x14ac:dyDescent="0.25">
      <c r="C13" s="21"/>
      <c r="I13" s="17"/>
    </row>
    <row r="14" spans="1:10" ht="15" customHeight="1" x14ac:dyDescent="0.25">
      <c r="C14" s="22" t="s">
        <v>7</v>
      </c>
      <c r="D14" s="22"/>
      <c r="I14" s="17"/>
    </row>
    <row r="15" spans="1:10" ht="30" x14ac:dyDescent="0.25">
      <c r="B15" s="23" t="s">
        <v>8</v>
      </c>
      <c r="C15" s="24" t="s">
        <v>2</v>
      </c>
      <c r="D15" s="45" t="s">
        <v>19</v>
      </c>
      <c r="E15" s="24" t="s">
        <v>9</v>
      </c>
      <c r="F15" s="24" t="s">
        <v>10</v>
      </c>
      <c r="G15" s="24" t="s">
        <v>11</v>
      </c>
      <c r="H15" s="24" t="s">
        <v>12</v>
      </c>
      <c r="I15" s="24" t="s">
        <v>13</v>
      </c>
      <c r="J15" s="17"/>
    </row>
    <row r="16" spans="1:10" x14ac:dyDescent="0.25">
      <c r="B16" s="25" t="s">
        <v>14</v>
      </c>
      <c r="C16" s="47">
        <v>0.13203429912742795</v>
      </c>
      <c r="D16" s="47">
        <v>0.86796570087257197</v>
      </c>
      <c r="E16" s="26">
        <f>SUM(C16:D16)</f>
        <v>0.99999999999999989</v>
      </c>
      <c r="F16" s="26">
        <f>SUMPRODUCT(C16:D16,$C$4:$D$4)</f>
        <v>3.83008574781857E-2</v>
      </c>
      <c r="G16" s="17">
        <f t="array" ref="G16">MMULT(C16:D16,MMULT($C$8:$D$9,TRANSPOSE(C16:D16)))</f>
        <v>1.2549495716381264E-3</v>
      </c>
      <c r="H16" s="26">
        <f t="shared" ref="H16" si="0">SQRT(G16)</f>
        <v>3.5425267418018547E-2</v>
      </c>
      <c r="I16" s="27">
        <f>(F16-$C$11)/H16</f>
        <v>0.51660463878043261</v>
      </c>
      <c r="J16" s="17"/>
    </row>
    <row r="17" spans="2:12" x14ac:dyDescent="0.25">
      <c r="C17" s="21"/>
      <c r="F17" t="str">
        <f ca="1">_xlfn.FORMULATEXT(F16)</f>
        <v>=SUMPRODUCT(C16:D16,$C$4:$D$4)</v>
      </c>
      <c r="J17" s="17"/>
    </row>
    <row r="18" spans="2:12" x14ac:dyDescent="0.25">
      <c r="C18" s="21"/>
      <c r="G18" t="str">
        <f ca="1">_xlfn.FORMULATEXT(G16)</f>
        <v>{=MMULT(C16:D16,MMULT($C$8:$D$9,TRANSPOSE(C16:D16)))}</v>
      </c>
      <c r="J18" s="17"/>
    </row>
    <row r="19" spans="2:12" ht="29.1" customHeight="1" x14ac:dyDescent="0.25">
      <c r="C19" s="22" t="s">
        <v>7</v>
      </c>
      <c r="D19" s="22"/>
      <c r="J19" s="17"/>
    </row>
    <row r="20" spans="2:12" ht="30.75" thickBot="1" x14ac:dyDescent="0.3">
      <c r="B20" s="1" t="s">
        <v>8</v>
      </c>
      <c r="C20" s="28" t="s">
        <v>2</v>
      </c>
      <c r="D20" s="45" t="s">
        <v>19</v>
      </c>
      <c r="E20" s="28" t="s">
        <v>9</v>
      </c>
      <c r="F20" s="28" t="s">
        <v>10</v>
      </c>
      <c r="G20" s="28" t="s">
        <v>11</v>
      </c>
      <c r="H20" s="28" t="s">
        <v>12</v>
      </c>
      <c r="I20" s="28" t="s">
        <v>13</v>
      </c>
      <c r="J20" s="29"/>
      <c r="K20" s="29"/>
      <c r="L20" s="29"/>
    </row>
    <row r="21" spans="2:12" x14ac:dyDescent="0.25">
      <c r="B21" s="49">
        <v>2.5000000000000001E-2</v>
      </c>
      <c r="C21" s="30">
        <v>-0.4</v>
      </c>
      <c r="D21" s="30">
        <f>1-C21</f>
        <v>1.4</v>
      </c>
      <c r="E21" s="30">
        <f>SUM(C21:D21)</f>
        <v>0.99999999999999989</v>
      </c>
      <c r="F21" s="30">
        <f>SUMPRODUCT(C21:D21,$C$4:$D$4)</f>
        <v>2.5000000000000001E-2</v>
      </c>
      <c r="G21" s="31">
        <f t="array" ref="G21">MMULT(C21:D21,MMULT($C$8:$D$9,TRANSPOSE(C21:D21)))</f>
        <v>6.2950000000000002E-3</v>
      </c>
      <c r="H21" s="30">
        <f t="shared" ref="H21:H28" si="1">SQRT(G21)</f>
        <v>7.9341036040626547E-2</v>
      </c>
      <c r="I21" s="32">
        <f>(F21-$C$11)/H21</f>
        <v>6.3019091374604097E-2</v>
      </c>
    </row>
    <row r="22" spans="2:12" x14ac:dyDescent="0.25">
      <c r="B22" s="50">
        <v>0.03</v>
      </c>
      <c r="C22" s="26">
        <f>C21+20%</f>
        <v>-0.2</v>
      </c>
      <c r="D22" s="26">
        <f>1-C22</f>
        <v>1.2</v>
      </c>
      <c r="E22" s="26">
        <f>SUM(C22:D22)</f>
        <v>1</v>
      </c>
      <c r="F22" s="26">
        <f>SUMPRODUCT(C22:D22,$C$4:$D$4)</f>
        <v>3.0000000000000002E-2</v>
      </c>
      <c r="G22" s="17">
        <f t="array" ref="G22">MMULT(C22:D22,MMULT($C$8:$D$9,TRANSPOSE(C22:D22)))</f>
        <v>2.7899999999999999E-3</v>
      </c>
      <c r="H22" s="26">
        <f t="shared" ref="H22" si="2">SQRT(G22)</f>
        <v>5.282045058497703E-2</v>
      </c>
      <c r="I22" s="33">
        <f>(F22-$C$11)/H22</f>
        <v>0.18932061141568829</v>
      </c>
    </row>
    <row r="23" spans="2:12" x14ac:dyDescent="0.25">
      <c r="B23" s="50">
        <v>3.5000000000000003E-2</v>
      </c>
      <c r="C23" s="26">
        <f t="shared" ref="C23:C27" si="3">C22+20%</f>
        <v>0</v>
      </c>
      <c r="D23" s="26">
        <f t="shared" ref="D23:D27" si="4">1-C23</f>
        <v>1</v>
      </c>
      <c r="E23" s="26">
        <f t="shared" ref="E23:E27" si="5">SUM(C23:D23)</f>
        <v>1</v>
      </c>
      <c r="F23" s="26">
        <f t="shared" ref="F23:F27" si="6">SUMPRODUCT(C23:D23,$C$4:$D$4)</f>
        <v>3.5000000000000003E-2</v>
      </c>
      <c r="G23" s="17">
        <f t="array" ref="G23">MMULT(C23:D23,MMULT($C$8:$D$9,TRANSPOSE(C23:D23)))</f>
        <v>1.2250000000000002E-3</v>
      </c>
      <c r="H23" s="26">
        <f t="shared" ref="H23:H27" si="7">SQRT(G23)</f>
        <v>3.5000000000000003E-2</v>
      </c>
      <c r="I23" s="33">
        <f t="shared" ref="I23:I27" si="8">(F23-$C$11)/H23</f>
        <v>0.4285714285714286</v>
      </c>
    </row>
    <row r="24" spans="2:12" x14ac:dyDescent="0.25">
      <c r="B24" s="50">
        <v>0.04</v>
      </c>
      <c r="C24" s="26">
        <f t="shared" si="3"/>
        <v>0.2</v>
      </c>
      <c r="D24" s="26">
        <f t="shared" si="4"/>
        <v>0.8</v>
      </c>
      <c r="E24" s="26">
        <f t="shared" si="5"/>
        <v>1</v>
      </c>
      <c r="F24" s="26">
        <f t="shared" si="6"/>
        <v>4.0000000000000008E-2</v>
      </c>
      <c r="G24" s="17">
        <f t="array" ref="G24">MMULT(C24:D24,MMULT($C$8:$D$9,TRANSPOSE(C24:D24)))</f>
        <v>1.6000000000000001E-3</v>
      </c>
      <c r="H24" s="26">
        <f t="shared" si="7"/>
        <v>0.04</v>
      </c>
      <c r="I24" s="33">
        <f t="shared" si="8"/>
        <v>0.50000000000000022</v>
      </c>
    </row>
    <row r="25" spans="2:12" x14ac:dyDescent="0.25">
      <c r="B25" s="50">
        <v>4.4999999999999998E-2</v>
      </c>
      <c r="C25" s="26">
        <f t="shared" si="3"/>
        <v>0.4</v>
      </c>
      <c r="D25" s="26">
        <f t="shared" si="4"/>
        <v>0.6</v>
      </c>
      <c r="E25" s="26">
        <f t="shared" si="5"/>
        <v>1</v>
      </c>
      <c r="F25" s="26">
        <f t="shared" si="6"/>
        <v>4.4999999999999998E-2</v>
      </c>
      <c r="G25" s="17">
        <f t="array" ref="G25">MMULT(C25:D25,MMULT($C$8:$D$9,TRANSPOSE(C25:D25)))</f>
        <v>3.9150000000000001E-3</v>
      </c>
      <c r="H25" s="26">
        <f t="shared" si="7"/>
        <v>6.2569960843842629E-2</v>
      </c>
      <c r="I25" s="33">
        <f t="shared" si="8"/>
        <v>0.39955275123782008</v>
      </c>
    </row>
    <row r="26" spans="2:12" x14ac:dyDescent="0.25">
      <c r="B26" s="50">
        <v>0.05</v>
      </c>
      <c r="C26" s="26">
        <f t="shared" si="3"/>
        <v>0.60000000000000009</v>
      </c>
      <c r="D26" s="26">
        <f t="shared" si="4"/>
        <v>0.39999999999999991</v>
      </c>
      <c r="E26" s="26">
        <f t="shared" si="5"/>
        <v>1</v>
      </c>
      <c r="F26" s="26">
        <f t="shared" si="6"/>
        <v>0.05</v>
      </c>
      <c r="G26" s="17">
        <f t="array" ref="G26">MMULT(C26:D26,MMULT($C$8:$D$9,TRANSPOSE(C26:D26)))</f>
        <v>8.1700000000000019E-3</v>
      </c>
      <c r="H26" s="26">
        <f t="shared" si="7"/>
        <v>9.0388052307813355E-2</v>
      </c>
      <c r="I26" s="33">
        <f t="shared" si="8"/>
        <v>0.33190227285610768</v>
      </c>
    </row>
    <row r="27" spans="2:12" x14ac:dyDescent="0.25">
      <c r="B27" s="50">
        <v>5.5E-2</v>
      </c>
      <c r="C27" s="26">
        <f t="shared" si="3"/>
        <v>0.8</v>
      </c>
      <c r="D27" s="26">
        <f t="shared" si="4"/>
        <v>0.19999999999999996</v>
      </c>
      <c r="E27" s="26">
        <f t="shared" si="5"/>
        <v>1</v>
      </c>
      <c r="F27" s="26">
        <f t="shared" si="6"/>
        <v>5.5E-2</v>
      </c>
      <c r="G27" s="17">
        <f t="array" ref="G27">MMULT(C27:D27,MMULT($C$8:$D$9,TRANSPOSE(C27:D27)))</f>
        <v>1.4364999999999999E-2</v>
      </c>
      <c r="H27" s="26">
        <f t="shared" si="7"/>
        <v>0.11985407794480753</v>
      </c>
      <c r="I27" s="33">
        <f t="shared" si="8"/>
        <v>0.29202177014049874</v>
      </c>
    </row>
    <row r="28" spans="2:12" ht="15.75" thickBot="1" x14ac:dyDescent="0.3">
      <c r="B28" s="51">
        <v>0.06</v>
      </c>
      <c r="C28" s="34">
        <v>1</v>
      </c>
      <c r="D28" s="34">
        <f>1-C28</f>
        <v>0</v>
      </c>
      <c r="E28" s="34">
        <f>SUM(C28:D28)</f>
        <v>1</v>
      </c>
      <c r="F28" s="34">
        <f>SUMPRODUCT(C28:D28,$C$4:$D$4)</f>
        <v>0.06</v>
      </c>
      <c r="G28" s="35">
        <f t="array" ref="G28">MMULT(C28:D28,MMULT($C$8:$D$9,TRANSPOSE(C28:D28)))</f>
        <v>2.2499999999999999E-2</v>
      </c>
      <c r="H28" s="34">
        <f t="shared" si="1"/>
        <v>0.15</v>
      </c>
      <c r="I28" s="36">
        <f t="shared" ref="I26:I28" si="9">(F28-$C$11)/H28</f>
        <v>0.26666666666666666</v>
      </c>
    </row>
    <row r="29" spans="2:12" x14ac:dyDescent="0.25">
      <c r="C29" s="26"/>
      <c r="D29" s="26"/>
      <c r="F29" s="26"/>
      <c r="G29" s="17"/>
      <c r="H29" s="26"/>
      <c r="I29" s="17"/>
    </row>
    <row r="30" spans="2:12" ht="30" x14ac:dyDescent="0.25">
      <c r="C30" s="24" t="s">
        <v>2</v>
      </c>
      <c r="D30" s="45" t="s">
        <v>19</v>
      </c>
      <c r="E30" s="24" t="s">
        <v>9</v>
      </c>
      <c r="F30" s="24" t="s">
        <v>10</v>
      </c>
      <c r="G30" s="24" t="s">
        <v>11</v>
      </c>
      <c r="H30" s="24" t="s">
        <v>12</v>
      </c>
      <c r="I30" s="24" t="s">
        <v>13</v>
      </c>
    </row>
    <row r="31" spans="2:12" x14ac:dyDescent="0.25">
      <c r="B31" t="s">
        <v>15</v>
      </c>
      <c r="C31" s="47">
        <v>0.13203429912742795</v>
      </c>
      <c r="D31" s="47">
        <v>0.86796570087257197</v>
      </c>
      <c r="E31" s="26">
        <f>SUM(C31:D31)</f>
        <v>0.99999999999999989</v>
      </c>
      <c r="F31" s="17">
        <f>SUMPRODUCT(C31:D31,$C$4:$D$4)</f>
        <v>3.83008574781857E-2</v>
      </c>
      <c r="G31" s="26">
        <f t="array" ref="G31">MMULT(C31:D31,MMULT($C$8:$D$9,TRANSPOSE(C31:D31)))</f>
        <v>1.2549495716381264E-3</v>
      </c>
      <c r="H31" s="17">
        <f t="shared" ref="H31" si="10">SQRT(G31)</f>
        <v>3.5425267418018547E-2</v>
      </c>
      <c r="I31" s="17">
        <f>(F31-$C$11)/H31</f>
        <v>0.51660463878043261</v>
      </c>
    </row>
    <row r="32" spans="2:12" x14ac:dyDescent="0.25">
      <c r="C32" s="26"/>
      <c r="D32" s="26"/>
      <c r="F32" s="26"/>
      <c r="G32" s="17"/>
      <c r="H32" s="26"/>
      <c r="I32" s="17"/>
    </row>
    <row r="33" spans="3:9" x14ac:dyDescent="0.25">
      <c r="C33" s="26"/>
      <c r="D33" s="26"/>
      <c r="F33" s="26"/>
      <c r="G33" s="17"/>
      <c r="H33" s="26"/>
      <c r="I33" s="17"/>
    </row>
    <row r="34" spans="3:9" x14ac:dyDescent="0.25">
      <c r="C34" s="26"/>
      <c r="D34" s="26"/>
      <c r="F34" s="26"/>
      <c r="G34" s="17"/>
      <c r="H34" s="26"/>
      <c r="I34" s="17"/>
    </row>
    <row r="35" spans="3:9" x14ac:dyDescent="0.25">
      <c r="C35" s="26"/>
      <c r="D35" s="26"/>
      <c r="F35" s="26"/>
      <c r="G35" s="17"/>
      <c r="H35" s="26"/>
      <c r="I35" s="17"/>
    </row>
    <row r="36" spans="3:9" x14ac:dyDescent="0.25">
      <c r="C36" s="26"/>
      <c r="D36" s="26"/>
      <c r="F36" s="26"/>
      <c r="G36" s="17"/>
      <c r="H36" s="26"/>
      <c r="I36" s="17"/>
    </row>
    <row r="37" spans="3:9" x14ac:dyDescent="0.25">
      <c r="C37" s="26"/>
      <c r="D37" s="26"/>
      <c r="F37" s="26"/>
      <c r="G37" s="17"/>
      <c r="H37" s="26"/>
      <c r="I37" s="17"/>
    </row>
    <row r="38" spans="3:9" x14ac:dyDescent="0.25">
      <c r="C38" s="26"/>
      <c r="D38" s="26"/>
      <c r="F38" s="26"/>
      <c r="G38" s="17"/>
      <c r="H38" s="26"/>
      <c r="I38" s="17"/>
    </row>
    <row r="39" spans="3:9" x14ac:dyDescent="0.25">
      <c r="C39" s="26"/>
      <c r="D39" s="26"/>
      <c r="F39" s="26"/>
      <c r="G39" s="17"/>
      <c r="H39" s="26"/>
      <c r="I39" s="17"/>
    </row>
    <row r="40" spans="3:9" x14ac:dyDescent="0.25">
      <c r="C40" s="26"/>
      <c r="D40" s="26"/>
      <c r="F40" s="26"/>
      <c r="G40" s="17"/>
      <c r="H40" s="26"/>
      <c r="I40" s="17"/>
    </row>
    <row r="41" spans="3:9" x14ac:dyDescent="0.25">
      <c r="C41" s="26"/>
      <c r="D41" s="26"/>
      <c r="F41" s="26"/>
      <c r="G41" s="17"/>
      <c r="H41" s="26"/>
      <c r="I41" s="17"/>
    </row>
    <row r="42" spans="3:9" x14ac:dyDescent="0.25">
      <c r="C42" s="26"/>
      <c r="D42" s="26"/>
      <c r="F42" s="26"/>
      <c r="G42" s="17"/>
      <c r="H42" s="26"/>
      <c r="I42" s="17"/>
    </row>
    <row r="43" spans="3:9" x14ac:dyDescent="0.25">
      <c r="C43" s="26"/>
      <c r="D43" s="26"/>
      <c r="F43" s="26"/>
      <c r="G43" s="17"/>
      <c r="H43" s="26"/>
      <c r="I43" s="17"/>
    </row>
    <row r="44" spans="3:9" x14ac:dyDescent="0.25">
      <c r="C44" s="26"/>
      <c r="D44" s="26"/>
      <c r="F44" s="26"/>
      <c r="G44" s="17"/>
      <c r="H44" s="26"/>
      <c r="I44" s="17"/>
    </row>
    <row r="45" spans="3:9" x14ac:dyDescent="0.25">
      <c r="C45" s="26"/>
      <c r="D45" s="26"/>
      <c r="F45" s="26"/>
      <c r="G45" s="17"/>
      <c r="H45" s="26"/>
      <c r="I45" s="17"/>
    </row>
    <row r="46" spans="3:9" x14ac:dyDescent="0.25">
      <c r="C46" s="26"/>
      <c r="D46" s="26"/>
      <c r="F46" s="26"/>
      <c r="G46" s="17"/>
      <c r="H46" s="26"/>
      <c r="I46" s="17"/>
    </row>
    <row r="47" spans="3:9" x14ac:dyDescent="0.25">
      <c r="C47" s="26"/>
      <c r="D47" s="26"/>
      <c r="F47" s="26"/>
      <c r="G47" s="17"/>
      <c r="H47" s="26"/>
      <c r="I47" s="17"/>
    </row>
    <row r="48" spans="3:9" x14ac:dyDescent="0.25">
      <c r="C48" s="26"/>
      <c r="D48" s="26"/>
      <c r="F48" s="26"/>
      <c r="G48" s="17"/>
      <c r="H48" s="26"/>
      <c r="I48" s="17"/>
    </row>
    <row r="49" spans="3:9" x14ac:dyDescent="0.25">
      <c r="C49" s="26"/>
      <c r="D49" s="26"/>
      <c r="F49" s="26"/>
      <c r="G49" s="17"/>
      <c r="H49" s="26"/>
      <c r="I49" s="17"/>
    </row>
    <row r="50" spans="3:9" x14ac:dyDescent="0.25">
      <c r="C50" s="26"/>
      <c r="D50" s="26"/>
      <c r="F50" s="26"/>
      <c r="G50" s="17"/>
      <c r="H50" s="26"/>
      <c r="I50" s="17"/>
    </row>
    <row r="51" spans="3:9" x14ac:dyDescent="0.25">
      <c r="C51" s="26"/>
      <c r="D51" s="26"/>
      <c r="F51" s="26"/>
      <c r="G51" s="17"/>
      <c r="H51" s="26"/>
      <c r="I51" s="17"/>
    </row>
    <row r="52" spans="3:9" x14ac:dyDescent="0.25">
      <c r="C52" s="26"/>
      <c r="D52" s="26"/>
      <c r="F52" s="26"/>
      <c r="G52" s="17"/>
      <c r="H52" s="26"/>
      <c r="I52" s="17"/>
    </row>
    <row r="53" spans="3:9" x14ac:dyDescent="0.25">
      <c r="C53" s="26"/>
      <c r="D53" s="26"/>
      <c r="F53" s="26"/>
      <c r="G53" s="17"/>
      <c r="H53" s="26"/>
      <c r="I53" s="17"/>
    </row>
    <row r="54" spans="3:9" x14ac:dyDescent="0.25">
      <c r="C54" s="26"/>
      <c r="D54" s="26"/>
      <c r="F54" s="26"/>
      <c r="G54" s="17"/>
      <c r="H54" s="26"/>
      <c r="I54" s="17"/>
    </row>
    <row r="55" spans="3:9" x14ac:dyDescent="0.25">
      <c r="C55" s="26"/>
      <c r="D55" s="26"/>
      <c r="F55" s="26"/>
      <c r="G55" s="17"/>
      <c r="H55" s="26"/>
      <c r="I55" s="17"/>
    </row>
    <row r="56" spans="3:9" x14ac:dyDescent="0.25">
      <c r="C56" s="26"/>
      <c r="D56" s="26"/>
      <c r="F56" s="26"/>
      <c r="G56" s="17"/>
      <c r="H56" s="26"/>
      <c r="I56" s="17"/>
    </row>
    <row r="57" spans="3:9" x14ac:dyDescent="0.25">
      <c r="C57" s="26"/>
      <c r="D57" s="26"/>
      <c r="F57" s="26"/>
      <c r="G57" s="17"/>
      <c r="H57" s="26"/>
      <c r="I57" s="17"/>
    </row>
    <row r="58" spans="3:9" x14ac:dyDescent="0.25">
      <c r="C58" s="26"/>
      <c r="D58" s="26"/>
      <c r="F58" s="26"/>
      <c r="G58" s="17"/>
      <c r="H58" s="26"/>
      <c r="I58" s="17"/>
    </row>
    <row r="59" spans="3:9" x14ac:dyDescent="0.25">
      <c r="C59" s="26"/>
      <c r="D59" s="26"/>
      <c r="F59" s="26"/>
      <c r="G59" s="17"/>
      <c r="H59" s="26"/>
      <c r="I59" s="17"/>
    </row>
    <row r="60" spans="3:9" x14ac:dyDescent="0.25">
      <c r="C60" s="26"/>
      <c r="D60" s="26"/>
      <c r="F60" s="26"/>
      <c r="G60" s="17"/>
      <c r="H60" s="26"/>
      <c r="I60" s="17"/>
    </row>
    <row r="61" spans="3:9" x14ac:dyDescent="0.25">
      <c r="C61" s="26"/>
      <c r="D61" s="26"/>
      <c r="F61" s="26"/>
      <c r="G61" s="17"/>
      <c r="H61" s="26"/>
      <c r="I61" s="17"/>
    </row>
    <row r="62" spans="3:9" x14ac:dyDescent="0.25">
      <c r="C62" s="26"/>
      <c r="D62" s="26"/>
      <c r="F62" s="26"/>
      <c r="G62" s="17"/>
      <c r="H62" s="26"/>
      <c r="I62" s="17"/>
    </row>
    <row r="63" spans="3:9" x14ac:dyDescent="0.25">
      <c r="C63" s="26"/>
      <c r="D63" s="26"/>
      <c r="F63" s="26"/>
      <c r="G63" s="17"/>
      <c r="H63" s="26"/>
      <c r="I63" s="17"/>
    </row>
    <row r="64" spans="3:9" x14ac:dyDescent="0.25">
      <c r="C64" s="26"/>
      <c r="D64" s="26"/>
      <c r="F64" s="26"/>
      <c r="G64" s="17"/>
      <c r="H64" s="26"/>
      <c r="I64" s="17"/>
    </row>
    <row r="65" spans="3:9" x14ac:dyDescent="0.25">
      <c r="C65" s="26"/>
      <c r="D65" s="26"/>
      <c r="F65" s="26"/>
      <c r="G65" s="17"/>
      <c r="H65" s="26"/>
      <c r="I65" s="17"/>
    </row>
    <row r="66" spans="3:9" x14ac:dyDescent="0.25">
      <c r="C66" s="26"/>
      <c r="D66" s="26"/>
      <c r="F66" s="26"/>
      <c r="G66" s="17"/>
      <c r="H66" s="26"/>
      <c r="I66" s="17"/>
    </row>
    <row r="67" spans="3:9" x14ac:dyDescent="0.25">
      <c r="C67" s="26"/>
      <c r="D67" s="26"/>
      <c r="F67" s="26"/>
      <c r="G67" s="17"/>
      <c r="H67" s="26"/>
      <c r="I67" s="17"/>
    </row>
    <row r="68" spans="3:9" x14ac:dyDescent="0.25">
      <c r="C68" s="26"/>
      <c r="D68" s="26"/>
      <c r="F68" s="26"/>
      <c r="G68" s="17"/>
      <c r="H68" s="26"/>
      <c r="I68" s="17"/>
    </row>
    <row r="69" spans="3:9" x14ac:dyDescent="0.25">
      <c r="C69" s="26"/>
      <c r="D69" s="26"/>
      <c r="F69" s="26"/>
      <c r="G69" s="17"/>
      <c r="H69" s="26"/>
      <c r="I69" s="17"/>
    </row>
    <row r="70" spans="3:9" x14ac:dyDescent="0.25">
      <c r="C70" s="26"/>
      <c r="D70" s="26"/>
      <c r="F70" s="26"/>
      <c r="G70" s="17"/>
      <c r="H70" s="26"/>
      <c r="I70" s="17"/>
    </row>
    <row r="71" spans="3:9" x14ac:dyDescent="0.25">
      <c r="C71" s="26"/>
      <c r="D71" s="26"/>
      <c r="F71" s="26"/>
      <c r="G71" s="17"/>
      <c r="H71" s="26"/>
      <c r="I71" s="17"/>
    </row>
    <row r="72" spans="3:9" x14ac:dyDescent="0.25">
      <c r="C72" s="26"/>
      <c r="D72" s="26"/>
      <c r="F72" s="26"/>
      <c r="G72" s="17"/>
      <c r="H72" s="26"/>
      <c r="I72" s="17"/>
    </row>
    <row r="73" spans="3:9" x14ac:dyDescent="0.25">
      <c r="C73" s="26"/>
      <c r="D73" s="26"/>
      <c r="F73" s="26"/>
      <c r="G73" s="17"/>
      <c r="H73" s="26"/>
      <c r="I73" s="17"/>
    </row>
    <row r="74" spans="3:9" x14ac:dyDescent="0.25">
      <c r="C74" s="26"/>
      <c r="D74" s="26"/>
      <c r="F74" s="26"/>
      <c r="G74" s="17"/>
      <c r="H74" s="26"/>
      <c r="I74" s="17"/>
    </row>
    <row r="75" spans="3:9" x14ac:dyDescent="0.25">
      <c r="C75" s="26"/>
      <c r="D75" s="26"/>
      <c r="F75" s="26"/>
      <c r="G75" s="17"/>
      <c r="H75" s="26"/>
      <c r="I75" s="17"/>
    </row>
    <row r="76" spans="3:9" x14ac:dyDescent="0.25">
      <c r="C76" s="26"/>
      <c r="D76" s="26"/>
      <c r="F76" s="26"/>
      <c r="G76" s="17"/>
      <c r="H76" s="26"/>
      <c r="I76" s="17"/>
    </row>
    <row r="77" spans="3:9" x14ac:dyDescent="0.25">
      <c r="C77" s="26"/>
      <c r="D77" s="26"/>
      <c r="F77" s="26"/>
      <c r="G77" s="17"/>
      <c r="H77" s="26"/>
      <c r="I77" s="17"/>
    </row>
    <row r="78" spans="3:9" x14ac:dyDescent="0.25">
      <c r="C78" s="26"/>
      <c r="D78" s="26"/>
      <c r="F78" s="26"/>
      <c r="G78" s="17"/>
      <c r="H78" s="26"/>
      <c r="I78" s="17"/>
    </row>
    <row r="79" spans="3:9" x14ac:dyDescent="0.25">
      <c r="C79" s="26"/>
      <c r="D79" s="26"/>
      <c r="F79" s="26"/>
      <c r="G79" s="17"/>
      <c r="H79" s="26"/>
      <c r="I79" s="17"/>
    </row>
    <row r="80" spans="3:9" x14ac:dyDescent="0.25">
      <c r="C80" s="26"/>
      <c r="D80" s="26"/>
      <c r="F80" s="26"/>
      <c r="G80" s="17"/>
      <c r="H80" s="26"/>
      <c r="I80" s="17"/>
    </row>
    <row r="81" spans="3:9" x14ac:dyDescent="0.25">
      <c r="C81" s="26"/>
      <c r="D81" s="26"/>
      <c r="F81" s="26"/>
      <c r="G81" s="17"/>
      <c r="H81" s="26"/>
      <c r="I81" s="17"/>
    </row>
    <row r="82" spans="3:9" x14ac:dyDescent="0.25">
      <c r="C82" s="26"/>
      <c r="D82" s="26"/>
      <c r="F82" s="26"/>
      <c r="G82" s="17"/>
      <c r="H82" s="26"/>
      <c r="I82" s="17"/>
    </row>
    <row r="83" spans="3:9" x14ac:dyDescent="0.25">
      <c r="C83" s="26"/>
      <c r="D83" s="26"/>
      <c r="F83" s="26"/>
      <c r="G83" s="17"/>
      <c r="H83" s="26"/>
      <c r="I83" s="17"/>
    </row>
    <row r="84" spans="3:9" x14ac:dyDescent="0.25">
      <c r="C84" s="26"/>
      <c r="D84" s="26"/>
      <c r="F84" s="26"/>
      <c r="G84" s="17"/>
      <c r="H84" s="26"/>
      <c r="I84" s="17"/>
    </row>
    <row r="85" spans="3:9" x14ac:dyDescent="0.25">
      <c r="C85" s="26"/>
      <c r="D85" s="26"/>
      <c r="F85" s="26"/>
      <c r="G85" s="17"/>
      <c r="H85" s="26"/>
      <c r="I85" s="17"/>
    </row>
    <row r="86" spans="3:9" x14ac:dyDescent="0.25">
      <c r="C86" s="26"/>
      <c r="D86" s="26"/>
      <c r="F86" s="26"/>
      <c r="G86" s="17"/>
      <c r="H86" s="26"/>
      <c r="I86" s="17"/>
    </row>
    <row r="87" spans="3:9" x14ac:dyDescent="0.25">
      <c r="C87" s="26"/>
      <c r="D87" s="26"/>
      <c r="F87" s="26"/>
      <c r="G87" s="17"/>
      <c r="H87" s="26"/>
      <c r="I87" s="17"/>
    </row>
    <row r="88" spans="3:9" x14ac:dyDescent="0.25">
      <c r="C88" s="26"/>
      <c r="D88" s="26"/>
      <c r="F88" s="26"/>
      <c r="G88" s="17"/>
      <c r="H88" s="26"/>
      <c r="I88" s="17"/>
    </row>
    <row r="89" spans="3:9" x14ac:dyDescent="0.25">
      <c r="C89" s="26"/>
      <c r="D89" s="26"/>
      <c r="F89" s="26"/>
      <c r="G89" s="17"/>
      <c r="H89" s="26"/>
      <c r="I89" s="17"/>
    </row>
    <row r="90" spans="3:9" x14ac:dyDescent="0.25">
      <c r="C90" s="26"/>
      <c r="D90" s="26"/>
      <c r="F90" s="26"/>
      <c r="G90" s="17"/>
      <c r="H90" s="26"/>
      <c r="I90" s="17"/>
    </row>
    <row r="91" spans="3:9" x14ac:dyDescent="0.25">
      <c r="C91" s="26"/>
      <c r="D91" s="26"/>
      <c r="F91" s="26"/>
      <c r="G91" s="17"/>
      <c r="H91" s="26"/>
      <c r="I91" s="17"/>
    </row>
    <row r="92" spans="3:9" x14ac:dyDescent="0.25">
      <c r="C92" s="26"/>
      <c r="D92" s="26"/>
      <c r="F92" s="26"/>
      <c r="G92" s="17"/>
      <c r="H92" s="26"/>
      <c r="I92" s="17"/>
    </row>
    <row r="93" spans="3:9" x14ac:dyDescent="0.25">
      <c r="C93" s="26"/>
      <c r="D93" s="26"/>
      <c r="F93" s="26"/>
      <c r="G93" s="17"/>
      <c r="H93" s="26"/>
      <c r="I93" s="17"/>
    </row>
    <row r="94" spans="3:9" x14ac:dyDescent="0.25">
      <c r="C94" s="26"/>
      <c r="D94" s="26"/>
      <c r="F94" s="26"/>
      <c r="G94" s="17"/>
      <c r="H94" s="26"/>
      <c r="I94" s="17"/>
    </row>
    <row r="95" spans="3:9" x14ac:dyDescent="0.25">
      <c r="C95" s="26"/>
      <c r="D95" s="26"/>
      <c r="F95" s="26"/>
      <c r="G95" s="17"/>
      <c r="H95" s="26"/>
      <c r="I95" s="17"/>
    </row>
    <row r="96" spans="3:9" x14ac:dyDescent="0.25">
      <c r="C96" s="26"/>
      <c r="D96" s="26"/>
      <c r="F96" s="26"/>
      <c r="G96" s="17"/>
      <c r="H96" s="26"/>
      <c r="I96" s="17"/>
    </row>
    <row r="97" spans="3:9" x14ac:dyDescent="0.25">
      <c r="C97" s="26"/>
      <c r="D97" s="26"/>
      <c r="F97" s="26"/>
      <c r="G97" s="17"/>
      <c r="H97" s="26"/>
      <c r="I97" s="17"/>
    </row>
    <row r="98" spans="3:9" x14ac:dyDescent="0.25">
      <c r="C98" s="26"/>
      <c r="D98" s="26"/>
      <c r="F98" s="26"/>
      <c r="G98" s="17"/>
      <c r="H98" s="26"/>
      <c r="I98" s="17"/>
    </row>
    <row r="99" spans="3:9" x14ac:dyDescent="0.25">
      <c r="C99" s="26"/>
      <c r="D99" s="26"/>
      <c r="F99" s="26"/>
      <c r="G99" s="17"/>
      <c r="H99" s="26"/>
      <c r="I99" s="17"/>
    </row>
    <row r="100" spans="3:9" x14ac:dyDescent="0.25">
      <c r="C100" s="26"/>
      <c r="D100" s="26"/>
      <c r="F100" s="26"/>
      <c r="G100" s="17"/>
      <c r="H100" s="26"/>
      <c r="I100" s="17"/>
    </row>
    <row r="101" spans="3:9" x14ac:dyDescent="0.25">
      <c r="C101" s="26"/>
      <c r="D101" s="26"/>
      <c r="F101" s="26"/>
      <c r="G101" s="17"/>
      <c r="H101" s="26"/>
      <c r="I101" s="17"/>
    </row>
    <row r="102" spans="3:9" x14ac:dyDescent="0.25">
      <c r="C102" s="26"/>
      <c r="D102" s="26"/>
      <c r="F102" s="26"/>
      <c r="G102" s="17"/>
      <c r="H102" s="26"/>
      <c r="I102" s="17"/>
    </row>
    <row r="103" spans="3:9" x14ac:dyDescent="0.25">
      <c r="C103" s="26"/>
      <c r="D103" s="26"/>
      <c r="F103" s="26"/>
      <c r="G103" s="17"/>
      <c r="H103" s="26"/>
      <c r="I103" s="17"/>
    </row>
    <row r="104" spans="3:9" x14ac:dyDescent="0.25">
      <c r="C104" s="26"/>
      <c r="D104" s="26"/>
      <c r="F104" s="26"/>
      <c r="G104" s="17"/>
      <c r="H104" s="26"/>
      <c r="I104" s="17"/>
    </row>
    <row r="105" spans="3:9" x14ac:dyDescent="0.25">
      <c r="C105" s="26"/>
      <c r="D105" s="26"/>
      <c r="F105" s="26"/>
      <c r="G105" s="17"/>
      <c r="H105" s="26"/>
      <c r="I105" s="17"/>
    </row>
    <row r="106" spans="3:9" x14ac:dyDescent="0.25">
      <c r="C106" s="26"/>
      <c r="D106" s="26"/>
      <c r="F106" s="26"/>
      <c r="G106" s="17"/>
      <c r="H106" s="26"/>
      <c r="I106" s="17"/>
    </row>
    <row r="107" spans="3:9" x14ac:dyDescent="0.25">
      <c r="C107" s="26"/>
      <c r="D107" s="26"/>
      <c r="F107" s="26"/>
      <c r="G107" s="17"/>
      <c r="H107" s="26"/>
      <c r="I107" s="17"/>
    </row>
    <row r="108" spans="3:9" x14ac:dyDescent="0.25">
      <c r="C108" s="26"/>
      <c r="D108" s="26"/>
      <c r="F108" s="26"/>
      <c r="G108" s="17"/>
      <c r="H108" s="26"/>
      <c r="I108" s="17"/>
    </row>
    <row r="109" spans="3:9" x14ac:dyDescent="0.25">
      <c r="C109" s="26"/>
      <c r="D109" s="26"/>
      <c r="F109" s="26"/>
      <c r="G109" s="17"/>
      <c r="H109" s="26"/>
      <c r="I109" s="17"/>
    </row>
    <row r="110" spans="3:9" x14ac:dyDescent="0.25">
      <c r="C110" s="26"/>
      <c r="D110" s="26"/>
      <c r="F110" s="26"/>
      <c r="G110" s="17"/>
      <c r="H110" s="26"/>
      <c r="I110" s="17"/>
    </row>
    <row r="111" spans="3:9" x14ac:dyDescent="0.25">
      <c r="C111" s="26"/>
      <c r="D111" s="26"/>
      <c r="F111" s="26"/>
      <c r="G111" s="17"/>
      <c r="H111" s="26"/>
      <c r="I111" s="17"/>
    </row>
    <row r="112" spans="3:9" x14ac:dyDescent="0.25">
      <c r="C112" s="26"/>
      <c r="D112" s="26"/>
      <c r="F112" s="26"/>
      <c r="G112" s="17"/>
      <c r="H112" s="26"/>
      <c r="I112" s="17"/>
    </row>
    <row r="113" spans="3:9" x14ac:dyDescent="0.25">
      <c r="C113" s="26"/>
      <c r="D113" s="26"/>
      <c r="F113" s="26"/>
      <c r="G113" s="17"/>
      <c r="H113" s="26"/>
      <c r="I113" s="17"/>
    </row>
    <row r="114" spans="3:9" x14ac:dyDescent="0.25">
      <c r="C114" s="26"/>
      <c r="D114" s="26"/>
      <c r="F114" s="26"/>
      <c r="G114" s="17"/>
      <c r="H114" s="26"/>
      <c r="I114" s="17"/>
    </row>
    <row r="115" spans="3:9" x14ac:dyDescent="0.25">
      <c r="C115" s="26"/>
      <c r="D115" s="26"/>
      <c r="F115" s="26"/>
      <c r="G115" s="17"/>
      <c r="H115" s="26"/>
      <c r="I115" s="17"/>
    </row>
    <row r="116" spans="3:9" x14ac:dyDescent="0.25">
      <c r="C116" s="26"/>
      <c r="D116" s="26"/>
      <c r="F116" s="26"/>
      <c r="G116" s="17"/>
      <c r="H116" s="26"/>
      <c r="I116" s="17"/>
    </row>
    <row r="117" spans="3:9" x14ac:dyDescent="0.25">
      <c r="C117" s="26"/>
      <c r="D117" s="26"/>
      <c r="F117" s="26"/>
      <c r="G117" s="17"/>
      <c r="H117" s="26"/>
      <c r="I117" s="17"/>
    </row>
    <row r="118" spans="3:9" x14ac:dyDescent="0.25">
      <c r="C118" s="26"/>
      <c r="D118" s="26"/>
      <c r="F118" s="26"/>
      <c r="G118" s="17"/>
      <c r="H118" s="26"/>
      <c r="I118" s="17"/>
    </row>
    <row r="119" spans="3:9" x14ac:dyDescent="0.25">
      <c r="C119" s="26"/>
      <c r="D119" s="26"/>
      <c r="F119" s="26"/>
      <c r="G119" s="17"/>
      <c r="H119" s="26"/>
      <c r="I119" s="17"/>
    </row>
    <row r="120" spans="3:9" x14ac:dyDescent="0.25">
      <c r="C120" s="26"/>
      <c r="D120" s="26"/>
      <c r="F120" s="26"/>
      <c r="G120" s="17"/>
      <c r="H120" s="26"/>
      <c r="I120" s="17"/>
    </row>
    <row r="121" spans="3:9" x14ac:dyDescent="0.25">
      <c r="C121" s="26"/>
      <c r="D121" s="26"/>
      <c r="F121" s="26"/>
      <c r="G121" s="17"/>
      <c r="H121" s="26"/>
      <c r="I121" s="17"/>
    </row>
    <row r="122" spans="3:9" x14ac:dyDescent="0.25">
      <c r="C122" s="26"/>
      <c r="D122" s="26"/>
      <c r="F122" s="26"/>
      <c r="G122" s="17"/>
      <c r="H122" s="26"/>
      <c r="I122" s="17"/>
    </row>
    <row r="123" spans="3:9" x14ac:dyDescent="0.25">
      <c r="C123" s="26"/>
      <c r="D123" s="26"/>
      <c r="F123" s="26"/>
      <c r="G123" s="17"/>
      <c r="H123" s="26"/>
      <c r="I123" s="17"/>
    </row>
    <row r="124" spans="3:9" x14ac:dyDescent="0.25">
      <c r="C124" s="26"/>
      <c r="D124" s="26"/>
      <c r="F124" s="26"/>
      <c r="G124" s="17"/>
      <c r="H124" s="26"/>
      <c r="I124" s="17"/>
    </row>
    <row r="125" spans="3:9" x14ac:dyDescent="0.25">
      <c r="C125" s="26"/>
      <c r="D125" s="26"/>
      <c r="F125" s="26"/>
      <c r="G125" s="17"/>
      <c r="H125" s="26"/>
      <c r="I125" s="17"/>
    </row>
    <row r="126" spans="3:9" x14ac:dyDescent="0.25">
      <c r="C126" s="26"/>
      <c r="D126" s="26"/>
      <c r="F126" s="26"/>
      <c r="G126" s="17"/>
      <c r="H126" s="26"/>
      <c r="I126" s="17"/>
    </row>
    <row r="127" spans="3:9" x14ac:dyDescent="0.25">
      <c r="C127" s="26"/>
      <c r="D127" s="26"/>
      <c r="F127" s="26"/>
      <c r="G127" s="17"/>
      <c r="H127" s="26"/>
      <c r="I127" s="17"/>
    </row>
    <row r="128" spans="3:9" x14ac:dyDescent="0.25">
      <c r="C128" s="26"/>
      <c r="D128" s="26"/>
      <c r="F128" s="26"/>
      <c r="G128" s="17"/>
      <c r="H128" s="26"/>
      <c r="I128" s="17"/>
    </row>
    <row r="129" spans="3:9" x14ac:dyDescent="0.25">
      <c r="C129" s="26"/>
      <c r="D129" s="26"/>
      <c r="F129" s="26"/>
      <c r="G129" s="17"/>
      <c r="H129" s="26"/>
      <c r="I129" s="17"/>
    </row>
    <row r="130" spans="3:9" x14ac:dyDescent="0.25">
      <c r="C130" s="26"/>
      <c r="D130" s="26"/>
      <c r="F130" s="26"/>
      <c r="G130" s="17"/>
      <c r="H130" s="26"/>
      <c r="I130" s="17"/>
    </row>
    <row r="131" spans="3:9" x14ac:dyDescent="0.25">
      <c r="C131" s="26"/>
      <c r="D131" s="26"/>
      <c r="F131" s="26"/>
      <c r="G131" s="17"/>
      <c r="H131" s="26"/>
      <c r="I131" s="17"/>
    </row>
    <row r="132" spans="3:9" x14ac:dyDescent="0.25">
      <c r="C132" s="26"/>
      <c r="D132" s="26"/>
      <c r="F132" s="26"/>
      <c r="G132" s="17"/>
      <c r="H132" s="26"/>
      <c r="I132" s="17"/>
    </row>
    <row r="133" spans="3:9" x14ac:dyDescent="0.25">
      <c r="C133" s="26"/>
      <c r="D133" s="26"/>
      <c r="F133" s="26"/>
      <c r="G133" s="17"/>
      <c r="H133" s="26"/>
      <c r="I133" s="17"/>
    </row>
  </sheetData>
  <mergeCells count="2">
    <mergeCell ref="C14:D14"/>
    <mergeCell ref="C19:D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743E-1B61-4949-859B-C37612427A1D}">
  <dimension ref="A1:L133"/>
  <sheetViews>
    <sheetView zoomScale="140" zoomScaleNormal="140" workbookViewId="0"/>
  </sheetViews>
  <sheetFormatPr defaultRowHeight="15" x14ac:dyDescent="0.25"/>
  <cols>
    <col min="1" max="1" width="5" customWidth="1"/>
    <col min="2" max="2" width="22.140625" customWidth="1"/>
    <col min="3" max="11" width="11.85546875" customWidth="1"/>
  </cols>
  <sheetData>
    <row r="1" spans="1:10" x14ac:dyDescent="0.25">
      <c r="A1" s="1" t="s">
        <v>16</v>
      </c>
    </row>
    <row r="2" spans="1:10" ht="15.75" thickBot="1" x14ac:dyDescent="0.3"/>
    <row r="3" spans="1:10" ht="30" x14ac:dyDescent="0.25">
      <c r="B3" s="2" t="s">
        <v>1</v>
      </c>
      <c r="C3" s="3" t="s">
        <v>2</v>
      </c>
      <c r="D3" s="4" t="s">
        <v>19</v>
      </c>
    </row>
    <row r="4" spans="1:10" x14ac:dyDescent="0.25">
      <c r="B4" s="5" t="s">
        <v>3</v>
      </c>
      <c r="C4" s="6">
        <v>0.06</v>
      </c>
      <c r="D4" s="7">
        <v>3.5000000000000003E-2</v>
      </c>
    </row>
    <row r="5" spans="1:10" ht="15.75" thickBot="1" x14ac:dyDescent="0.3">
      <c r="B5" s="8" t="s">
        <v>4</v>
      </c>
      <c r="C5" s="9">
        <v>0.15</v>
      </c>
      <c r="D5" s="10">
        <v>3.5000000000000003E-2</v>
      </c>
    </row>
    <row r="6" spans="1:10" ht="15.75" thickBot="1" x14ac:dyDescent="0.3">
      <c r="C6" s="11"/>
      <c r="D6" s="11"/>
    </row>
    <row r="7" spans="1:10" ht="30" x14ac:dyDescent="0.25">
      <c r="B7" s="12" t="s">
        <v>5</v>
      </c>
      <c r="C7" s="3" t="s">
        <v>2</v>
      </c>
      <c r="D7" s="4" t="s">
        <v>19</v>
      </c>
      <c r="G7" s="13"/>
    </row>
    <row r="8" spans="1:10" x14ac:dyDescent="0.25">
      <c r="B8" s="14" t="s">
        <v>2</v>
      </c>
      <c r="C8" s="15">
        <f>C5^2</f>
        <v>2.2499999999999999E-2</v>
      </c>
      <c r="D8" s="16">
        <f>C9</f>
        <v>-2.6250000000000004E-4</v>
      </c>
      <c r="H8" s="17"/>
      <c r="I8" s="17"/>
      <c r="J8" s="17"/>
    </row>
    <row r="9" spans="1:10" ht="15.75" thickBot="1" x14ac:dyDescent="0.3">
      <c r="B9" s="18" t="s">
        <v>19</v>
      </c>
      <c r="C9" s="19">
        <f>-0.05*C5*D5</f>
        <v>-2.6250000000000004E-4</v>
      </c>
      <c r="D9" s="20">
        <f>D5^2</f>
        <v>1.2250000000000002E-3</v>
      </c>
      <c r="H9" s="17"/>
      <c r="I9" s="17"/>
      <c r="J9" s="17"/>
    </row>
    <row r="11" spans="1:10" x14ac:dyDescent="0.25">
      <c r="B11" t="s">
        <v>6</v>
      </c>
      <c r="C11" s="46">
        <v>0.02</v>
      </c>
      <c r="I11" s="17"/>
    </row>
    <row r="12" spans="1:10" x14ac:dyDescent="0.25">
      <c r="C12" s="21"/>
      <c r="I12" s="17"/>
    </row>
    <row r="13" spans="1:10" hidden="1" x14ac:dyDescent="0.25">
      <c r="C13" s="21"/>
      <c r="I13" s="17"/>
    </row>
    <row r="14" spans="1:10" ht="15" hidden="1" customHeight="1" x14ac:dyDescent="0.25">
      <c r="C14" s="22" t="s">
        <v>7</v>
      </c>
      <c r="D14" s="22"/>
      <c r="I14" s="17"/>
    </row>
    <row r="15" spans="1:10" ht="30" hidden="1" x14ac:dyDescent="0.25">
      <c r="B15" s="23" t="s">
        <v>8</v>
      </c>
      <c r="C15" s="24" t="s">
        <v>2</v>
      </c>
      <c r="D15" s="45" t="s">
        <v>19</v>
      </c>
      <c r="E15" s="24" t="s">
        <v>9</v>
      </c>
      <c r="F15" s="24" t="s">
        <v>10</v>
      </c>
      <c r="G15" s="24" t="s">
        <v>11</v>
      </c>
      <c r="H15" s="24" t="s">
        <v>12</v>
      </c>
      <c r="I15" s="24" t="s">
        <v>13</v>
      </c>
      <c r="J15" s="17"/>
    </row>
    <row r="16" spans="1:10" hidden="1" x14ac:dyDescent="0.25">
      <c r="B16" s="25" t="s">
        <v>14</v>
      </c>
      <c r="C16" s="47">
        <v>0.13203429912742795</v>
      </c>
      <c r="D16" s="47">
        <v>0.86796570087257197</v>
      </c>
      <c r="E16" s="26">
        <f>SUM(C16:D16)</f>
        <v>0.99999999999999989</v>
      </c>
      <c r="F16" s="26">
        <f>SUMPRODUCT(C16:D16,$C$4:$D$4)</f>
        <v>3.83008574781857E-2</v>
      </c>
      <c r="G16" s="17">
        <f t="array" ref="G16">MMULT(C16:D16,MMULT($C$8:$D$9,TRANSPOSE(C16:D16)))</f>
        <v>1.2549495716381264E-3</v>
      </c>
      <c r="H16" s="26">
        <f t="shared" ref="H16" si="0">SQRT(G16)</f>
        <v>3.5425267418018547E-2</v>
      </c>
      <c r="I16" s="27">
        <f>(F16-$C$11)/H16</f>
        <v>0.51660463878043261</v>
      </c>
      <c r="J16" s="17"/>
    </row>
    <row r="17" spans="2:12" hidden="1" x14ac:dyDescent="0.25">
      <c r="C17" s="21"/>
      <c r="F17" t="str">
        <f ca="1">_xlfn.FORMULATEXT(F16)</f>
        <v>=SUMPRODUCT(C16:D16,$C$4:$D$4)</v>
      </c>
      <c r="J17" s="17"/>
    </row>
    <row r="18" spans="2:12" hidden="1" x14ac:dyDescent="0.25">
      <c r="C18" s="21"/>
      <c r="G18" t="str">
        <f ca="1">_xlfn.FORMULATEXT(G16)</f>
        <v>{=MMULT(C16:D16,MMULT($C$8:$D$9,TRANSPOSE(C16:D16)))}</v>
      </c>
      <c r="J18" s="17"/>
    </row>
    <row r="19" spans="2:12" ht="29.1" customHeight="1" x14ac:dyDescent="0.25">
      <c r="C19" s="22" t="s">
        <v>7</v>
      </c>
      <c r="D19" s="22"/>
      <c r="J19" s="17"/>
    </row>
    <row r="20" spans="2:12" ht="30.75" thickBot="1" x14ac:dyDescent="0.3">
      <c r="B20" s="1" t="s">
        <v>8</v>
      </c>
      <c r="C20" s="28" t="s">
        <v>2</v>
      </c>
      <c r="D20" s="45" t="s">
        <v>19</v>
      </c>
      <c r="E20" s="28" t="s">
        <v>9</v>
      </c>
      <c r="F20" s="28" t="s">
        <v>10</v>
      </c>
      <c r="G20" s="28" t="s">
        <v>11</v>
      </c>
      <c r="H20" s="28" t="s">
        <v>12</v>
      </c>
      <c r="I20" s="28" t="s">
        <v>13</v>
      </c>
      <c r="J20" s="29"/>
      <c r="K20" s="29"/>
      <c r="L20" s="29"/>
    </row>
    <row r="21" spans="2:12" x14ac:dyDescent="0.25">
      <c r="B21" s="49">
        <v>2.5000000000000001E-2</v>
      </c>
      <c r="C21" s="30">
        <v>-0.4</v>
      </c>
      <c r="D21" s="30">
        <f>1-C21</f>
        <v>1.4</v>
      </c>
      <c r="E21" s="30">
        <f>SUM(C21:D21)</f>
        <v>0.99999999999999989</v>
      </c>
      <c r="F21" s="30">
        <f>SUMPRODUCT(C21:D21,$C$4:$D$4)</f>
        <v>2.5000000000000001E-2</v>
      </c>
      <c r="G21" s="31">
        <f t="array" ref="G21">MMULT(C21:D21,MMULT($C$8:$D$9,TRANSPOSE(C21:D21)))</f>
        <v>6.2950000000000002E-3</v>
      </c>
      <c r="H21" s="30">
        <f t="shared" ref="H21:H28" si="1">SQRT(G21)</f>
        <v>7.9341036040626547E-2</v>
      </c>
      <c r="I21" s="32">
        <f>(F21-$C$11)/H21</f>
        <v>6.3019091374604097E-2</v>
      </c>
    </row>
    <row r="22" spans="2:12" x14ac:dyDescent="0.25">
      <c r="B22" s="50">
        <v>0.03</v>
      </c>
      <c r="C22" s="26">
        <f>C21+20%</f>
        <v>-0.2</v>
      </c>
      <c r="D22" s="26">
        <f>1-C22</f>
        <v>1.2</v>
      </c>
      <c r="E22" s="26">
        <f>SUM(C22:D22)</f>
        <v>1</v>
      </c>
      <c r="F22" s="26">
        <f>SUMPRODUCT(C22:D22,$C$4:$D$4)</f>
        <v>3.0000000000000002E-2</v>
      </c>
      <c r="G22" s="17">
        <f t="array" ref="G22">MMULT(C22:D22,MMULT($C$8:$D$9,TRANSPOSE(C22:D22)))</f>
        <v>2.7899999999999999E-3</v>
      </c>
      <c r="H22" s="26">
        <f t="shared" si="1"/>
        <v>5.282045058497703E-2</v>
      </c>
      <c r="I22" s="33">
        <f>(F22-$C$11)/H22</f>
        <v>0.18932061141568829</v>
      </c>
    </row>
    <row r="23" spans="2:12" x14ac:dyDescent="0.25">
      <c r="B23" s="50">
        <v>3.5000000000000003E-2</v>
      </c>
      <c r="C23" s="26">
        <f t="shared" ref="C23:C27" si="2">C22+20%</f>
        <v>0</v>
      </c>
      <c r="D23" s="26">
        <f t="shared" ref="D23:D27" si="3">1-C23</f>
        <v>1</v>
      </c>
      <c r="E23" s="26">
        <f t="shared" ref="E23:E27" si="4">SUM(C23:D23)</f>
        <v>1</v>
      </c>
      <c r="F23" s="26">
        <f t="shared" ref="F23:F27" si="5">SUMPRODUCT(C23:D23,$C$4:$D$4)</f>
        <v>3.5000000000000003E-2</v>
      </c>
      <c r="G23" s="17">
        <f t="array" ref="G23">MMULT(C23:D23,MMULT($C$8:$D$9,TRANSPOSE(C23:D23)))</f>
        <v>1.2250000000000002E-3</v>
      </c>
      <c r="H23" s="26">
        <f t="shared" si="1"/>
        <v>3.5000000000000003E-2</v>
      </c>
      <c r="I23" s="33">
        <f t="shared" ref="I23:I28" si="6">(F23-$C$11)/H23</f>
        <v>0.4285714285714286</v>
      </c>
    </row>
    <row r="24" spans="2:12" x14ac:dyDescent="0.25">
      <c r="B24" s="50">
        <v>0.04</v>
      </c>
      <c r="C24" s="26">
        <f t="shared" si="2"/>
        <v>0.2</v>
      </c>
      <c r="D24" s="26">
        <f t="shared" si="3"/>
        <v>0.8</v>
      </c>
      <c r="E24" s="26">
        <f t="shared" si="4"/>
        <v>1</v>
      </c>
      <c r="F24" s="26">
        <f t="shared" si="5"/>
        <v>4.0000000000000008E-2</v>
      </c>
      <c r="G24" s="17">
        <f t="array" ref="G24">MMULT(C24:D24,MMULT($C$8:$D$9,TRANSPOSE(C24:D24)))</f>
        <v>1.6000000000000001E-3</v>
      </c>
      <c r="H24" s="26">
        <f t="shared" si="1"/>
        <v>0.04</v>
      </c>
      <c r="I24" s="33">
        <f t="shared" si="6"/>
        <v>0.50000000000000022</v>
      </c>
    </row>
    <row r="25" spans="2:12" x14ac:dyDescent="0.25">
      <c r="B25" s="50">
        <v>4.4999999999999998E-2</v>
      </c>
      <c r="C25" s="26">
        <f t="shared" si="2"/>
        <v>0.4</v>
      </c>
      <c r="D25" s="26">
        <f t="shared" si="3"/>
        <v>0.6</v>
      </c>
      <c r="E25" s="26">
        <f t="shared" si="4"/>
        <v>1</v>
      </c>
      <c r="F25" s="26">
        <f t="shared" si="5"/>
        <v>4.4999999999999998E-2</v>
      </c>
      <c r="G25" s="17">
        <f t="array" ref="G25">MMULT(C25:D25,MMULT($C$8:$D$9,TRANSPOSE(C25:D25)))</f>
        <v>3.9150000000000001E-3</v>
      </c>
      <c r="H25" s="26">
        <f t="shared" si="1"/>
        <v>6.2569960843842629E-2</v>
      </c>
      <c r="I25" s="33">
        <f t="shared" si="6"/>
        <v>0.39955275123782008</v>
      </c>
    </row>
    <row r="26" spans="2:12" x14ac:dyDescent="0.25">
      <c r="B26" s="50">
        <v>0.05</v>
      </c>
      <c r="C26" s="26">
        <f t="shared" si="2"/>
        <v>0.60000000000000009</v>
      </c>
      <c r="D26" s="26">
        <f t="shared" si="3"/>
        <v>0.39999999999999991</v>
      </c>
      <c r="E26" s="26">
        <f t="shared" si="4"/>
        <v>1</v>
      </c>
      <c r="F26" s="26">
        <f t="shared" si="5"/>
        <v>0.05</v>
      </c>
      <c r="G26" s="17">
        <f t="array" ref="G26">MMULT(C26:D26,MMULT($C$8:$D$9,TRANSPOSE(C26:D26)))</f>
        <v>8.1700000000000019E-3</v>
      </c>
      <c r="H26" s="26">
        <f t="shared" si="1"/>
        <v>9.0388052307813355E-2</v>
      </c>
      <c r="I26" s="33">
        <f t="shared" si="6"/>
        <v>0.33190227285610768</v>
      </c>
    </row>
    <row r="27" spans="2:12" x14ac:dyDescent="0.25">
      <c r="B27" s="50">
        <v>5.5E-2</v>
      </c>
      <c r="C27" s="26">
        <f t="shared" si="2"/>
        <v>0.8</v>
      </c>
      <c r="D27" s="26">
        <f t="shared" si="3"/>
        <v>0.19999999999999996</v>
      </c>
      <c r="E27" s="26">
        <f t="shared" si="4"/>
        <v>1</v>
      </c>
      <c r="F27" s="26">
        <f t="shared" si="5"/>
        <v>5.5E-2</v>
      </c>
      <c r="G27" s="17">
        <f t="array" ref="G27">MMULT(C27:D27,MMULT($C$8:$D$9,TRANSPOSE(C27:D27)))</f>
        <v>1.4364999999999999E-2</v>
      </c>
      <c r="H27" s="26">
        <f t="shared" si="1"/>
        <v>0.11985407794480753</v>
      </c>
      <c r="I27" s="33">
        <f t="shared" si="6"/>
        <v>0.29202177014049874</v>
      </c>
    </row>
    <row r="28" spans="2:12" ht="15.75" thickBot="1" x14ac:dyDescent="0.3">
      <c r="B28" s="51">
        <v>0.06</v>
      </c>
      <c r="C28" s="34">
        <v>1</v>
      </c>
      <c r="D28" s="34">
        <f>1-C28</f>
        <v>0</v>
      </c>
      <c r="E28" s="34">
        <f>SUM(C28:D28)</f>
        <v>1</v>
      </c>
      <c r="F28" s="34">
        <f>SUMPRODUCT(C28:D28,$C$4:$D$4)</f>
        <v>0.06</v>
      </c>
      <c r="G28" s="35">
        <f t="array" ref="G28">MMULT(C28:D28,MMULT($C$8:$D$9,TRANSPOSE(C28:D28)))</f>
        <v>2.2499999999999999E-2</v>
      </c>
      <c r="H28" s="34">
        <f t="shared" si="1"/>
        <v>0.15</v>
      </c>
      <c r="I28" s="36">
        <f t="shared" si="6"/>
        <v>0.26666666666666666</v>
      </c>
    </row>
    <row r="29" spans="2:12" x14ac:dyDescent="0.25">
      <c r="C29" s="26"/>
      <c r="D29" s="26"/>
      <c r="F29" s="26"/>
      <c r="G29" s="17"/>
      <c r="H29" s="26"/>
      <c r="I29" s="17"/>
    </row>
    <row r="30" spans="2:12" ht="30" x14ac:dyDescent="0.25">
      <c r="C30" s="24" t="s">
        <v>2</v>
      </c>
      <c r="D30" s="45" t="s">
        <v>19</v>
      </c>
      <c r="E30" s="24" t="s">
        <v>9</v>
      </c>
      <c r="F30" s="24" t="s">
        <v>10</v>
      </c>
      <c r="G30" s="24" t="s">
        <v>11</v>
      </c>
      <c r="H30" s="24" t="s">
        <v>12</v>
      </c>
      <c r="I30" s="24" t="s">
        <v>13</v>
      </c>
    </row>
    <row r="31" spans="2:12" x14ac:dyDescent="0.25">
      <c r="B31" t="s">
        <v>15</v>
      </c>
      <c r="C31" s="47">
        <v>0.13203429912742795</v>
      </c>
      <c r="D31" s="47">
        <v>0.86796570087257197</v>
      </c>
      <c r="E31" s="26">
        <f>SUM(C31:D31)</f>
        <v>0.99999999999999989</v>
      </c>
      <c r="F31" s="17">
        <f>SUMPRODUCT(C31:D31,$C$4:$D$4)</f>
        <v>3.83008574781857E-2</v>
      </c>
      <c r="G31" s="26">
        <f t="array" ref="G31">MMULT(C31:D31,MMULT($C$8:$D$9,TRANSPOSE(C31:D31)))</f>
        <v>1.2549495716381264E-3</v>
      </c>
      <c r="H31" s="17">
        <f t="shared" ref="H31" si="7">SQRT(G31)</f>
        <v>3.5425267418018547E-2</v>
      </c>
      <c r="I31" s="17">
        <f>(F31-$C$11)/H31</f>
        <v>0.51660463878043261</v>
      </c>
    </row>
    <row r="32" spans="2:12" x14ac:dyDescent="0.25">
      <c r="C32" s="26"/>
      <c r="D32" s="26"/>
      <c r="F32" s="26"/>
      <c r="G32" s="17"/>
      <c r="H32" s="26"/>
      <c r="I32" s="17"/>
    </row>
    <row r="33" spans="3:9" ht="15.75" thickBot="1" x14ac:dyDescent="0.3">
      <c r="C33" s="26"/>
      <c r="D33" s="26"/>
      <c r="F33" s="26"/>
      <c r="G33" s="17"/>
      <c r="H33" s="26"/>
      <c r="I33" s="17"/>
    </row>
    <row r="34" spans="3:9" ht="30" x14ac:dyDescent="0.25">
      <c r="C34" s="37" t="s">
        <v>17</v>
      </c>
      <c r="D34" s="38" t="s">
        <v>18</v>
      </c>
      <c r="E34" s="39" t="s">
        <v>10</v>
      </c>
      <c r="F34" s="39" t="s">
        <v>12</v>
      </c>
      <c r="G34" s="40" t="s">
        <v>13</v>
      </c>
      <c r="H34" s="26"/>
      <c r="I34" s="17"/>
    </row>
    <row r="35" spans="3:9" x14ac:dyDescent="0.25">
      <c r="C35" s="41">
        <v>1</v>
      </c>
      <c r="D35" s="48">
        <f>1-C35</f>
        <v>0</v>
      </c>
      <c r="E35" s="48">
        <f>C35*$C$11+D35*$F$31</f>
        <v>0.02</v>
      </c>
      <c r="F35" s="48">
        <f>D35*$H$31</f>
        <v>0</v>
      </c>
      <c r="G35" s="52" t="e">
        <f>(E35-$C$11)/F35</f>
        <v>#DIV/0!</v>
      </c>
      <c r="H35" s="26"/>
      <c r="I35" s="17"/>
    </row>
    <row r="36" spans="3:9" x14ac:dyDescent="0.25">
      <c r="C36" s="41">
        <v>0.6</v>
      </c>
      <c r="D36" s="48">
        <f t="shared" ref="D36:D39" si="8">1-C36</f>
        <v>0.4</v>
      </c>
      <c r="E36" s="48">
        <f t="shared" ref="E36:E39" si="9">C36*$C$11+D36*$F$31</f>
        <v>2.7320342991274282E-2</v>
      </c>
      <c r="F36" s="48">
        <f t="shared" ref="F36:F39" si="10">D36*$H$31</f>
        <v>1.417010696720742E-2</v>
      </c>
      <c r="G36" s="42">
        <f t="shared" ref="G36:G39" si="11">(E36-$C$11)/F36</f>
        <v>0.51660463878043272</v>
      </c>
      <c r="H36" s="26"/>
      <c r="I36" s="17"/>
    </row>
    <row r="37" spans="3:9" x14ac:dyDescent="0.25">
      <c r="C37" s="41">
        <v>0.2</v>
      </c>
      <c r="D37" s="48">
        <f t="shared" si="8"/>
        <v>0.8</v>
      </c>
      <c r="E37" s="48">
        <f t="shared" si="9"/>
        <v>3.4640685982548561E-2</v>
      </c>
      <c r="F37" s="48">
        <f t="shared" si="10"/>
        <v>2.834021393441484E-2</v>
      </c>
      <c r="G37" s="42">
        <f t="shared" si="11"/>
        <v>0.51660463878043261</v>
      </c>
      <c r="H37" s="26"/>
      <c r="I37" s="17"/>
    </row>
    <row r="38" spans="3:9" x14ac:dyDescent="0.25">
      <c r="C38" s="41">
        <v>-0.2</v>
      </c>
      <c r="D38" s="48">
        <f t="shared" si="8"/>
        <v>1.2</v>
      </c>
      <c r="E38" s="48">
        <f t="shared" si="9"/>
        <v>4.1961028973822839E-2</v>
      </c>
      <c r="F38" s="48">
        <f t="shared" si="10"/>
        <v>4.2510320901622253E-2</v>
      </c>
      <c r="G38" s="42">
        <f t="shared" si="11"/>
        <v>0.51660463878043261</v>
      </c>
      <c r="H38" s="26"/>
      <c r="I38" s="17"/>
    </row>
    <row r="39" spans="3:9" ht="15.75" thickBot="1" x14ac:dyDescent="0.3">
      <c r="C39" s="43">
        <v>-0.6</v>
      </c>
      <c r="D39" s="34">
        <f t="shared" si="8"/>
        <v>1.6</v>
      </c>
      <c r="E39" s="34">
        <f t="shared" si="9"/>
        <v>4.9281371965097118E-2</v>
      </c>
      <c r="F39" s="34">
        <f t="shared" si="10"/>
        <v>5.668042786882968E-2</v>
      </c>
      <c r="G39" s="44">
        <f t="shared" si="11"/>
        <v>0.5166046387804325</v>
      </c>
      <c r="H39" s="26"/>
      <c r="I39" s="17"/>
    </row>
    <row r="40" spans="3:9" x14ac:dyDescent="0.25">
      <c r="C40" s="26"/>
      <c r="D40" s="26"/>
      <c r="F40" s="26"/>
      <c r="G40" s="17"/>
      <c r="H40" s="26"/>
      <c r="I40" s="17"/>
    </row>
    <row r="41" spans="3:9" x14ac:dyDescent="0.25">
      <c r="C41" s="26"/>
      <c r="D41" s="26"/>
      <c r="F41" s="26"/>
      <c r="G41" s="17"/>
      <c r="H41" s="26"/>
      <c r="I41" s="17"/>
    </row>
    <row r="42" spans="3:9" x14ac:dyDescent="0.25">
      <c r="C42" s="26"/>
      <c r="D42" s="26"/>
      <c r="F42" s="26"/>
      <c r="G42" s="17"/>
      <c r="H42" s="26"/>
      <c r="I42" s="17"/>
    </row>
    <row r="43" spans="3:9" x14ac:dyDescent="0.25">
      <c r="C43" s="26"/>
      <c r="D43" s="26"/>
      <c r="F43" s="26"/>
      <c r="G43" s="17"/>
      <c r="H43" s="26"/>
      <c r="I43" s="17"/>
    </row>
    <row r="44" spans="3:9" x14ac:dyDescent="0.25">
      <c r="C44" s="26"/>
      <c r="D44" s="26"/>
      <c r="F44" s="26"/>
      <c r="G44" s="17"/>
      <c r="H44" s="26"/>
      <c r="I44" s="17"/>
    </row>
    <row r="45" spans="3:9" x14ac:dyDescent="0.25">
      <c r="C45" s="26"/>
      <c r="D45" s="26"/>
      <c r="F45" s="26"/>
      <c r="G45" s="17"/>
      <c r="H45" s="26"/>
      <c r="I45" s="17"/>
    </row>
    <row r="46" spans="3:9" x14ac:dyDescent="0.25">
      <c r="C46" s="26"/>
      <c r="D46" s="26"/>
      <c r="F46" s="26"/>
      <c r="G46" s="17"/>
      <c r="H46" s="26"/>
      <c r="I46" s="17"/>
    </row>
    <row r="47" spans="3:9" x14ac:dyDescent="0.25">
      <c r="C47" s="26"/>
      <c r="D47" s="26"/>
      <c r="F47" s="26"/>
      <c r="G47" s="17"/>
      <c r="H47" s="26"/>
      <c r="I47" s="17"/>
    </row>
    <row r="48" spans="3:9" x14ac:dyDescent="0.25">
      <c r="C48" s="26"/>
      <c r="D48" s="26"/>
      <c r="F48" s="26"/>
      <c r="G48" s="17"/>
      <c r="H48" s="26"/>
      <c r="I48" s="17"/>
    </row>
    <row r="49" spans="3:9" x14ac:dyDescent="0.25">
      <c r="C49" s="26"/>
      <c r="D49" s="26"/>
      <c r="F49" s="26"/>
      <c r="G49" s="17"/>
      <c r="H49" s="26"/>
      <c r="I49" s="17"/>
    </row>
    <row r="50" spans="3:9" x14ac:dyDescent="0.25">
      <c r="C50" s="26"/>
      <c r="D50" s="26"/>
      <c r="F50" s="26"/>
      <c r="G50" s="17"/>
      <c r="H50" s="26"/>
      <c r="I50" s="17"/>
    </row>
    <row r="51" spans="3:9" x14ac:dyDescent="0.25">
      <c r="C51" s="26"/>
      <c r="D51" s="26"/>
      <c r="F51" s="26"/>
      <c r="G51" s="17"/>
      <c r="H51" s="26"/>
      <c r="I51" s="17"/>
    </row>
    <row r="52" spans="3:9" x14ac:dyDescent="0.25">
      <c r="C52" s="26"/>
      <c r="D52" s="26"/>
      <c r="F52" s="26"/>
      <c r="G52" s="17"/>
      <c r="H52" s="26"/>
      <c r="I52" s="17"/>
    </row>
    <row r="53" spans="3:9" x14ac:dyDescent="0.25">
      <c r="C53" s="26"/>
      <c r="D53" s="26"/>
      <c r="F53" s="26"/>
      <c r="G53" s="17"/>
      <c r="H53" s="26"/>
      <c r="I53" s="17"/>
    </row>
    <row r="54" spans="3:9" x14ac:dyDescent="0.25">
      <c r="C54" s="26"/>
      <c r="D54" s="26"/>
      <c r="F54" s="26"/>
      <c r="G54" s="17"/>
      <c r="H54" s="26"/>
      <c r="I54" s="17"/>
    </row>
    <row r="55" spans="3:9" x14ac:dyDescent="0.25">
      <c r="C55" s="26"/>
      <c r="D55" s="26"/>
      <c r="F55" s="26"/>
      <c r="G55" s="17"/>
      <c r="H55" s="26"/>
      <c r="I55" s="17"/>
    </row>
    <row r="56" spans="3:9" x14ac:dyDescent="0.25">
      <c r="C56" s="26"/>
      <c r="D56" s="26"/>
      <c r="F56" s="26"/>
      <c r="G56" s="17"/>
      <c r="H56" s="26"/>
      <c r="I56" s="17"/>
    </row>
    <row r="57" spans="3:9" x14ac:dyDescent="0.25">
      <c r="C57" s="26"/>
      <c r="D57" s="26"/>
      <c r="F57" s="26"/>
      <c r="G57" s="17"/>
      <c r="H57" s="26"/>
      <c r="I57" s="17"/>
    </row>
    <row r="58" spans="3:9" x14ac:dyDescent="0.25">
      <c r="C58" s="26"/>
      <c r="D58" s="26"/>
      <c r="F58" s="26"/>
      <c r="G58" s="17"/>
      <c r="H58" s="26"/>
      <c r="I58" s="17"/>
    </row>
    <row r="59" spans="3:9" x14ac:dyDescent="0.25">
      <c r="C59" s="26"/>
      <c r="D59" s="26"/>
      <c r="F59" s="26"/>
      <c r="G59" s="17"/>
      <c r="H59" s="26"/>
      <c r="I59" s="17"/>
    </row>
    <row r="60" spans="3:9" x14ac:dyDescent="0.25">
      <c r="C60" s="26"/>
      <c r="D60" s="26"/>
      <c r="F60" s="26"/>
      <c r="G60" s="17"/>
      <c r="H60" s="26"/>
      <c r="I60" s="17"/>
    </row>
    <row r="61" spans="3:9" x14ac:dyDescent="0.25">
      <c r="C61" s="26"/>
      <c r="D61" s="26"/>
      <c r="F61" s="26"/>
      <c r="G61" s="17"/>
      <c r="H61" s="26"/>
      <c r="I61" s="17"/>
    </row>
    <row r="62" spans="3:9" x14ac:dyDescent="0.25">
      <c r="C62" s="26"/>
      <c r="D62" s="26"/>
      <c r="F62" s="26"/>
      <c r="G62" s="17"/>
      <c r="H62" s="26"/>
      <c r="I62" s="17"/>
    </row>
    <row r="63" spans="3:9" x14ac:dyDescent="0.25">
      <c r="C63" s="26"/>
      <c r="D63" s="26"/>
      <c r="F63" s="26"/>
      <c r="G63" s="17"/>
      <c r="H63" s="26"/>
      <c r="I63" s="17"/>
    </row>
    <row r="64" spans="3:9" x14ac:dyDescent="0.25">
      <c r="C64" s="26"/>
      <c r="D64" s="26"/>
      <c r="F64" s="26"/>
      <c r="G64" s="17"/>
      <c r="H64" s="26"/>
      <c r="I64" s="17"/>
    </row>
    <row r="65" spans="3:9" x14ac:dyDescent="0.25">
      <c r="C65" s="26"/>
      <c r="D65" s="26"/>
      <c r="F65" s="26"/>
      <c r="G65" s="17"/>
      <c r="H65" s="26"/>
      <c r="I65" s="17"/>
    </row>
    <row r="66" spans="3:9" x14ac:dyDescent="0.25">
      <c r="C66" s="26"/>
      <c r="D66" s="26"/>
      <c r="F66" s="26"/>
      <c r="G66" s="17"/>
      <c r="H66" s="26"/>
      <c r="I66" s="17"/>
    </row>
    <row r="67" spans="3:9" x14ac:dyDescent="0.25">
      <c r="C67" s="26"/>
      <c r="D67" s="26"/>
      <c r="F67" s="26"/>
      <c r="G67" s="17"/>
      <c r="H67" s="26"/>
      <c r="I67" s="17"/>
    </row>
    <row r="68" spans="3:9" x14ac:dyDescent="0.25">
      <c r="C68" s="26"/>
      <c r="D68" s="26"/>
      <c r="F68" s="26"/>
      <c r="G68" s="17"/>
      <c r="H68" s="26"/>
      <c r="I68" s="17"/>
    </row>
    <row r="69" spans="3:9" x14ac:dyDescent="0.25">
      <c r="C69" s="26"/>
      <c r="D69" s="26"/>
      <c r="F69" s="26"/>
      <c r="G69" s="17"/>
      <c r="H69" s="26"/>
      <c r="I69" s="17"/>
    </row>
    <row r="70" spans="3:9" x14ac:dyDescent="0.25">
      <c r="C70" s="26"/>
      <c r="D70" s="26"/>
      <c r="F70" s="26"/>
      <c r="G70" s="17"/>
      <c r="H70" s="26"/>
      <c r="I70" s="17"/>
    </row>
    <row r="71" spans="3:9" x14ac:dyDescent="0.25">
      <c r="C71" s="26"/>
      <c r="D71" s="26"/>
      <c r="F71" s="26"/>
      <c r="G71" s="17"/>
      <c r="H71" s="26"/>
      <c r="I71" s="17"/>
    </row>
    <row r="72" spans="3:9" x14ac:dyDescent="0.25">
      <c r="C72" s="26"/>
      <c r="D72" s="26"/>
      <c r="F72" s="26"/>
      <c r="G72" s="17"/>
      <c r="H72" s="26"/>
      <c r="I72" s="17"/>
    </row>
    <row r="73" spans="3:9" x14ac:dyDescent="0.25">
      <c r="C73" s="26"/>
      <c r="D73" s="26"/>
      <c r="F73" s="26"/>
      <c r="G73" s="17"/>
      <c r="H73" s="26"/>
      <c r="I73" s="17"/>
    </row>
    <row r="74" spans="3:9" x14ac:dyDescent="0.25">
      <c r="C74" s="26"/>
      <c r="D74" s="26"/>
      <c r="F74" s="26"/>
      <c r="G74" s="17"/>
      <c r="H74" s="26"/>
      <c r="I74" s="17"/>
    </row>
    <row r="75" spans="3:9" x14ac:dyDescent="0.25">
      <c r="C75" s="26"/>
      <c r="D75" s="26"/>
      <c r="F75" s="26"/>
      <c r="G75" s="17"/>
      <c r="H75" s="26"/>
      <c r="I75" s="17"/>
    </row>
    <row r="76" spans="3:9" x14ac:dyDescent="0.25">
      <c r="C76" s="26"/>
      <c r="D76" s="26"/>
      <c r="F76" s="26"/>
      <c r="G76" s="17"/>
      <c r="H76" s="26"/>
      <c r="I76" s="17"/>
    </row>
    <row r="77" spans="3:9" x14ac:dyDescent="0.25">
      <c r="C77" s="26"/>
      <c r="D77" s="26"/>
      <c r="F77" s="26"/>
      <c r="G77" s="17"/>
      <c r="H77" s="26"/>
      <c r="I77" s="17"/>
    </row>
    <row r="78" spans="3:9" x14ac:dyDescent="0.25">
      <c r="C78" s="26"/>
      <c r="D78" s="26"/>
      <c r="F78" s="26"/>
      <c r="G78" s="17"/>
      <c r="H78" s="26"/>
      <c r="I78" s="17"/>
    </row>
    <row r="79" spans="3:9" x14ac:dyDescent="0.25">
      <c r="C79" s="26"/>
      <c r="D79" s="26"/>
      <c r="F79" s="26"/>
      <c r="G79" s="17"/>
      <c r="H79" s="26"/>
      <c r="I79" s="17"/>
    </row>
    <row r="80" spans="3:9" x14ac:dyDescent="0.25">
      <c r="C80" s="26"/>
      <c r="D80" s="26"/>
      <c r="F80" s="26"/>
      <c r="G80" s="17"/>
      <c r="H80" s="26"/>
      <c r="I80" s="17"/>
    </row>
    <row r="81" spans="3:9" x14ac:dyDescent="0.25">
      <c r="C81" s="26"/>
      <c r="D81" s="26"/>
      <c r="F81" s="26"/>
      <c r="G81" s="17"/>
      <c r="H81" s="26"/>
      <c r="I81" s="17"/>
    </row>
    <row r="82" spans="3:9" x14ac:dyDescent="0.25">
      <c r="C82" s="26"/>
      <c r="D82" s="26"/>
      <c r="F82" s="26"/>
      <c r="G82" s="17"/>
      <c r="H82" s="26"/>
      <c r="I82" s="17"/>
    </row>
    <row r="83" spans="3:9" x14ac:dyDescent="0.25">
      <c r="C83" s="26"/>
      <c r="D83" s="26"/>
      <c r="F83" s="26"/>
      <c r="G83" s="17"/>
      <c r="H83" s="26"/>
      <c r="I83" s="17"/>
    </row>
    <row r="84" spans="3:9" x14ac:dyDescent="0.25">
      <c r="C84" s="26"/>
      <c r="D84" s="26"/>
      <c r="F84" s="26"/>
      <c r="G84" s="17"/>
      <c r="H84" s="26"/>
      <c r="I84" s="17"/>
    </row>
    <row r="85" spans="3:9" x14ac:dyDescent="0.25">
      <c r="C85" s="26"/>
      <c r="D85" s="26"/>
      <c r="F85" s="26"/>
      <c r="G85" s="17"/>
      <c r="H85" s="26"/>
      <c r="I85" s="17"/>
    </row>
    <row r="86" spans="3:9" x14ac:dyDescent="0.25">
      <c r="C86" s="26"/>
      <c r="D86" s="26"/>
      <c r="F86" s="26"/>
      <c r="G86" s="17"/>
      <c r="H86" s="26"/>
      <c r="I86" s="17"/>
    </row>
    <row r="87" spans="3:9" x14ac:dyDescent="0.25">
      <c r="C87" s="26"/>
      <c r="D87" s="26"/>
      <c r="F87" s="26"/>
      <c r="G87" s="17"/>
      <c r="H87" s="26"/>
      <c r="I87" s="17"/>
    </row>
    <row r="88" spans="3:9" x14ac:dyDescent="0.25">
      <c r="C88" s="26"/>
      <c r="D88" s="26"/>
      <c r="F88" s="26"/>
      <c r="G88" s="17"/>
      <c r="H88" s="26"/>
      <c r="I88" s="17"/>
    </row>
    <row r="89" spans="3:9" x14ac:dyDescent="0.25">
      <c r="C89" s="26"/>
      <c r="D89" s="26"/>
      <c r="F89" s="26"/>
      <c r="G89" s="17"/>
      <c r="H89" s="26"/>
      <c r="I89" s="17"/>
    </row>
    <row r="90" spans="3:9" x14ac:dyDescent="0.25">
      <c r="C90" s="26"/>
      <c r="D90" s="26"/>
      <c r="F90" s="26"/>
      <c r="G90" s="17"/>
      <c r="H90" s="26"/>
      <c r="I90" s="17"/>
    </row>
    <row r="91" spans="3:9" x14ac:dyDescent="0.25">
      <c r="C91" s="26"/>
      <c r="D91" s="26"/>
      <c r="F91" s="26"/>
      <c r="G91" s="17"/>
      <c r="H91" s="26"/>
      <c r="I91" s="17"/>
    </row>
    <row r="92" spans="3:9" x14ac:dyDescent="0.25">
      <c r="C92" s="26"/>
      <c r="D92" s="26"/>
      <c r="F92" s="26"/>
      <c r="G92" s="17"/>
      <c r="H92" s="26"/>
      <c r="I92" s="17"/>
    </row>
    <row r="93" spans="3:9" x14ac:dyDescent="0.25">
      <c r="C93" s="26"/>
      <c r="D93" s="26"/>
      <c r="F93" s="26"/>
      <c r="G93" s="17"/>
      <c r="H93" s="26"/>
      <c r="I93" s="17"/>
    </row>
    <row r="94" spans="3:9" x14ac:dyDescent="0.25">
      <c r="C94" s="26"/>
      <c r="D94" s="26"/>
      <c r="F94" s="26"/>
      <c r="G94" s="17"/>
      <c r="H94" s="26"/>
      <c r="I94" s="17"/>
    </row>
    <row r="95" spans="3:9" x14ac:dyDescent="0.25">
      <c r="C95" s="26"/>
      <c r="D95" s="26"/>
      <c r="F95" s="26"/>
      <c r="G95" s="17"/>
      <c r="H95" s="26"/>
      <c r="I95" s="17"/>
    </row>
    <row r="96" spans="3:9" x14ac:dyDescent="0.25">
      <c r="C96" s="26"/>
      <c r="D96" s="26"/>
      <c r="F96" s="26"/>
      <c r="G96" s="17"/>
      <c r="H96" s="26"/>
      <c r="I96" s="17"/>
    </row>
    <row r="97" spans="3:9" x14ac:dyDescent="0.25">
      <c r="C97" s="26"/>
      <c r="D97" s="26"/>
      <c r="F97" s="26"/>
      <c r="G97" s="17"/>
      <c r="H97" s="26"/>
      <c r="I97" s="17"/>
    </row>
    <row r="98" spans="3:9" x14ac:dyDescent="0.25">
      <c r="C98" s="26"/>
      <c r="D98" s="26"/>
      <c r="F98" s="26"/>
      <c r="G98" s="17"/>
      <c r="H98" s="26"/>
      <c r="I98" s="17"/>
    </row>
    <row r="99" spans="3:9" x14ac:dyDescent="0.25">
      <c r="C99" s="26"/>
      <c r="D99" s="26"/>
      <c r="F99" s="26"/>
      <c r="G99" s="17"/>
      <c r="H99" s="26"/>
      <c r="I99" s="17"/>
    </row>
    <row r="100" spans="3:9" x14ac:dyDescent="0.25">
      <c r="C100" s="26"/>
      <c r="D100" s="26"/>
      <c r="F100" s="26"/>
      <c r="G100" s="17"/>
      <c r="H100" s="26"/>
      <c r="I100" s="17"/>
    </row>
    <row r="101" spans="3:9" x14ac:dyDescent="0.25">
      <c r="C101" s="26"/>
      <c r="D101" s="26"/>
      <c r="F101" s="26"/>
      <c r="G101" s="17"/>
      <c r="H101" s="26"/>
      <c r="I101" s="17"/>
    </row>
    <row r="102" spans="3:9" x14ac:dyDescent="0.25">
      <c r="C102" s="26"/>
      <c r="D102" s="26"/>
      <c r="F102" s="26"/>
      <c r="G102" s="17"/>
      <c r="H102" s="26"/>
      <c r="I102" s="17"/>
    </row>
    <row r="103" spans="3:9" x14ac:dyDescent="0.25">
      <c r="C103" s="26"/>
      <c r="D103" s="26"/>
      <c r="F103" s="26"/>
      <c r="G103" s="17"/>
      <c r="H103" s="26"/>
      <c r="I103" s="17"/>
    </row>
    <row r="104" spans="3:9" x14ac:dyDescent="0.25">
      <c r="C104" s="26"/>
      <c r="D104" s="26"/>
      <c r="F104" s="26"/>
      <c r="G104" s="17"/>
      <c r="H104" s="26"/>
      <c r="I104" s="17"/>
    </row>
    <row r="105" spans="3:9" x14ac:dyDescent="0.25">
      <c r="C105" s="26"/>
      <c r="D105" s="26"/>
      <c r="F105" s="26"/>
      <c r="G105" s="17"/>
      <c r="H105" s="26"/>
      <c r="I105" s="17"/>
    </row>
    <row r="106" spans="3:9" x14ac:dyDescent="0.25">
      <c r="C106" s="26"/>
      <c r="D106" s="26"/>
      <c r="F106" s="26"/>
      <c r="G106" s="17"/>
      <c r="H106" s="26"/>
      <c r="I106" s="17"/>
    </row>
    <row r="107" spans="3:9" x14ac:dyDescent="0.25">
      <c r="C107" s="26"/>
      <c r="D107" s="26"/>
      <c r="F107" s="26"/>
      <c r="G107" s="17"/>
      <c r="H107" s="26"/>
      <c r="I107" s="17"/>
    </row>
    <row r="108" spans="3:9" x14ac:dyDescent="0.25">
      <c r="C108" s="26"/>
      <c r="D108" s="26"/>
      <c r="F108" s="26"/>
      <c r="G108" s="17"/>
      <c r="H108" s="26"/>
      <c r="I108" s="17"/>
    </row>
    <row r="109" spans="3:9" x14ac:dyDescent="0.25">
      <c r="C109" s="26"/>
      <c r="D109" s="26"/>
      <c r="F109" s="26"/>
      <c r="G109" s="17"/>
      <c r="H109" s="26"/>
      <c r="I109" s="17"/>
    </row>
    <row r="110" spans="3:9" x14ac:dyDescent="0.25">
      <c r="C110" s="26"/>
      <c r="D110" s="26"/>
      <c r="F110" s="26"/>
      <c r="G110" s="17"/>
      <c r="H110" s="26"/>
      <c r="I110" s="17"/>
    </row>
    <row r="111" spans="3:9" x14ac:dyDescent="0.25">
      <c r="C111" s="26"/>
      <c r="D111" s="26"/>
      <c r="F111" s="26"/>
      <c r="G111" s="17"/>
      <c r="H111" s="26"/>
      <c r="I111" s="17"/>
    </row>
    <row r="112" spans="3:9" x14ac:dyDescent="0.25">
      <c r="C112" s="26"/>
      <c r="D112" s="26"/>
      <c r="F112" s="26"/>
      <c r="G112" s="17"/>
      <c r="H112" s="26"/>
      <c r="I112" s="17"/>
    </row>
    <row r="113" spans="3:9" x14ac:dyDescent="0.25">
      <c r="C113" s="26"/>
      <c r="D113" s="26"/>
      <c r="F113" s="26"/>
      <c r="G113" s="17"/>
      <c r="H113" s="26"/>
      <c r="I113" s="17"/>
    </row>
    <row r="114" spans="3:9" x14ac:dyDescent="0.25">
      <c r="C114" s="26"/>
      <c r="D114" s="26"/>
      <c r="F114" s="26"/>
      <c r="G114" s="17"/>
      <c r="H114" s="26"/>
      <c r="I114" s="17"/>
    </row>
    <row r="115" spans="3:9" x14ac:dyDescent="0.25">
      <c r="C115" s="26"/>
      <c r="D115" s="26"/>
      <c r="F115" s="26"/>
      <c r="G115" s="17"/>
      <c r="H115" s="26"/>
      <c r="I115" s="17"/>
    </row>
    <row r="116" spans="3:9" x14ac:dyDescent="0.25">
      <c r="C116" s="26"/>
      <c r="D116" s="26"/>
      <c r="F116" s="26"/>
      <c r="G116" s="17"/>
      <c r="H116" s="26"/>
      <c r="I116" s="17"/>
    </row>
    <row r="117" spans="3:9" x14ac:dyDescent="0.25">
      <c r="C117" s="26"/>
      <c r="D117" s="26"/>
      <c r="F117" s="26"/>
      <c r="G117" s="17"/>
      <c r="H117" s="26"/>
      <c r="I117" s="17"/>
    </row>
    <row r="118" spans="3:9" x14ac:dyDescent="0.25">
      <c r="C118" s="26"/>
      <c r="D118" s="26"/>
      <c r="F118" s="26"/>
      <c r="G118" s="17"/>
      <c r="H118" s="26"/>
      <c r="I118" s="17"/>
    </row>
    <row r="119" spans="3:9" x14ac:dyDescent="0.25">
      <c r="C119" s="26"/>
      <c r="D119" s="26"/>
      <c r="F119" s="26"/>
      <c r="G119" s="17"/>
      <c r="H119" s="26"/>
      <c r="I119" s="17"/>
    </row>
    <row r="120" spans="3:9" x14ac:dyDescent="0.25">
      <c r="C120" s="26"/>
      <c r="D120" s="26"/>
      <c r="F120" s="26"/>
      <c r="G120" s="17"/>
      <c r="H120" s="26"/>
      <c r="I120" s="17"/>
    </row>
    <row r="121" spans="3:9" x14ac:dyDescent="0.25">
      <c r="C121" s="26"/>
      <c r="D121" s="26"/>
      <c r="F121" s="26"/>
      <c r="G121" s="17"/>
      <c r="H121" s="26"/>
      <c r="I121" s="17"/>
    </row>
    <row r="122" spans="3:9" x14ac:dyDescent="0.25">
      <c r="C122" s="26"/>
      <c r="D122" s="26"/>
      <c r="F122" s="26"/>
      <c r="G122" s="17"/>
      <c r="H122" s="26"/>
      <c r="I122" s="17"/>
    </row>
    <row r="123" spans="3:9" x14ac:dyDescent="0.25">
      <c r="C123" s="26"/>
      <c r="D123" s="26"/>
      <c r="F123" s="26"/>
      <c r="G123" s="17"/>
      <c r="H123" s="26"/>
      <c r="I123" s="17"/>
    </row>
    <row r="124" spans="3:9" x14ac:dyDescent="0.25">
      <c r="C124" s="26"/>
      <c r="D124" s="26"/>
      <c r="F124" s="26"/>
      <c r="G124" s="17"/>
      <c r="H124" s="26"/>
      <c r="I124" s="17"/>
    </row>
    <row r="125" spans="3:9" x14ac:dyDescent="0.25">
      <c r="C125" s="26"/>
      <c r="D125" s="26"/>
      <c r="F125" s="26"/>
      <c r="G125" s="17"/>
      <c r="H125" s="26"/>
      <c r="I125" s="17"/>
    </row>
    <row r="126" spans="3:9" x14ac:dyDescent="0.25">
      <c r="C126" s="26"/>
      <c r="D126" s="26"/>
      <c r="F126" s="26"/>
      <c r="G126" s="17"/>
      <c r="H126" s="26"/>
      <c r="I126" s="17"/>
    </row>
    <row r="127" spans="3:9" x14ac:dyDescent="0.25">
      <c r="C127" s="26"/>
      <c r="D127" s="26"/>
      <c r="F127" s="26"/>
      <c r="G127" s="17"/>
      <c r="H127" s="26"/>
      <c r="I127" s="17"/>
    </row>
    <row r="128" spans="3:9" x14ac:dyDescent="0.25">
      <c r="C128" s="26"/>
      <c r="D128" s="26"/>
      <c r="F128" s="26"/>
      <c r="G128" s="17"/>
      <c r="H128" s="26"/>
      <c r="I128" s="17"/>
    </row>
    <row r="129" spans="3:9" x14ac:dyDescent="0.25">
      <c r="C129" s="26"/>
      <c r="D129" s="26"/>
      <c r="F129" s="26"/>
      <c r="G129" s="17"/>
      <c r="H129" s="26"/>
      <c r="I129" s="17"/>
    </row>
    <row r="130" spans="3:9" x14ac:dyDescent="0.25">
      <c r="C130" s="26"/>
      <c r="D130" s="26"/>
      <c r="F130" s="26"/>
      <c r="G130" s="17"/>
      <c r="H130" s="26"/>
      <c r="I130" s="17"/>
    </row>
    <row r="131" spans="3:9" x14ac:dyDescent="0.25">
      <c r="C131" s="26"/>
      <c r="D131" s="26"/>
      <c r="F131" s="26"/>
      <c r="G131" s="17"/>
      <c r="H131" s="26"/>
      <c r="I131" s="17"/>
    </row>
    <row r="132" spans="3:9" x14ac:dyDescent="0.25">
      <c r="C132" s="26"/>
      <c r="D132" s="26"/>
      <c r="F132" s="26"/>
      <c r="G132" s="17"/>
      <c r="H132" s="26"/>
      <c r="I132" s="17"/>
    </row>
    <row r="133" spans="3:9" x14ac:dyDescent="0.25">
      <c r="C133" s="26"/>
      <c r="D133" s="26"/>
      <c r="F133" s="26"/>
      <c r="G133" s="17"/>
      <c r="H133" s="26"/>
      <c r="I133" s="17"/>
    </row>
  </sheetData>
  <mergeCells count="2">
    <mergeCell ref="C14:D14"/>
    <mergeCell ref="C19:D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Tangency</vt:lpstr>
      <vt:lpstr>CAL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Crotty</dc:creator>
  <cp:lastModifiedBy>Kevin Crotty</cp:lastModifiedBy>
  <dcterms:created xsi:type="dcterms:W3CDTF">2024-02-22T15:08:04Z</dcterms:created>
  <dcterms:modified xsi:type="dcterms:W3CDTF">2024-02-22T16:04:58Z</dcterms:modified>
</cp:coreProperties>
</file>