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Git\vanco-auc\"/>
    </mc:Choice>
  </mc:AlternateContent>
  <xr:revisionPtr revIDLastSave="0" documentId="8_{FF9CC767-7F94-4B64-8A49-56FB8A011E65}" xr6:coauthVersionLast="45" xr6:coauthVersionMax="45" xr10:uidLastSave="{00000000-0000-0000-0000-000000000000}"/>
  <bookViews>
    <workbookView xWindow="18465" yWindow="1470" windowWidth="12510" windowHeight="9930" xr2:uid="{00000000-000D-0000-FFFF-FFFF00000000}"/>
  </bookViews>
  <sheets>
    <sheet name="AUC TEMPLATE-MAKE COPY!" sheetId="1" r:id="rId1"/>
  </sheets>
  <definedNames>
    <definedName name="_xlnm._FilterDatabase" localSheetId="0" hidden="1">'AUC TEMPLATE-MAKE COPY!'!$O$2:$P$7</definedName>
    <definedName name="_xlnm.Print_Area" localSheetId="0">'AUC TEMPLATE-MAKE COPY!'!$A$1:$Q$53</definedName>
    <definedName name="Trt" localSheetId="0">'AUC TEMPLATE-MAKE COPY!'!$V$2:$W$5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X4" i="1"/>
  <c r="AB4" i="1"/>
  <c r="AC4" i="1"/>
  <c r="AC5" i="1" s="1"/>
  <c r="D5" i="1"/>
  <c r="G5" i="1"/>
  <c r="Z5" i="1"/>
  <c r="AA5" i="1"/>
  <c r="AA6" i="1" s="1"/>
  <c r="AB5" i="1"/>
  <c r="AB6" i="1" s="1"/>
  <c r="AB7" i="1" s="1"/>
  <c r="AB8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X6" i="1"/>
  <c r="Z6" i="1"/>
  <c r="Z7" i="1" s="1"/>
  <c r="Z8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AC6" i="1"/>
  <c r="AC7" i="1" s="1"/>
  <c r="AC8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7" i="1" s="1"/>
  <c r="AA7" i="1"/>
  <c r="AA8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7" i="1" s="1"/>
  <c r="AA59" i="1" s="1"/>
  <c r="AA60" i="1" s="1"/>
  <c r="AA61" i="1" s="1"/>
  <c r="AA62" i="1" s="1"/>
  <c r="X63" i="1" s="1"/>
  <c r="AA65" i="1" s="1"/>
  <c r="AA66" i="1" s="1"/>
  <c r="AA67" i="1" s="1"/>
  <c r="AA68" i="1" s="1"/>
  <c r="AA69" i="1" s="1"/>
  <c r="G8" i="1"/>
  <c r="W12" i="1" s="1"/>
  <c r="X8" i="1"/>
  <c r="X11" i="1"/>
  <c r="X13" i="1"/>
  <c r="S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R15" i="1"/>
  <c r="S15" i="1"/>
  <c r="X15" i="1"/>
  <c r="R16" i="1"/>
  <c r="S16" i="1"/>
  <c r="R17" i="1"/>
  <c r="S17" i="1"/>
  <c r="X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R45" i="1"/>
  <c r="A46" i="1"/>
  <c r="A47" i="1" s="1"/>
  <c r="A48" i="1" s="1"/>
  <c r="A49" i="1" s="1"/>
  <c r="A50" i="1" s="1"/>
  <c r="A51" i="1" s="1"/>
  <c r="A52" i="1" s="1"/>
  <c r="A53" i="1" s="1"/>
  <c r="R46" i="1"/>
  <c r="R47" i="1"/>
  <c r="R48" i="1"/>
  <c r="R49" i="1"/>
  <c r="R50" i="1"/>
  <c r="R51" i="1"/>
  <c r="R52" i="1"/>
  <c r="Z37" i="1" l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7" i="1" s="1"/>
  <c r="Z59" i="1" s="1"/>
  <c r="Z60" i="1" s="1"/>
  <c r="Z61" i="1" s="1"/>
  <c r="Z62" i="1" s="1"/>
  <c r="W63" i="1" s="1"/>
  <c r="Z65" i="1" s="1"/>
  <c r="Z66" i="1" s="1"/>
  <c r="Z67" i="1" s="1"/>
  <c r="Z68" i="1" s="1"/>
  <c r="Z69" i="1" s="1"/>
  <c r="AB31" i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7" i="1" s="1"/>
  <c r="U2" i="1"/>
  <c r="G6" i="1"/>
  <c r="D8" i="1"/>
  <c r="R8" i="1" s="1"/>
  <c r="S2" i="1"/>
  <c r="T2" i="1" l="1"/>
  <c r="G7" i="1"/>
  <c r="W10" i="1"/>
  <c r="D15" i="1" l="1"/>
  <c r="D14" i="1"/>
  <c r="D16" i="1"/>
  <c r="D17" i="1"/>
  <c r="D45" i="1"/>
  <c r="D49" i="1"/>
  <c r="D53" i="1"/>
  <c r="D19" i="1"/>
  <c r="D23" i="1"/>
  <c r="D27" i="1"/>
  <c r="D31" i="1"/>
  <c r="D35" i="1"/>
  <c r="D39" i="1"/>
  <c r="D43" i="1"/>
  <c r="D48" i="1"/>
  <c r="D22" i="1"/>
  <c r="D34" i="1"/>
  <c r="D42" i="1"/>
  <c r="D20" i="1"/>
  <c r="D24" i="1"/>
  <c r="D28" i="1"/>
  <c r="D32" i="1"/>
  <c r="D36" i="1"/>
  <c r="D40" i="1"/>
  <c r="D44" i="1"/>
  <c r="D46" i="1"/>
  <c r="D51" i="1"/>
  <c r="D7" i="1"/>
  <c r="D25" i="1"/>
  <c r="D33" i="1"/>
  <c r="D41" i="1"/>
  <c r="D52" i="1"/>
  <c r="D18" i="1"/>
  <c r="D26" i="1"/>
  <c r="D50" i="1"/>
  <c r="D21" i="1"/>
  <c r="D29" i="1"/>
  <c r="D37" i="1"/>
  <c r="D30" i="1"/>
  <c r="D38" i="1"/>
  <c r="D47" i="1"/>
</calcChain>
</file>

<file path=xl/sharedStrings.xml><?xml version="1.0" encoding="utf-8"?>
<sst xmlns="http://schemas.openxmlformats.org/spreadsheetml/2006/main" count="68" uniqueCount="63">
  <si>
    <t>Adj. BW = 0.4(TBW-IBW) + IBW</t>
  </si>
  <si>
    <t>Obese: TBW &gt; IBW * 1.2</t>
  </si>
  <si>
    <t>Age ≥ 65 Scr Rounded to 1, unless &gt;1</t>
  </si>
  <si>
    <t>Females: IBW = 45.5 kg + 2.3 kg for each inch over 5 feet.</t>
  </si>
  <si>
    <t>Males: IBW = 50 kg + 2.3 kg for each inch over 5 feet.</t>
  </si>
  <si>
    <t>Estimate Ideal body weight in (kg)</t>
  </si>
  <si>
    <t>CrCl = (140 - age) x IBW / (SCr x 72) X (.85 for Female)</t>
  </si>
  <si>
    <t>Cockcroft Gault:</t>
  </si>
  <si>
    <t>Formulas Used for Auto Calculations:</t>
  </si>
  <si>
    <t>NOTE</t>
  </si>
  <si>
    <t>RPH</t>
  </si>
  <si>
    <t>Pending Level</t>
  </si>
  <si>
    <t>Dose Change</t>
  </si>
  <si>
    <t>Estimated AUC</t>
  </si>
  <si>
    <t>Trough Time</t>
  </si>
  <si>
    <t>Trough Level</t>
  </si>
  <si>
    <t>Peak Time</t>
  </si>
  <si>
    <t>Peak Level</t>
  </si>
  <si>
    <t>Admin
Schedule</t>
  </si>
  <si>
    <t>Dose/Freq</t>
  </si>
  <si>
    <t>Temp °F</t>
  </si>
  <si>
    <t>WBC</t>
  </si>
  <si>
    <t>CrCl</t>
  </si>
  <si>
    <t>SCr</t>
  </si>
  <si>
    <t>Today
Date</t>
  </si>
  <si>
    <t>↑150% Over Base</t>
  </si>
  <si>
    <t>CPM= CONTINUE PRIOR MANAGEMENT</t>
  </si>
  <si>
    <t>MRN</t>
  </si>
  <si>
    <t>F</t>
  </si>
  <si>
    <t xml:space="preserve">IV Contrast: </t>
  </si>
  <si>
    <t>Dosing Wt:</t>
  </si>
  <si>
    <t>BMI:</t>
  </si>
  <si>
    <t>M</t>
  </si>
  <si>
    <t>Adj BW:</t>
  </si>
  <si>
    <t>CrCl:</t>
  </si>
  <si>
    <t>N/A</t>
  </si>
  <si>
    <t>ID Consulted:</t>
  </si>
  <si>
    <t>MRSA PCR:</t>
  </si>
  <si>
    <t>IBW:</t>
  </si>
  <si>
    <t>SCr:</t>
  </si>
  <si>
    <t>Amikacin</t>
  </si>
  <si>
    <t>Imaging Results</t>
  </si>
  <si>
    <t>DOT:</t>
  </si>
  <si>
    <t>Allergies:</t>
  </si>
  <si>
    <t>Wt lbs:</t>
  </si>
  <si>
    <t>Ht Inches:</t>
  </si>
  <si>
    <t>Tobra</t>
  </si>
  <si>
    <t>HD Days:</t>
  </si>
  <si>
    <t>Wt kg:</t>
  </si>
  <si>
    <t>Ht cm:</t>
  </si>
  <si>
    <t>Genta</t>
  </si>
  <si>
    <t>Level Goal:</t>
  </si>
  <si>
    <t>Indication:</t>
  </si>
  <si>
    <t>M  /  F:</t>
  </si>
  <si>
    <t>Age:</t>
  </si>
  <si>
    <t>Genta/Tobra</t>
  </si>
  <si>
    <t>Vanco</t>
  </si>
  <si>
    <t>Culture Results</t>
  </si>
  <si>
    <t>vanco</t>
  </si>
  <si>
    <t>Drug:</t>
  </si>
  <si>
    <t>Prescriber:</t>
  </si>
  <si>
    <t>FIN:</t>
  </si>
  <si>
    <t>PATIENT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</si>
</sst>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rgb="FFD8D8D8"/>
      </patternFill>
    </fill>
    <fill>
      <patternFill patternType="solid">
        <fgColor theme="4" tint="0.59999389629810485"/>
        <bgColor rgb="FFA7C0DE"/>
      </patternFill>
    </fill>
    <fill>
      <patternFill patternType="solid">
        <fgColor rgb="FFDBE5F1"/>
        <bgColor rgb="FFDBE5F1"/>
      </patternFill>
    </fill>
    <fill>
      <patternFill patternType="solid">
        <fgColor rgb="FF92D050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D8D8D8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1" fillId="0" borderId="0" xfId="1" applyFont="1" applyAlignment="1"/>
    <xf numFmtId="0" fontId="1" fillId="0" borderId="0" xfId="1" applyFont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left" wrapText="1" readingOrder="1"/>
    </xf>
    <xf numFmtId="2" fontId="1" fillId="0" borderId="0" xfId="1" applyNumberFormat="1" applyFont="1"/>
    <xf numFmtId="0" fontId="2" fillId="0" borderId="0" xfId="1" applyFont="1"/>
    <xf numFmtId="0" fontId="1" fillId="0" borderId="0" xfId="1" applyFont="1" applyBorder="1"/>
    <xf numFmtId="0" fontId="1" fillId="0" borderId="1" xfId="1" applyFont="1" applyBorder="1"/>
    <xf numFmtId="0" fontId="3" fillId="0" borderId="2" xfId="1" applyFont="1" applyBorder="1"/>
    <xf numFmtId="2" fontId="3" fillId="0" borderId="2" xfId="1" applyNumberFormat="1" applyFont="1" applyBorder="1"/>
    <xf numFmtId="0" fontId="3" fillId="0" borderId="3" xfId="1" applyFont="1" applyBorder="1"/>
    <xf numFmtId="2" fontId="3" fillId="0" borderId="0" xfId="1" applyNumberFormat="1" applyFont="1" applyBorder="1"/>
    <xf numFmtId="0" fontId="3" fillId="0" borderId="4" xfId="1" applyFont="1" applyBorder="1"/>
    <xf numFmtId="0" fontId="3" fillId="0" borderId="0" xfId="1" applyFont="1" applyBorder="1"/>
    <xf numFmtId="0" fontId="3" fillId="0" borderId="5" xfId="1" applyFont="1" applyBorder="1"/>
    <xf numFmtId="0" fontId="3" fillId="0" borderId="5" xfId="1" applyFont="1" applyBorder="1" applyAlignment="1">
      <alignment horizontal="left"/>
    </xf>
    <xf numFmtId="0" fontId="3" fillId="0" borderId="6" xfId="1" applyFont="1" applyBorder="1"/>
    <xf numFmtId="0" fontId="3" fillId="0" borderId="7" xfId="1" applyFont="1" applyBorder="1"/>
    <xf numFmtId="0" fontId="3" fillId="0" borderId="8" xfId="1" applyFont="1" applyBorder="1" applyAlignment="1">
      <alignment horizontal="left"/>
    </xf>
    <xf numFmtId="0" fontId="1" fillId="0" borderId="0" xfId="1" applyFont="1" applyAlignment="1">
      <alignment vertical="center"/>
    </xf>
    <xf numFmtId="0" fontId="4" fillId="0" borderId="9" xfId="1" applyFont="1" applyFill="1" applyBorder="1" applyAlignment="1" applyProtection="1">
      <alignment horizontal="center" vertical="center" wrapText="1"/>
      <protection locked="0"/>
    </xf>
    <xf numFmtId="49" fontId="4" fillId="0" borderId="10" xfId="1" applyNumberFormat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 vertical="center"/>
      <protection locked="0"/>
    </xf>
    <xf numFmtId="164" fontId="4" fillId="0" borderId="10" xfId="1" applyNumberFormat="1" applyFont="1" applyFill="1" applyBorder="1" applyAlignment="1" applyProtection="1">
      <alignment horizontal="center" vertical="center"/>
      <protection locked="0"/>
    </xf>
    <xf numFmtId="20" fontId="4" fillId="0" borderId="10" xfId="1" applyNumberFormat="1" applyFont="1" applyFill="1" applyBorder="1" applyAlignment="1" applyProtection="1">
      <alignment horizontal="center" vertical="center"/>
      <protection locked="0"/>
    </xf>
    <xf numFmtId="2" fontId="4" fillId="2" borderId="10" xfId="1" applyNumberFormat="1" applyFont="1" applyFill="1" applyBorder="1" applyAlignment="1">
      <alignment horizontal="center" vertical="center"/>
    </xf>
    <xf numFmtId="165" fontId="4" fillId="0" borderId="11" xfId="1" applyNumberFormat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wrapText="1"/>
      <protection locked="0"/>
    </xf>
    <xf numFmtId="49" fontId="4" fillId="0" borderId="13" xfId="1" applyNumberFormat="1" applyFont="1" applyFill="1" applyBorder="1" applyAlignment="1" applyProtection="1">
      <alignment horizontal="center" vertical="center"/>
      <protection locked="0"/>
    </xf>
    <xf numFmtId="0" fontId="4" fillId="0" borderId="13" xfId="1" applyFont="1" applyFill="1" applyBorder="1" applyAlignment="1" applyProtection="1">
      <alignment horizontal="center" vertical="center"/>
      <protection locked="0"/>
    </xf>
    <xf numFmtId="164" fontId="4" fillId="0" borderId="13" xfId="1" applyNumberFormat="1" applyFont="1" applyFill="1" applyBorder="1" applyAlignment="1" applyProtection="1">
      <alignment horizontal="center" vertical="center"/>
      <protection locked="0"/>
    </xf>
    <xf numFmtId="20" fontId="4" fillId="0" borderId="13" xfId="1" applyNumberFormat="1" applyFont="1" applyFill="1" applyBorder="1" applyAlignment="1" applyProtection="1">
      <alignment horizontal="center" vertical="center"/>
      <protection locked="0"/>
    </xf>
    <xf numFmtId="2" fontId="4" fillId="2" borderId="14" xfId="1" applyNumberFormat="1" applyFont="1" applyFill="1" applyBorder="1" applyAlignment="1">
      <alignment horizontal="center" vertical="center"/>
    </xf>
    <xf numFmtId="0" fontId="4" fillId="0" borderId="14" xfId="1" applyFont="1" applyFill="1" applyBorder="1" applyAlignment="1" applyProtection="1">
      <alignment horizontal="center" vertical="center"/>
      <protection locked="0"/>
    </xf>
    <xf numFmtId="165" fontId="4" fillId="0" borderId="15" xfId="1" applyNumberFormat="1" applyFont="1" applyFill="1" applyBorder="1" applyAlignment="1" applyProtection="1">
      <alignment horizontal="center" vertical="center"/>
      <protection locked="0"/>
    </xf>
    <xf numFmtId="0" fontId="4" fillId="3" borderId="16" xfId="1" applyFont="1" applyFill="1" applyBorder="1" applyAlignment="1" applyProtection="1">
      <alignment horizontal="center" vertical="center" wrapText="1"/>
      <protection locked="0"/>
    </xf>
    <xf numFmtId="49" fontId="4" fillId="3" borderId="14" xfId="1" applyNumberFormat="1" applyFont="1" applyFill="1" applyBorder="1" applyAlignment="1" applyProtection="1">
      <alignment horizontal="center" vertical="center"/>
      <protection locked="0"/>
    </xf>
    <xf numFmtId="0" fontId="4" fillId="3" borderId="14" xfId="1" applyFont="1" applyFill="1" applyBorder="1" applyAlignment="1" applyProtection="1">
      <alignment horizontal="center" vertical="center"/>
      <protection locked="0"/>
    </xf>
    <xf numFmtId="164" fontId="4" fillId="3" borderId="14" xfId="1" applyNumberFormat="1" applyFont="1" applyFill="1" applyBorder="1" applyAlignment="1" applyProtection="1">
      <alignment horizontal="center" vertical="center"/>
      <protection locked="0"/>
    </xf>
    <xf numFmtId="20" fontId="4" fillId="3" borderId="14" xfId="1" applyNumberFormat="1" applyFont="1" applyFill="1" applyBorder="1" applyAlignment="1" applyProtection="1">
      <alignment horizontal="center" vertical="center"/>
      <protection locked="0"/>
    </xf>
    <xf numFmtId="165" fontId="4" fillId="3" borderId="17" xfId="1" applyNumberFormat="1" applyFont="1" applyFill="1" applyBorder="1" applyAlignment="1" applyProtection="1">
      <alignment horizontal="center" vertical="center"/>
      <protection locked="0"/>
    </xf>
    <xf numFmtId="0" fontId="4" fillId="4" borderId="16" xfId="1" applyFont="1" applyFill="1" applyBorder="1" applyAlignment="1" applyProtection="1">
      <alignment horizontal="center" vertical="center" wrapText="1"/>
      <protection locked="0"/>
    </xf>
    <xf numFmtId="49" fontId="4" fillId="4" borderId="14" xfId="1" applyNumberFormat="1" applyFont="1" applyFill="1" applyBorder="1" applyAlignment="1" applyProtection="1">
      <alignment horizontal="center" vertical="center"/>
      <protection locked="0"/>
    </xf>
    <xf numFmtId="0" fontId="4" fillId="4" borderId="14" xfId="1" applyFont="1" applyFill="1" applyBorder="1" applyAlignment="1" applyProtection="1">
      <alignment horizontal="center" vertical="center"/>
      <protection locked="0"/>
    </xf>
    <xf numFmtId="164" fontId="4" fillId="4" borderId="14" xfId="1" applyNumberFormat="1" applyFont="1" applyFill="1" applyBorder="1" applyAlignment="1" applyProtection="1">
      <alignment horizontal="center" vertical="center"/>
      <protection locked="0"/>
    </xf>
    <xf numFmtId="20" fontId="4" fillId="4" borderId="14" xfId="1" applyNumberFormat="1" applyFont="1" applyFill="1" applyBorder="1" applyAlignment="1" applyProtection="1">
      <alignment horizontal="center" vertical="center"/>
      <protection locked="0"/>
    </xf>
    <xf numFmtId="165" fontId="4" fillId="4" borderId="17" xfId="1" applyNumberFormat="1" applyFont="1" applyFill="1" applyBorder="1" applyAlignment="1" applyProtection="1">
      <alignment horizontal="center" vertical="center"/>
      <protection locked="0"/>
    </xf>
    <xf numFmtId="49" fontId="4" fillId="4" borderId="18" xfId="1" applyNumberFormat="1" applyFont="1" applyFill="1" applyBorder="1" applyAlignment="1" applyProtection="1">
      <alignment horizontal="center" vertical="center"/>
      <protection locked="0"/>
    </xf>
    <xf numFmtId="49" fontId="4" fillId="4" borderId="19" xfId="1" applyNumberFormat="1" applyFont="1" applyFill="1" applyBorder="1" applyAlignment="1" applyProtection="1">
      <alignment horizontal="center" vertical="center"/>
      <protection locked="0"/>
    </xf>
    <xf numFmtId="0" fontId="4" fillId="3" borderId="12" xfId="1" applyFont="1" applyFill="1" applyBorder="1" applyAlignment="1" applyProtection="1">
      <alignment horizontal="center" vertical="center" wrapText="1"/>
      <protection locked="0"/>
    </xf>
    <xf numFmtId="49" fontId="4" fillId="3" borderId="13" xfId="1" applyNumberFormat="1" applyFont="1" applyFill="1" applyBorder="1" applyAlignment="1" applyProtection="1">
      <alignment horizontal="center" vertical="center"/>
      <protection locked="0"/>
    </xf>
    <xf numFmtId="0" fontId="4" fillId="3" borderId="13" xfId="1" applyFont="1" applyFill="1" applyBorder="1" applyAlignment="1" applyProtection="1">
      <alignment horizontal="center" vertical="center"/>
      <protection locked="0"/>
    </xf>
    <xf numFmtId="20" fontId="4" fillId="3" borderId="13" xfId="1" applyNumberFormat="1" applyFont="1" applyFill="1" applyBorder="1" applyAlignment="1" applyProtection="1">
      <alignment horizontal="center" vertical="center"/>
      <protection locked="0"/>
    </xf>
    <xf numFmtId="165" fontId="4" fillId="3" borderId="15" xfId="1" applyNumberFormat="1" applyFont="1" applyFill="1" applyBorder="1" applyAlignment="1" applyProtection="1">
      <alignment horizontal="center" vertical="center"/>
      <protection locked="0"/>
    </xf>
    <xf numFmtId="0" fontId="4" fillId="4" borderId="18" xfId="1" applyFont="1" applyFill="1" applyBorder="1" applyAlignment="1" applyProtection="1">
      <alignment horizontal="center" vertical="center"/>
      <protection locked="0"/>
    </xf>
    <xf numFmtId="0" fontId="4" fillId="3" borderId="18" xfId="1" applyFont="1" applyFill="1" applyBorder="1" applyAlignment="1" applyProtection="1">
      <alignment horizontal="center" vertical="center"/>
      <protection locked="0"/>
    </xf>
    <xf numFmtId="0" fontId="1" fillId="0" borderId="0" xfId="1" applyFont="1" applyAlignment="1" applyProtection="1">
      <alignment vertical="center"/>
      <protection locked="0"/>
    </xf>
    <xf numFmtId="0" fontId="4" fillId="0" borderId="20" xfId="1" applyFont="1" applyFill="1" applyBorder="1" applyAlignment="1" applyProtection="1">
      <alignment horizontal="center" vertical="center"/>
      <protection locked="0"/>
    </xf>
    <xf numFmtId="165" fontId="4" fillId="0" borderId="21" xfId="1" applyNumberFormat="1" applyFont="1" applyFill="1" applyBorder="1" applyAlignment="1" applyProtection="1">
      <alignment horizontal="center" vertical="center"/>
      <protection locked="0"/>
    </xf>
    <xf numFmtId="0" fontId="4" fillId="3" borderId="22" xfId="1" applyFont="1" applyFill="1" applyBorder="1" applyAlignment="1" applyProtection="1">
      <alignment horizontal="center" vertical="center" wrapText="1"/>
      <protection locked="0"/>
    </xf>
    <xf numFmtId="49" fontId="4" fillId="3" borderId="23" xfId="1" applyNumberFormat="1" applyFont="1" applyFill="1" applyBorder="1" applyAlignment="1" applyProtection="1">
      <alignment horizontal="center" vertical="center"/>
      <protection locked="0"/>
    </xf>
    <xf numFmtId="22" fontId="4" fillId="3" borderId="23" xfId="1" applyNumberFormat="1" applyFont="1" applyFill="1" applyBorder="1" applyAlignment="1" applyProtection="1">
      <alignment horizontal="center" vertical="center"/>
      <protection locked="0"/>
    </xf>
    <xf numFmtId="164" fontId="4" fillId="3" borderId="23" xfId="1" applyNumberFormat="1" applyFont="1" applyFill="1" applyBorder="1" applyAlignment="1" applyProtection="1">
      <alignment horizontal="center" vertical="center"/>
      <protection locked="0"/>
    </xf>
    <xf numFmtId="20" fontId="4" fillId="3" borderId="23" xfId="1" applyNumberFormat="1" applyFont="1" applyFill="1" applyBorder="1" applyAlignment="1" applyProtection="1">
      <alignment horizontal="center" vertical="center"/>
      <protection locked="0"/>
    </xf>
    <xf numFmtId="49" fontId="4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23" xfId="1" applyFont="1" applyFill="1" applyBorder="1" applyAlignment="1" applyProtection="1">
      <alignment horizontal="center" vertical="center"/>
      <protection locked="0"/>
    </xf>
    <xf numFmtId="2" fontId="4" fillId="2" borderId="23" xfId="1" applyNumberFormat="1" applyFont="1" applyFill="1" applyBorder="1" applyAlignment="1">
      <alignment horizontal="center" vertical="center"/>
    </xf>
    <xf numFmtId="0" fontId="4" fillId="3" borderId="24" xfId="1" applyFont="1" applyFill="1" applyBorder="1" applyAlignment="1" applyProtection="1">
      <alignment horizontal="center" vertical="center"/>
      <protection locked="0"/>
    </xf>
    <xf numFmtId="165" fontId="4" fillId="3" borderId="25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Protection="1">
      <protection locked="0"/>
    </xf>
    <xf numFmtId="0" fontId="5" fillId="5" borderId="26" xfId="1" applyFont="1" applyFill="1" applyBorder="1" applyAlignment="1">
      <alignment horizontal="center" wrapText="1" readingOrder="1"/>
    </xf>
    <xf numFmtId="0" fontId="5" fillId="5" borderId="27" xfId="1" applyFont="1" applyFill="1" applyBorder="1" applyAlignment="1">
      <alignment horizontal="center" wrapText="1"/>
    </xf>
    <xf numFmtId="0" fontId="5" fillId="5" borderId="27" xfId="1" applyFont="1" applyFill="1" applyBorder="1" applyAlignment="1">
      <alignment horizontal="center"/>
    </xf>
    <xf numFmtId="2" fontId="5" fillId="5" borderId="27" xfId="1" applyNumberFormat="1" applyFont="1" applyFill="1" applyBorder="1" applyAlignment="1">
      <alignment horizontal="center"/>
    </xf>
    <xf numFmtId="0" fontId="5" fillId="5" borderId="28" xfId="1" applyFont="1" applyFill="1" applyBorder="1" applyAlignment="1">
      <alignment horizontal="center" wrapText="1"/>
    </xf>
    <xf numFmtId="1" fontId="1" fillId="0" borderId="0" xfId="1" applyNumberFormat="1" applyFont="1"/>
    <xf numFmtId="49" fontId="1" fillId="0" borderId="29" xfId="1" applyNumberFormat="1" applyFont="1" applyFill="1" applyBorder="1" applyAlignment="1">
      <alignment horizontal="center" wrapText="1"/>
    </xf>
    <xf numFmtId="0" fontId="1" fillId="0" borderId="30" xfId="1" applyFont="1" applyFill="1" applyBorder="1" applyAlignment="1">
      <alignment horizontal="center"/>
    </xf>
    <xf numFmtId="2" fontId="1" fillId="0" borderId="30" xfId="1" applyNumberFormat="1" applyFont="1" applyFill="1" applyBorder="1" applyAlignment="1">
      <alignment horizontal="center"/>
    </xf>
    <xf numFmtId="165" fontId="1" fillId="0" borderId="31" xfId="1" applyNumberFormat="1" applyFont="1" applyFill="1" applyBorder="1" applyAlignment="1">
      <alignment horizontal="center"/>
    </xf>
    <xf numFmtId="0" fontId="1" fillId="0" borderId="0" xfId="1" applyFont="1" applyFill="1" applyAlignment="1"/>
    <xf numFmtId="0" fontId="1" fillId="0" borderId="0" xfId="1" applyFont="1" applyFill="1" applyBorder="1" applyAlignment="1">
      <alignment horizontal="left" wrapText="1" readingOrder="1"/>
    </xf>
    <xf numFmtId="0" fontId="1" fillId="0" borderId="0" xfId="1" applyFont="1" applyFill="1" applyBorder="1"/>
    <xf numFmtId="0" fontId="1" fillId="0" borderId="0" xfId="1" applyFont="1" applyFill="1" applyBorder="1" applyAlignment="1">
      <alignment horizontal="center"/>
    </xf>
    <xf numFmtId="0" fontId="1" fillId="0" borderId="0" xfId="1" applyFont="1" applyFill="1" applyAlignment="1">
      <alignment horizontal="left" wrapText="1" readingOrder="1"/>
    </xf>
    <xf numFmtId="0" fontId="6" fillId="0" borderId="0" xfId="1" applyFont="1"/>
    <xf numFmtId="2" fontId="6" fillId="0" borderId="0" xfId="1" applyNumberFormat="1" applyFont="1"/>
    <xf numFmtId="0" fontId="1" fillId="0" borderId="0" xfId="1" applyFont="1" applyFill="1"/>
    <xf numFmtId="0" fontId="1" fillId="0" borderId="0" xfId="1" applyFont="1" applyFill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right"/>
    </xf>
    <xf numFmtId="0" fontId="8" fillId="0" borderId="36" xfId="1" applyFont="1" applyBorder="1" applyAlignment="1">
      <alignment horizontal="right"/>
    </xf>
    <xf numFmtId="0" fontId="1" fillId="0" borderId="7" xfId="1" applyFont="1" applyBorder="1" applyAlignment="1">
      <alignment horizontal="left" wrapText="1" readingOrder="1"/>
    </xf>
    <xf numFmtId="0" fontId="6" fillId="0" borderId="0" xfId="1" applyFont="1" applyBorder="1"/>
    <xf numFmtId="0" fontId="6" fillId="0" borderId="7" xfId="1" applyFont="1" applyBorder="1"/>
    <xf numFmtId="2" fontId="6" fillId="6" borderId="40" xfId="1" applyNumberFormat="1" applyFont="1" applyFill="1" applyBorder="1" applyAlignment="1">
      <alignment horizontal="center"/>
    </xf>
    <xf numFmtId="0" fontId="6" fillId="6" borderId="41" xfId="1" applyFont="1" applyFill="1" applyBorder="1" applyAlignment="1">
      <alignment horizontal="right"/>
    </xf>
    <xf numFmtId="0" fontId="6" fillId="6" borderId="44" xfId="1" applyFont="1" applyFill="1" applyBorder="1" applyAlignment="1">
      <alignment horizontal="right"/>
    </xf>
    <xf numFmtId="0" fontId="1" fillId="0" borderId="5" xfId="1" applyFont="1" applyBorder="1" applyAlignment="1"/>
    <xf numFmtId="0" fontId="6" fillId="0" borderId="45" xfId="1" applyFont="1" applyBorder="1" applyAlignment="1">
      <alignment vertical="center"/>
    </xf>
    <xf numFmtId="2" fontId="6" fillId="6" borderId="52" xfId="1" applyNumberFormat="1" applyFont="1" applyFill="1" applyBorder="1" applyAlignment="1">
      <alignment horizontal="center"/>
    </xf>
    <xf numFmtId="0" fontId="6" fillId="6" borderId="53" xfId="1" applyFont="1" applyFill="1" applyBorder="1" applyAlignment="1">
      <alignment horizontal="right"/>
    </xf>
    <xf numFmtId="0" fontId="6" fillId="0" borderId="56" xfId="1" applyFont="1" applyBorder="1" applyAlignment="1">
      <alignment vertical="center" wrapText="1"/>
    </xf>
    <xf numFmtId="0" fontId="6" fillId="0" borderId="53" xfId="1" applyFont="1" applyBorder="1" applyAlignment="1">
      <alignment horizontal="right"/>
    </xf>
    <xf numFmtId="1" fontId="1" fillId="0" borderId="56" xfId="1" applyNumberFormat="1" applyFont="1" applyFill="1" applyBorder="1" applyAlignment="1" applyProtection="1">
      <alignment vertical="center" wrapText="1"/>
      <protection locked="0"/>
    </xf>
    <xf numFmtId="1" fontId="1" fillId="0" borderId="56" xfId="1" applyNumberFormat="1" applyFont="1" applyFill="1" applyBorder="1" applyAlignment="1" applyProtection="1">
      <alignment horizontal="center" vertical="center"/>
      <protection locked="0"/>
    </xf>
    <xf numFmtId="0" fontId="6" fillId="0" borderId="39" xfId="1" applyFont="1" applyFill="1" applyBorder="1" applyAlignment="1" applyProtection="1">
      <alignment horizontal="right" vertical="center"/>
    </xf>
    <xf numFmtId="0" fontId="6" fillId="0" borderId="63" xfId="1" applyFont="1" applyBorder="1" applyAlignment="1">
      <alignment horizontal="right" vertical="center"/>
    </xf>
    <xf numFmtId="2" fontId="6" fillId="6" borderId="52" xfId="1" applyNumberFormat="1" applyFont="1" applyFill="1" applyBorder="1" applyAlignment="1">
      <alignment horizontal="center" vertical="center"/>
    </xf>
    <xf numFmtId="0" fontId="6" fillId="6" borderId="53" xfId="1" applyFont="1" applyFill="1" applyBorder="1" applyAlignment="1">
      <alignment horizontal="right" vertical="center" wrapText="1"/>
    </xf>
    <xf numFmtId="49" fontId="1" fillId="0" borderId="56" xfId="1" applyNumberFormat="1" applyFont="1" applyFill="1" applyBorder="1" applyAlignment="1">
      <alignment vertical="center"/>
    </xf>
    <xf numFmtId="0" fontId="6" fillId="0" borderId="66" xfId="1" applyFont="1" applyBorder="1" applyAlignment="1">
      <alignment horizontal="right"/>
    </xf>
    <xf numFmtId="2" fontId="6" fillId="0" borderId="52" xfId="1" applyNumberFormat="1" applyFont="1" applyBorder="1" applyAlignment="1" applyProtection="1">
      <alignment horizontal="center"/>
      <protection locked="0"/>
    </xf>
    <xf numFmtId="0" fontId="6" fillId="0" borderId="17" xfId="1" applyFont="1" applyBorder="1" applyAlignment="1">
      <alignment horizontal="right"/>
    </xf>
    <xf numFmtId="0" fontId="6" fillId="8" borderId="55" xfId="1" applyFont="1" applyFill="1" applyBorder="1" applyAlignment="1" applyProtection="1">
      <alignment horizontal="center"/>
      <protection locked="0"/>
    </xf>
    <xf numFmtId="0" fontId="6" fillId="8" borderId="53" xfId="1" applyFont="1" applyFill="1" applyBorder="1" applyAlignment="1">
      <alignment horizontal="right"/>
    </xf>
    <xf numFmtId="0" fontId="10" fillId="0" borderId="70" xfId="1" applyFont="1" applyFill="1" applyBorder="1" applyAlignment="1" applyProtection="1">
      <protection locked="0"/>
    </xf>
    <xf numFmtId="0" fontId="10" fillId="8" borderId="73" xfId="1" applyFont="1" applyFill="1" applyBorder="1" applyProtection="1">
      <protection locked="0"/>
    </xf>
    <xf numFmtId="0" fontId="11" fillId="8" borderId="74" xfId="1" applyFont="1" applyFill="1" applyBorder="1" applyAlignment="1">
      <alignment horizontal="right"/>
    </xf>
    <xf numFmtId="0" fontId="6" fillId="0" borderId="77" xfId="1" applyFont="1" applyBorder="1" applyAlignment="1">
      <alignment horizontal="right"/>
    </xf>
    <xf numFmtId="0" fontId="6" fillId="0" borderId="78" xfId="1" applyFont="1" applyBorder="1" applyAlignment="1" applyProtection="1">
      <alignment horizontal="center" vertical="center"/>
      <protection locked="0"/>
    </xf>
    <xf numFmtId="0" fontId="6" fillId="0" borderId="79" xfId="1" applyFont="1" applyBorder="1" applyAlignment="1">
      <alignment horizontal="right"/>
    </xf>
    <xf numFmtId="0" fontId="6" fillId="0" borderId="79" xfId="1" applyFont="1" applyBorder="1" applyAlignment="1">
      <alignment horizontal="right" vertical="center" wrapText="1"/>
    </xf>
    <xf numFmtId="0" fontId="1" fillId="0" borderId="81" xfId="1" applyFont="1" applyBorder="1" applyAlignment="1"/>
    <xf numFmtId="0" fontId="1" fillId="0" borderId="2" xfId="1" applyFont="1" applyBorder="1" applyAlignment="1"/>
    <xf numFmtId="0" fontId="1" fillId="0" borderId="0" xfId="1" applyFont="1" applyBorder="1" applyAlignment="1"/>
    <xf numFmtId="0" fontId="6" fillId="0" borderId="78" xfId="1" applyFont="1" applyBorder="1" applyAlignment="1" applyProtection="1">
      <alignment horizontal="left"/>
      <protection locked="0"/>
    </xf>
    <xf numFmtId="0" fontId="9" fillId="0" borderId="80" xfId="1" applyFont="1" applyBorder="1" applyAlignment="1" applyProtection="1">
      <alignment horizontal="left"/>
      <protection locked="0"/>
    </xf>
    <xf numFmtId="0" fontId="6" fillId="0" borderId="76" xfId="1" applyFont="1" applyBorder="1" applyAlignment="1" applyProtection="1">
      <alignment horizontal="center"/>
      <protection locked="0"/>
    </xf>
    <xf numFmtId="0" fontId="9" fillId="0" borderId="75" xfId="1" applyFont="1" applyBorder="1" applyAlignment="1" applyProtection="1">
      <alignment horizontal="center"/>
      <protection locked="0"/>
    </xf>
    <xf numFmtId="0" fontId="6" fillId="0" borderId="72" xfId="1" applyFont="1" applyFill="1" applyBorder="1" applyAlignment="1" applyProtection="1">
      <alignment horizontal="center"/>
      <protection locked="0"/>
    </xf>
    <xf numFmtId="0" fontId="6" fillId="0" borderId="67" xfId="1" applyFont="1" applyFill="1" applyBorder="1" applyAlignment="1" applyProtection="1">
      <alignment horizontal="center"/>
      <protection locked="0"/>
    </xf>
    <xf numFmtId="0" fontId="6" fillId="0" borderId="64" xfId="1" applyFont="1" applyFill="1" applyBorder="1" applyAlignment="1" applyProtection="1">
      <alignment horizontal="center"/>
      <protection locked="0"/>
    </xf>
    <xf numFmtId="0" fontId="6" fillId="0" borderId="71" xfId="1" applyFont="1" applyFill="1" applyBorder="1" applyAlignment="1" applyProtection="1">
      <alignment horizontal="center" wrapText="1"/>
      <protection locked="0"/>
    </xf>
    <xf numFmtId="0" fontId="6" fillId="0" borderId="55" xfId="1" applyFont="1" applyBorder="1" applyAlignment="1" applyProtection="1">
      <alignment horizontal="center"/>
      <protection locked="0"/>
    </xf>
    <xf numFmtId="0" fontId="9" fillId="0" borderId="54" xfId="1" applyFont="1" applyBorder="1" applyProtection="1">
      <protection locked="0"/>
    </xf>
    <xf numFmtId="0" fontId="6" fillId="0" borderId="69" xfId="1" applyFont="1" applyBorder="1" applyAlignment="1" applyProtection="1">
      <alignment horizontal="center"/>
      <protection locked="0"/>
    </xf>
    <xf numFmtId="0" fontId="9" fillId="0" borderId="68" xfId="1" applyFont="1" applyBorder="1" applyProtection="1">
      <protection locked="0"/>
    </xf>
    <xf numFmtId="0" fontId="6" fillId="0" borderId="39" xfId="1" applyFont="1" applyBorder="1" applyAlignment="1">
      <alignment horizontal="right" vertical="center"/>
    </xf>
    <xf numFmtId="49" fontId="1" fillId="0" borderId="56" xfId="1" applyNumberFormat="1" applyFont="1" applyBorder="1" applyAlignment="1">
      <alignment horizontal="center" vertical="center"/>
    </xf>
    <xf numFmtId="0" fontId="6" fillId="0" borderId="56" xfId="1" applyFont="1" applyFill="1" applyBorder="1" applyAlignment="1" applyProtection="1">
      <alignment horizontal="center" wrapText="1"/>
      <protection locked="0"/>
    </xf>
    <xf numFmtId="0" fontId="6" fillId="7" borderId="56" xfId="1" applyFont="1" applyFill="1" applyBorder="1" applyAlignment="1" applyProtection="1">
      <alignment horizontal="center"/>
      <protection locked="0"/>
    </xf>
    <xf numFmtId="0" fontId="9" fillId="7" borderId="65" xfId="1" applyFont="1" applyFill="1" applyBorder="1" applyProtection="1">
      <protection locked="0"/>
    </xf>
    <xf numFmtId="2" fontId="6" fillId="6" borderId="55" xfId="1" applyNumberFormat="1" applyFont="1" applyFill="1" applyBorder="1" applyAlignment="1">
      <alignment horizontal="center" vertical="center"/>
    </xf>
    <xf numFmtId="0" fontId="9" fillId="0" borderId="54" xfId="1" applyFont="1" applyBorder="1" applyAlignment="1">
      <alignment vertical="center"/>
    </xf>
    <xf numFmtId="0" fontId="6" fillId="0" borderId="62" xfId="1" applyFont="1" applyBorder="1" applyAlignment="1" applyProtection="1">
      <alignment horizontal="center" vertical="center" wrapText="1"/>
      <protection locked="0"/>
    </xf>
    <xf numFmtId="0" fontId="9" fillId="0" borderId="61" xfId="1" applyFont="1" applyBorder="1" applyAlignment="1" applyProtection="1">
      <alignment vertical="center"/>
      <protection locked="0"/>
    </xf>
    <xf numFmtId="1" fontId="6" fillId="0" borderId="45" xfId="1" applyNumberFormat="1" applyFont="1" applyFill="1" applyBorder="1" applyAlignment="1" applyProtection="1">
      <alignment horizontal="center" vertical="center"/>
      <protection locked="0"/>
    </xf>
    <xf numFmtId="1" fontId="6" fillId="0" borderId="47" xfId="1" applyNumberFormat="1" applyFont="1" applyFill="1" applyBorder="1" applyAlignment="1" applyProtection="1">
      <alignment horizontal="center" vertical="center"/>
      <protection locked="0"/>
    </xf>
    <xf numFmtId="1" fontId="6" fillId="0" borderId="5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58" xfId="1" applyFont="1" applyBorder="1" applyAlignment="1">
      <alignment horizontal="right" vertical="center"/>
    </xf>
    <xf numFmtId="0" fontId="6" fillId="0" borderId="44" xfId="1" applyFont="1" applyBorder="1" applyAlignment="1">
      <alignment horizontal="right" vertical="center"/>
    </xf>
    <xf numFmtId="0" fontId="6" fillId="0" borderId="60" xfId="1" applyFont="1" applyBorder="1" applyAlignment="1">
      <alignment horizontal="center" vertical="center" wrapText="1"/>
    </xf>
    <xf numFmtId="0" fontId="6" fillId="0" borderId="59" xfId="1" applyFont="1" applyBorder="1" applyAlignment="1">
      <alignment horizontal="center" vertical="center" wrapText="1"/>
    </xf>
    <xf numFmtId="0" fontId="6" fillId="0" borderId="51" xfId="1" applyFont="1" applyBorder="1" applyAlignment="1">
      <alignment horizontal="center" vertical="center" wrapText="1"/>
    </xf>
    <xf numFmtId="0" fontId="6" fillId="0" borderId="50" xfId="1" applyFont="1" applyBorder="1" applyAlignment="1">
      <alignment horizontal="center" vertical="center" wrapText="1"/>
    </xf>
    <xf numFmtId="0" fontId="6" fillId="0" borderId="49" xfId="1" applyFont="1" applyBorder="1" applyAlignment="1">
      <alignment horizontal="right" vertical="center"/>
    </xf>
    <xf numFmtId="0" fontId="6" fillId="0" borderId="57" xfId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2" fontId="6" fillId="6" borderId="55" xfId="1" applyNumberFormat="1" applyFont="1" applyFill="1" applyBorder="1" applyAlignment="1">
      <alignment horizontal="center"/>
    </xf>
    <xf numFmtId="0" fontId="9" fillId="0" borderId="54" xfId="1" applyFont="1" applyBorder="1"/>
    <xf numFmtId="1" fontId="6" fillId="0" borderId="46" xfId="1" applyNumberFormat="1" applyFont="1" applyFill="1" applyBorder="1" applyAlignment="1" applyProtection="1">
      <alignment horizontal="center" vertical="center" wrapText="1"/>
      <protection locked="0"/>
    </xf>
    <xf numFmtId="2" fontId="6" fillId="6" borderId="43" xfId="1" applyNumberFormat="1" applyFont="1" applyFill="1" applyBorder="1" applyAlignment="1">
      <alignment horizontal="center"/>
    </xf>
    <xf numFmtId="0" fontId="9" fillId="0" borderId="42" xfId="1" applyFont="1" applyBorder="1"/>
    <xf numFmtId="0" fontId="6" fillId="0" borderId="33" xfId="1" applyFont="1" applyBorder="1" applyAlignment="1">
      <alignment horizontal="right" vertical="center"/>
    </xf>
    <xf numFmtId="2" fontId="6" fillId="0" borderId="38" xfId="1" applyNumberFormat="1" applyFont="1" applyBorder="1" applyAlignment="1">
      <alignment horizontal="center" vertical="center"/>
    </xf>
    <xf numFmtId="2" fontId="6" fillId="0" borderId="37" xfId="1" applyNumberFormat="1" applyFont="1" applyBorder="1" applyAlignment="1">
      <alignment horizontal="center" vertical="center"/>
    </xf>
    <xf numFmtId="2" fontId="6" fillId="0" borderId="32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7" fillId="0" borderId="35" xfId="1" applyNumberFormat="1" applyFont="1" applyBorder="1" applyAlignment="1">
      <alignment horizontal="center"/>
    </xf>
    <xf numFmtId="2" fontId="7" fillId="0" borderId="34" xfId="1" applyNumberFormat="1" applyFont="1" applyBorder="1" applyAlignment="1">
      <alignment horizontal="center"/>
    </xf>
  </cellXfs>
  <cellStyles count="2">
    <cellStyle name="Normal" xfId="0" builtinId="0"/>
    <cellStyle name="Normal 3 2" xfId="1" xr:uid="{00000000-0005-0000-0000-00000100000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rgb="FFDBE5F1"/>
          <bgColor rgb="FFDBE5F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"/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5" formatCode="h:mm"/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rgb="FF00000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rgb="FF000000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fill>
        <patternFill patternType="solid">
          <fgColor rgb="FFD8D8D8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rgb="FF000000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m/d"/>
      <fill>
        <patternFill patternType="solid">
          <fgColor rgb="FFDBE5F1"/>
          <bgColor rgb="FFDBE5F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vertical="center" textRotation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0504D"/>
          <bgColor rgb="FF92D05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  <vertical style="medium">
          <color rgb="FF000000"/>
        </vertical>
        <horizontal/>
      </border>
    </dxf>
    <dxf>
      <font>
        <color rgb="FF9C0006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FFFF00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se343218234532271713154" displayName="Dose343218234532271713154" ref="B13:Q53" totalsRowShown="0" headerRowDxfId="19" dataDxfId="17" headerRowBorderDxfId="18" tableBorderDxfId="16">
  <tableColumns count="16">
    <tableColumn id="1" xr3:uid="{00000000-0010-0000-0000-000001000000}" name="Today_x000a_Date" dataDxfId="15"/>
    <tableColumn id="2" xr3:uid="{00000000-0010-0000-0000-000002000000}" name="SCr" dataDxfId="14"/>
    <tableColumn id="3" xr3:uid="{00000000-0010-0000-0000-000003000000}" name="CrCl" dataDxfId="13">
      <calculatedColumnFormula>IFERROR(IF(D$3&lt;65,(IF(G$3=W$7,((140-$D$3)*$W$10)/(72*C14),((140-$D$3)*$W$10*0.85)/(72*C14))),IF(G$3=W$7,((140-$D$3)*$W$10)/(72*S14),((140-$D$3)*$W$10*0.85)/(72*S14))),"")</calculatedColumnFormula>
    </tableColumn>
    <tableColumn id="4" xr3:uid="{00000000-0010-0000-0000-000004000000}" name="WBC" dataDxfId="12"/>
    <tableColumn id="5" xr3:uid="{00000000-0010-0000-0000-000005000000}" name="Temp °F" dataDxfId="11"/>
    <tableColumn id="6" xr3:uid="{00000000-0010-0000-0000-000006000000}" name="Dose/Freq" dataDxfId="10"/>
    <tableColumn id="7" xr3:uid="{00000000-0010-0000-0000-000007000000}" name="Admin_x000a_Schedule" dataDxfId="9"/>
    <tableColumn id="8" xr3:uid="{00000000-0010-0000-0000-000008000000}" name="Peak Level" dataDxfId="8"/>
    <tableColumn id="9" xr3:uid="{00000000-0010-0000-0000-000009000000}" name="Peak Time" dataDxfId="7"/>
    <tableColumn id="10" xr3:uid="{00000000-0010-0000-0000-00000A000000}" name="Trough Level" dataDxfId="6"/>
    <tableColumn id="11" xr3:uid="{00000000-0010-0000-0000-00000B000000}" name="Trough Time" dataDxfId="5"/>
    <tableColumn id="14" xr3:uid="{00000000-0010-0000-0000-00000E000000}" name="Estimated AUC" dataDxfId="4" dataCellStyle="Normal 3 2"/>
    <tableColumn id="18" xr3:uid="{00000000-0010-0000-0000-000012000000}" name="Dose Change" dataDxfId="3" dataCellStyle="Normal 3 2"/>
    <tableColumn id="17" xr3:uid="{00000000-0010-0000-0000-000011000000}" name="Pending Level" dataDxfId="2" dataCellStyle="Normal 3 2"/>
    <tableColumn id="12" xr3:uid="{00000000-0010-0000-0000-00000C000000}" name="RPH" dataDxfId="1"/>
    <tableColumn id="13" xr3:uid="{00000000-0010-0000-0000-00000D000000}" name="NOTE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1014"/>
  <sheetViews>
    <sheetView showRowColHeaders="0" tabSelected="1" zoomScale="80" zoomScaleNormal="80" zoomScalePageLayoutView="110" workbookViewId="0">
      <selection activeCell="G10" sqref="G10"/>
    </sheetView>
  </sheetViews>
  <sheetFormatPr defaultColWidth="5.7109375" defaultRowHeight="15" customHeight="1" x14ac:dyDescent="0.25"/>
  <cols>
    <col min="1" max="1" width="3.5703125" style="1" bestFit="1" customWidth="1"/>
    <col min="2" max="2" width="7.85546875" style="2" customWidth="1"/>
    <col min="3" max="3" width="15.7109375" style="1" customWidth="1"/>
    <col min="4" max="5" width="9.28515625" style="1" customWidth="1"/>
    <col min="6" max="6" width="10.7109375" style="1" customWidth="1"/>
    <col min="7" max="7" width="15.7109375" style="1" customWidth="1"/>
    <col min="8" max="8" width="17.7109375" style="1" customWidth="1"/>
    <col min="9" max="14" width="15.7109375" style="1" customWidth="1"/>
    <col min="15" max="15" width="22.7109375" style="1" customWidth="1"/>
    <col min="16" max="16" width="13.85546875" style="1" customWidth="1"/>
    <col min="17" max="17" width="110.42578125" style="1" customWidth="1"/>
    <col min="18" max="18" width="8.42578125" style="1" hidden="1" customWidth="1"/>
    <col min="19" max="28" width="6.42578125" style="1" hidden="1" customWidth="1"/>
    <col min="29" max="29" width="17.5703125" style="1" hidden="1" customWidth="1"/>
    <col min="30" max="30" width="11.42578125" style="1" hidden="1" customWidth="1"/>
    <col min="31" max="31" width="65.7109375" style="1" customWidth="1"/>
    <col min="32" max="32" width="2.5703125" style="1" customWidth="1"/>
    <col min="33" max="16384" width="5.7109375" style="1"/>
  </cols>
  <sheetData>
    <row r="1" spans="1:31" ht="7.5" customHeight="1" thickBot="1" x14ac:dyDescent="0.3">
      <c r="N1" s="126"/>
      <c r="O1" s="125"/>
      <c r="Q1" s="124"/>
    </row>
    <row r="2" spans="1:31" ht="21" customHeight="1" x14ac:dyDescent="0.35">
      <c r="C2" s="123" t="s">
        <v>62</v>
      </c>
      <c r="D2" s="127"/>
      <c r="E2" s="128"/>
      <c r="F2" s="122" t="s">
        <v>61</v>
      </c>
      <c r="G2" s="121"/>
      <c r="H2" s="120" t="s">
        <v>60</v>
      </c>
      <c r="I2" s="129"/>
      <c r="J2" s="130"/>
      <c r="K2" s="119" t="s">
        <v>59</v>
      </c>
      <c r="L2" s="118" t="s">
        <v>58</v>
      </c>
      <c r="M2" s="131" t="s">
        <v>57</v>
      </c>
      <c r="N2" s="134"/>
      <c r="O2" s="134"/>
      <c r="P2" s="134"/>
      <c r="Q2" s="117"/>
      <c r="R2" s="3" t="str">
        <f>L2</f>
        <v>vanco</v>
      </c>
      <c r="S2" s="3" t="e">
        <f>VLOOKUP(W11,X3:Y18,2,TRUE)</f>
        <v>#N/A</v>
      </c>
      <c r="T2" s="3" t="e">
        <f>VLOOKUP(W11,Z4:AA69,2,TRUE)</f>
        <v>#N/A</v>
      </c>
      <c r="U2" s="3" t="e">
        <f>VLOOKUP(W11,AB3:AC57,2,TRUE)</f>
        <v>#N/A</v>
      </c>
      <c r="V2" s="3">
        <v>1</v>
      </c>
      <c r="W2" s="3" t="s">
        <v>56</v>
      </c>
      <c r="X2" s="70" t="s">
        <v>56</v>
      </c>
      <c r="Y2" s="70" t="s">
        <v>56</v>
      </c>
      <c r="Z2" s="3" t="s">
        <v>55</v>
      </c>
      <c r="AA2" s="3" t="s">
        <v>55</v>
      </c>
      <c r="AB2" s="3" t="s">
        <v>40</v>
      </c>
      <c r="AC2" s="3" t="s">
        <v>40</v>
      </c>
      <c r="AD2" s="3"/>
      <c r="AE2" s="99"/>
    </row>
    <row r="3" spans="1:31" ht="15" customHeight="1" x14ac:dyDescent="0.25">
      <c r="C3" s="104" t="s">
        <v>54</v>
      </c>
      <c r="D3" s="135"/>
      <c r="E3" s="136"/>
      <c r="F3" s="116" t="s">
        <v>53</v>
      </c>
      <c r="G3" s="115"/>
      <c r="H3" s="114" t="s">
        <v>52</v>
      </c>
      <c r="I3" s="137"/>
      <c r="J3" s="138"/>
      <c r="K3" s="139" t="s">
        <v>51</v>
      </c>
      <c r="L3" s="140"/>
      <c r="M3" s="132"/>
      <c r="N3" s="141"/>
      <c r="O3" s="141"/>
      <c r="P3" s="141"/>
      <c r="Q3" s="111"/>
      <c r="R3" s="3"/>
      <c r="S3" s="3"/>
      <c r="T3" s="3"/>
      <c r="U3" s="3"/>
      <c r="V3" s="3">
        <v>2</v>
      </c>
      <c r="W3" s="3" t="s">
        <v>50</v>
      </c>
      <c r="X3" s="70">
        <v>250</v>
      </c>
      <c r="Y3" s="70">
        <v>250</v>
      </c>
      <c r="Z3" s="3">
        <v>380</v>
      </c>
      <c r="AA3" s="3">
        <v>380</v>
      </c>
      <c r="AB3" s="3">
        <v>50</v>
      </c>
      <c r="AC3" s="3">
        <v>50</v>
      </c>
      <c r="AD3" s="3"/>
      <c r="AE3" s="99"/>
    </row>
    <row r="4" spans="1:31" x14ac:dyDescent="0.25">
      <c r="C4" s="104" t="s">
        <v>49</v>
      </c>
      <c r="D4" s="135"/>
      <c r="E4" s="136"/>
      <c r="F4" s="104" t="s">
        <v>48</v>
      </c>
      <c r="G4" s="113"/>
      <c r="H4" s="112" t="s">
        <v>47</v>
      </c>
      <c r="I4" s="142"/>
      <c r="J4" s="143"/>
      <c r="K4" s="139"/>
      <c r="L4" s="140"/>
      <c r="M4" s="133"/>
      <c r="N4" s="141"/>
      <c r="O4" s="141"/>
      <c r="P4" s="141"/>
      <c r="Q4" s="111"/>
      <c r="R4" s="3"/>
      <c r="S4" s="3"/>
      <c r="T4" s="3"/>
      <c r="U4" s="3"/>
      <c r="V4" s="3">
        <v>3</v>
      </c>
      <c r="W4" s="3" t="s">
        <v>46</v>
      </c>
      <c r="X4" s="70">
        <f>(X3+X5)/2</f>
        <v>375</v>
      </c>
      <c r="Y4" s="70">
        <v>500</v>
      </c>
      <c r="Z4" s="3">
        <v>400</v>
      </c>
      <c r="AA4" s="3">
        <v>400</v>
      </c>
      <c r="AB4" s="3">
        <f t="shared" ref="AB4:AC8" si="0">AB3+50</f>
        <v>100</v>
      </c>
      <c r="AC4" s="3">
        <f t="shared" si="0"/>
        <v>100</v>
      </c>
      <c r="AD4" s="3"/>
      <c r="AE4" s="99"/>
    </row>
    <row r="5" spans="1:31" ht="30" customHeight="1" x14ac:dyDescent="0.25">
      <c r="C5" s="110" t="s">
        <v>45</v>
      </c>
      <c r="D5" s="144" t="str">
        <f>IF(D4&gt;0,D4/2.54,"")</f>
        <v/>
      </c>
      <c r="E5" s="145"/>
      <c r="F5" s="110" t="s">
        <v>44</v>
      </c>
      <c r="G5" s="109" t="str">
        <f>IF(G4&gt;0,G4*2.2,"")</f>
        <v/>
      </c>
      <c r="H5" s="108" t="s">
        <v>43</v>
      </c>
      <c r="I5" s="146"/>
      <c r="J5" s="147"/>
      <c r="K5" s="107" t="s">
        <v>42</v>
      </c>
      <c r="L5" s="106"/>
      <c r="M5" s="148" t="s">
        <v>41</v>
      </c>
      <c r="N5" s="150"/>
      <c r="O5" s="150"/>
      <c r="P5" s="150"/>
      <c r="Q5" s="105"/>
      <c r="R5" s="3"/>
      <c r="S5" s="3"/>
      <c r="T5" s="3"/>
      <c r="U5" s="3"/>
      <c r="V5" s="3">
        <v>4</v>
      </c>
      <c r="W5" s="3" t="s">
        <v>40</v>
      </c>
      <c r="X5" s="70">
        <v>500</v>
      </c>
      <c r="Y5" s="70">
        <v>500</v>
      </c>
      <c r="Z5" s="3">
        <f t="shared" ref="Z5:AA8" si="1">Z4+20</f>
        <v>420</v>
      </c>
      <c r="AA5" s="3">
        <f t="shared" si="1"/>
        <v>420</v>
      </c>
      <c r="AB5" s="3">
        <f t="shared" si="0"/>
        <v>150</v>
      </c>
      <c r="AC5" s="3">
        <f t="shared" si="0"/>
        <v>150</v>
      </c>
      <c r="AD5" s="3"/>
      <c r="AE5" s="99"/>
    </row>
    <row r="6" spans="1:31" ht="15" customHeight="1" x14ac:dyDescent="0.25">
      <c r="C6" s="104" t="s">
        <v>39</v>
      </c>
      <c r="D6" s="135"/>
      <c r="E6" s="136"/>
      <c r="F6" s="102" t="s">
        <v>38</v>
      </c>
      <c r="G6" s="101" t="str">
        <f>IFERROR(IF(G3=W7,50+2.3*(D5-60),45.5+2.3*(D5-60)),"")</f>
        <v/>
      </c>
      <c r="H6" s="151" t="s">
        <v>37</v>
      </c>
      <c r="I6" s="153"/>
      <c r="J6" s="154"/>
      <c r="K6" s="151" t="s">
        <v>36</v>
      </c>
      <c r="L6" s="158"/>
      <c r="M6" s="149"/>
      <c r="N6" s="150"/>
      <c r="O6" s="150"/>
      <c r="P6" s="150"/>
      <c r="Q6" s="103"/>
      <c r="R6" s="3"/>
      <c r="S6" s="3"/>
      <c r="T6" s="3"/>
      <c r="U6" s="3"/>
      <c r="V6" s="3"/>
      <c r="W6" s="3" t="s">
        <v>35</v>
      </c>
      <c r="X6" s="70">
        <f>(X5+X7)/2</f>
        <v>625</v>
      </c>
      <c r="Y6" s="70">
        <v>750</v>
      </c>
      <c r="Z6" s="3">
        <f t="shared" si="1"/>
        <v>440</v>
      </c>
      <c r="AA6" s="3">
        <f t="shared" si="1"/>
        <v>440</v>
      </c>
      <c r="AB6" s="3">
        <f t="shared" si="0"/>
        <v>200</v>
      </c>
      <c r="AC6" s="3">
        <f t="shared" si="0"/>
        <v>200</v>
      </c>
      <c r="AD6" s="3"/>
      <c r="AE6" s="99"/>
    </row>
    <row r="7" spans="1:31" ht="15" customHeight="1" thickBot="1" x14ac:dyDescent="0.3">
      <c r="C7" s="102" t="s">
        <v>34</v>
      </c>
      <c r="D7" s="160" t="str">
        <f>IF(D$3&lt;65,IFERROR(IF(G$3=W$7,((140-$D$3)*$W$10)/(72*D6),((140-$D$3)*$W$10*0.85)/(72*D6)),""),IFERROR(IF(G$3=W$7,((140-$D$3)*$W$10)/(72*S14),((140-$D$3)*$W$10*0.85)/(72*S14)),""))</f>
        <v/>
      </c>
      <c r="E7" s="161"/>
      <c r="F7" s="102" t="s">
        <v>33</v>
      </c>
      <c r="G7" s="101" t="str">
        <f>IFERROR(IF(G4&gt;(G6*1.2),(G6+0.4*(G4-G6)),"N/A"),"")</f>
        <v/>
      </c>
      <c r="H7" s="152"/>
      <c r="I7" s="155"/>
      <c r="J7" s="156"/>
      <c r="K7" s="157"/>
      <c r="L7" s="159"/>
      <c r="M7" s="149"/>
      <c r="N7" s="162"/>
      <c r="O7" s="162"/>
      <c r="P7" s="162"/>
      <c r="Q7" s="100"/>
      <c r="R7" s="3"/>
      <c r="S7" s="3"/>
      <c r="T7" s="3"/>
      <c r="U7" s="3"/>
      <c r="V7" s="3">
        <v>1</v>
      </c>
      <c r="W7" s="6" t="s">
        <v>32</v>
      </c>
      <c r="X7" s="70">
        <v>750</v>
      </c>
      <c r="Y7" s="70">
        <v>750</v>
      </c>
      <c r="Z7" s="3">
        <f t="shared" si="1"/>
        <v>460</v>
      </c>
      <c r="AA7" s="3">
        <f t="shared" si="1"/>
        <v>460</v>
      </c>
      <c r="AB7" s="3">
        <f t="shared" si="0"/>
        <v>250</v>
      </c>
      <c r="AC7" s="3">
        <f t="shared" si="0"/>
        <v>250</v>
      </c>
      <c r="AD7" s="3"/>
      <c r="AE7" s="99"/>
    </row>
    <row r="8" spans="1:31" ht="14.25" customHeight="1" thickBot="1" x14ac:dyDescent="0.3">
      <c r="C8" s="98" t="s">
        <v>31</v>
      </c>
      <c r="D8" s="163" t="str">
        <f>IFERROR(IF(G5&gt;0,(G5/(D5*D5))*703,G4/(D4*D4)),"")</f>
        <v/>
      </c>
      <c r="E8" s="164"/>
      <c r="F8" s="97" t="s">
        <v>30</v>
      </c>
      <c r="G8" s="96">
        <f>IF(L2=W2,G4,IF(G7=W6,IF(G4&lt;G6,G4,G6),G7))</f>
        <v>0</v>
      </c>
      <c r="H8" s="139" t="s">
        <v>29</v>
      </c>
      <c r="I8" s="166"/>
      <c r="J8" s="167"/>
      <c r="K8" s="86"/>
      <c r="L8" s="86"/>
      <c r="M8" s="95"/>
      <c r="N8" s="94"/>
      <c r="O8" s="94"/>
      <c r="P8" s="7"/>
      <c r="Q8" s="93"/>
      <c r="R8" s="5" t="str">
        <f>D8</f>
        <v/>
      </c>
      <c r="S8" s="3"/>
      <c r="T8" s="3"/>
      <c r="U8" s="3"/>
      <c r="V8" s="3">
        <v>2</v>
      </c>
      <c r="W8" s="6" t="s">
        <v>28</v>
      </c>
      <c r="X8" s="70">
        <f>(X7+X10)/2</f>
        <v>875</v>
      </c>
      <c r="Y8" s="70">
        <v>1000</v>
      </c>
      <c r="Z8" s="3">
        <f t="shared" si="1"/>
        <v>480</v>
      </c>
      <c r="AA8" s="3">
        <f t="shared" si="1"/>
        <v>480</v>
      </c>
      <c r="AB8" s="3">
        <f t="shared" si="0"/>
        <v>300</v>
      </c>
      <c r="AC8" s="3">
        <f t="shared" si="0"/>
        <v>300</v>
      </c>
      <c r="AD8" s="3"/>
    </row>
    <row r="9" spans="1:31" ht="15" customHeight="1" thickBot="1" x14ac:dyDescent="0.3">
      <c r="C9" s="92" t="s">
        <v>27</v>
      </c>
      <c r="D9" s="170"/>
      <c r="E9" s="171"/>
      <c r="F9" s="91"/>
      <c r="G9" s="90"/>
      <c r="H9" s="165"/>
      <c r="I9" s="168"/>
      <c r="J9" s="169"/>
      <c r="K9" s="86" t="s">
        <v>26</v>
      </c>
      <c r="L9" s="86"/>
      <c r="M9" s="86"/>
      <c r="N9" s="86"/>
      <c r="O9" s="86"/>
      <c r="P9" s="3"/>
      <c r="Q9" s="4"/>
      <c r="R9" s="3"/>
      <c r="S9" s="3"/>
      <c r="T9" s="3"/>
      <c r="U9" s="3"/>
      <c r="V9" s="3"/>
      <c r="W9" s="6"/>
      <c r="X9" s="70"/>
      <c r="Y9" s="70"/>
      <c r="Z9" s="3"/>
      <c r="AA9" s="3"/>
      <c r="AB9" s="3"/>
      <c r="AC9" s="3"/>
      <c r="AD9" s="3"/>
    </row>
    <row r="10" spans="1:31" x14ac:dyDescent="0.25">
      <c r="A10" s="81"/>
      <c r="B10" s="89"/>
      <c r="C10" s="83"/>
      <c r="D10" s="83"/>
      <c r="E10" s="82"/>
      <c r="F10" s="82"/>
      <c r="G10" s="88"/>
      <c r="H10" s="88"/>
      <c r="I10" s="87"/>
      <c r="J10" s="86"/>
      <c r="K10" s="86"/>
      <c r="L10" s="86"/>
      <c r="M10" s="86"/>
      <c r="N10" s="86"/>
      <c r="O10" s="86"/>
      <c r="P10" s="3"/>
      <c r="Q10" s="85"/>
      <c r="R10" s="3"/>
      <c r="S10" s="3"/>
      <c r="T10" s="3"/>
      <c r="U10" s="3"/>
      <c r="V10" s="3"/>
      <c r="W10" s="5">
        <f>IF(G6&lt;G4,G6,G4)</f>
        <v>0</v>
      </c>
      <c r="X10" s="70">
        <v>1000</v>
      </c>
      <c r="Y10" s="70">
        <v>1000</v>
      </c>
      <c r="Z10" s="3">
        <f>Z8+20</f>
        <v>500</v>
      </c>
      <c r="AA10" s="3">
        <f>AA8+20</f>
        <v>500</v>
      </c>
      <c r="AB10" s="3">
        <f>AB8+50</f>
        <v>350</v>
      </c>
      <c r="AC10" s="3">
        <f>AC8+50</f>
        <v>350</v>
      </c>
      <c r="AD10" s="3"/>
    </row>
    <row r="11" spans="1:31" ht="15.75" customHeight="1" thickBot="1" x14ac:dyDescent="0.3">
      <c r="A11" s="81"/>
      <c r="B11" s="84"/>
      <c r="C11" s="83"/>
      <c r="D11" s="83"/>
      <c r="E11" s="82"/>
      <c r="F11" s="82"/>
      <c r="G11" s="83"/>
      <c r="H11" s="83"/>
      <c r="I11" s="83"/>
      <c r="J11" s="82"/>
      <c r="K11" s="82"/>
      <c r="L11" s="82"/>
      <c r="M11" s="82"/>
      <c r="N11" s="82"/>
      <c r="O11" s="82"/>
      <c r="P11" s="82"/>
      <c r="Q11" s="82"/>
      <c r="R11" s="3"/>
      <c r="S11" s="3"/>
      <c r="T11" s="3"/>
      <c r="U11" s="3"/>
      <c r="V11" s="3"/>
      <c r="W11" s="3" t="s">
        <v>25</v>
      </c>
      <c r="X11" s="70">
        <f>(X10+X12)/2</f>
        <v>1125</v>
      </c>
      <c r="Y11" s="70">
        <v>1250</v>
      </c>
      <c r="Z11" s="3">
        <f t="shared" ref="Z11:Z55" si="2">Z10+20</f>
        <v>520</v>
      </c>
      <c r="AA11" s="3">
        <f t="shared" ref="AA11:AA55" si="3">AA10+20</f>
        <v>520</v>
      </c>
      <c r="AB11" s="3">
        <f t="shared" ref="AB11:AB55" si="4">AB10+50</f>
        <v>400</v>
      </c>
      <c r="AC11" s="3">
        <f t="shared" ref="AC11:AC55" si="5">AC10+50</f>
        <v>400</v>
      </c>
      <c r="AD11" s="3"/>
    </row>
    <row r="12" spans="1:31" ht="15.75" thickBot="1" x14ac:dyDescent="0.3">
      <c r="A12" s="81"/>
      <c r="B12" s="80"/>
      <c r="C12" s="78"/>
      <c r="D12" s="79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7"/>
      <c r="R12" s="3"/>
      <c r="S12" s="3"/>
      <c r="T12" s="3"/>
      <c r="U12" s="3"/>
      <c r="V12" s="3"/>
      <c r="W12" s="76">
        <f>IF($L2=$W2,25*$G8,IF($L2=W3,7*$G8,IF($L2=$W5,15*$G8,IF($L2=$W4,7*$G8,""))))</f>
        <v>0</v>
      </c>
      <c r="X12" s="70">
        <v>1250</v>
      </c>
      <c r="Y12" s="70">
        <v>1250</v>
      </c>
      <c r="Z12" s="3">
        <f t="shared" si="2"/>
        <v>540</v>
      </c>
      <c r="AA12" s="3">
        <f t="shared" si="3"/>
        <v>540</v>
      </c>
      <c r="AB12" s="3">
        <f t="shared" si="4"/>
        <v>450</v>
      </c>
      <c r="AC12" s="3">
        <f t="shared" si="5"/>
        <v>450</v>
      </c>
      <c r="AD12" s="3"/>
    </row>
    <row r="13" spans="1:31" ht="33.75" customHeight="1" thickBot="1" x14ac:dyDescent="0.3">
      <c r="B13" s="75" t="s">
        <v>24</v>
      </c>
      <c r="C13" s="73" t="s">
        <v>23</v>
      </c>
      <c r="D13" s="74" t="s">
        <v>22</v>
      </c>
      <c r="E13" s="73" t="s">
        <v>21</v>
      </c>
      <c r="F13" s="73" t="s">
        <v>20</v>
      </c>
      <c r="G13" s="72" t="s">
        <v>19</v>
      </c>
      <c r="H13" s="72" t="s">
        <v>18</v>
      </c>
      <c r="I13" s="72" t="s">
        <v>17</v>
      </c>
      <c r="J13" s="72" t="s">
        <v>16</v>
      </c>
      <c r="K13" s="72" t="s">
        <v>15</v>
      </c>
      <c r="L13" s="72" t="s">
        <v>14</v>
      </c>
      <c r="M13" s="72" t="s">
        <v>13</v>
      </c>
      <c r="N13" s="72" t="s">
        <v>12</v>
      </c>
      <c r="O13" s="72" t="s">
        <v>11</v>
      </c>
      <c r="P13" s="72" t="s">
        <v>10</v>
      </c>
      <c r="Q13" s="71" t="s">
        <v>9</v>
      </c>
      <c r="R13" s="3"/>
      <c r="S13" s="3"/>
      <c r="T13" s="3"/>
      <c r="U13" s="3"/>
      <c r="V13" s="3"/>
      <c r="W13" s="3"/>
      <c r="X13" s="70">
        <f>(X12+X14)/2</f>
        <v>1375</v>
      </c>
      <c r="Y13" s="70">
        <v>1500</v>
      </c>
      <c r="Z13" s="3">
        <f t="shared" si="2"/>
        <v>560</v>
      </c>
      <c r="AA13" s="3">
        <f t="shared" si="3"/>
        <v>560</v>
      </c>
      <c r="AB13" s="3">
        <f t="shared" si="4"/>
        <v>500</v>
      </c>
      <c r="AC13" s="3">
        <f t="shared" si="5"/>
        <v>500</v>
      </c>
      <c r="AD13" s="3"/>
      <c r="AE13" s="3"/>
    </row>
    <row r="14" spans="1:31" s="20" customFormat="1" ht="30" customHeight="1" x14ac:dyDescent="0.25">
      <c r="A14" s="1">
        <v>1</v>
      </c>
      <c r="B14" s="69"/>
      <c r="C14" s="68"/>
      <c r="D14" s="67" t="str">
        <f t="shared" ref="D14:D53" si="6">IFERROR(IF(D$3&lt;65,(IF(G$3=W$7,((140-$D$3)*$W$10)/(72*C14),((140-$D$3)*$W$10*0.85)/(72*C14))),IF(G$3=W$7,((140-$D$3)*$W$10)/(72*S14),((140-$D$3)*$W$10*0.85)/(72*S14))),"")</f>
        <v/>
      </c>
      <c r="E14" s="66"/>
      <c r="F14" s="66"/>
      <c r="G14" s="66"/>
      <c r="H14" s="61"/>
      <c r="I14" s="65"/>
      <c r="J14" s="64"/>
      <c r="K14" s="63"/>
      <c r="L14" s="62"/>
      <c r="M14" s="62"/>
      <c r="N14" s="62"/>
      <c r="O14" s="62"/>
      <c r="P14" s="61"/>
      <c r="Q14" s="60"/>
      <c r="S14" s="20">
        <f>IF('AUC TEMPLATE-MAKE COPY!'!$C14&gt;1,'AUC TEMPLATE-MAKE COPY!'!$C14,1)</f>
        <v>1</v>
      </c>
      <c r="X14" s="57">
        <v>1500</v>
      </c>
      <c r="Y14" s="57">
        <v>1500</v>
      </c>
      <c r="Z14" s="20">
        <f t="shared" si="2"/>
        <v>580</v>
      </c>
      <c r="AA14" s="20">
        <f t="shared" si="3"/>
        <v>580</v>
      </c>
      <c r="AB14" s="20">
        <f t="shared" si="4"/>
        <v>550</v>
      </c>
      <c r="AC14" s="20">
        <f t="shared" si="5"/>
        <v>550</v>
      </c>
    </row>
    <row r="15" spans="1:31" s="20" customFormat="1" ht="30" customHeight="1" x14ac:dyDescent="0.25">
      <c r="A15" s="1">
        <f t="shared" ref="A15:A53" si="7">A14+1</f>
        <v>2</v>
      </c>
      <c r="B15" s="59"/>
      <c r="C15" s="58"/>
      <c r="D15" s="33" t="str">
        <f t="shared" si="6"/>
        <v/>
      </c>
      <c r="E15" s="55"/>
      <c r="F15" s="44"/>
      <c r="G15" s="44"/>
      <c r="H15" s="43"/>
      <c r="I15" s="43"/>
      <c r="J15" s="46"/>
      <c r="K15" s="45"/>
      <c r="L15" s="44"/>
      <c r="M15" s="44"/>
      <c r="N15" s="44"/>
      <c r="O15" s="44"/>
      <c r="P15" s="43"/>
      <c r="Q15" s="42"/>
      <c r="R15" s="20">
        <f t="shared" ref="R15:R52" si="8">(C14+C15)/2</f>
        <v>0</v>
      </c>
      <c r="S15" s="20" t="str">
        <f>IF('AUC TEMPLATE-MAKE COPY!'!$C15=0,"",IF('AUC TEMPLATE-MAKE COPY!'!$C15&gt;1,'AUC TEMPLATE-MAKE COPY!'!$C15,1))</f>
        <v/>
      </c>
      <c r="X15" s="57">
        <f>(X14+X16)/2</f>
        <v>1625</v>
      </c>
      <c r="Y15" s="57">
        <v>1750</v>
      </c>
      <c r="Z15" s="20">
        <f t="shared" si="2"/>
        <v>600</v>
      </c>
      <c r="AA15" s="20">
        <f t="shared" si="3"/>
        <v>600</v>
      </c>
      <c r="AB15" s="20">
        <f t="shared" si="4"/>
        <v>600</v>
      </c>
      <c r="AC15" s="20">
        <f t="shared" si="5"/>
        <v>600</v>
      </c>
    </row>
    <row r="16" spans="1:31" s="20" customFormat="1" ht="30" customHeight="1" x14ac:dyDescent="0.25">
      <c r="A16" s="1">
        <f t="shared" si="7"/>
        <v>3</v>
      </c>
      <c r="B16" s="41"/>
      <c r="C16" s="38"/>
      <c r="D16" s="33" t="str">
        <f t="shared" si="6"/>
        <v/>
      </c>
      <c r="E16" s="56"/>
      <c r="F16" s="38"/>
      <c r="G16" s="38"/>
      <c r="H16" s="37"/>
      <c r="I16" s="37"/>
      <c r="J16" s="40"/>
      <c r="K16" s="38"/>
      <c r="L16" s="38"/>
      <c r="M16" s="38"/>
      <c r="N16" s="38"/>
      <c r="O16" s="38"/>
      <c r="P16" s="37"/>
      <c r="Q16" s="36"/>
      <c r="R16" s="20">
        <f t="shared" si="8"/>
        <v>0</v>
      </c>
      <c r="S16" s="20" t="str">
        <f>IF('AUC TEMPLATE-MAKE COPY!'!$C16=0,"",IF('AUC TEMPLATE-MAKE COPY!'!$C16&gt;1,'AUC TEMPLATE-MAKE COPY!'!$C16,1))</f>
        <v/>
      </c>
      <c r="X16" s="57">
        <v>1750</v>
      </c>
      <c r="Y16" s="57">
        <v>1750</v>
      </c>
      <c r="Z16" s="20">
        <f t="shared" si="2"/>
        <v>620</v>
      </c>
      <c r="AA16" s="20">
        <f t="shared" si="3"/>
        <v>620</v>
      </c>
      <c r="AB16" s="20">
        <f t="shared" si="4"/>
        <v>650</v>
      </c>
      <c r="AC16" s="20">
        <f t="shared" si="5"/>
        <v>650</v>
      </c>
    </row>
    <row r="17" spans="1:29" s="20" customFormat="1" ht="30" customHeight="1" x14ac:dyDescent="0.25">
      <c r="A17" s="1">
        <f t="shared" si="7"/>
        <v>4</v>
      </c>
      <c r="B17" s="47"/>
      <c r="C17" s="44"/>
      <c r="D17" s="33" t="str">
        <f t="shared" si="6"/>
        <v/>
      </c>
      <c r="E17" s="55"/>
      <c r="F17" s="44"/>
      <c r="G17" s="44"/>
      <c r="H17" s="43"/>
      <c r="I17" s="43"/>
      <c r="J17" s="46"/>
      <c r="K17" s="44"/>
      <c r="L17" s="44"/>
      <c r="M17" s="44"/>
      <c r="N17" s="44"/>
      <c r="O17" s="44"/>
      <c r="P17" s="43"/>
      <c r="Q17" s="42"/>
      <c r="R17" s="20">
        <f t="shared" si="8"/>
        <v>0</v>
      </c>
      <c r="S17" s="20" t="str">
        <f>IF('AUC TEMPLATE-MAKE COPY!'!$C17=0,"",IF('AUC TEMPLATE-MAKE COPY!'!$C17&gt;1,'AUC TEMPLATE-MAKE COPY!'!$C17,1))</f>
        <v/>
      </c>
      <c r="X17" s="57">
        <f>(X16+X18)/2</f>
        <v>1875</v>
      </c>
      <c r="Y17" s="57">
        <v>2000</v>
      </c>
      <c r="Z17" s="20">
        <f t="shared" si="2"/>
        <v>640</v>
      </c>
      <c r="AA17" s="20">
        <f t="shared" si="3"/>
        <v>640</v>
      </c>
      <c r="AB17" s="20">
        <f t="shared" si="4"/>
        <v>700</v>
      </c>
      <c r="AC17" s="20">
        <f t="shared" si="5"/>
        <v>700</v>
      </c>
    </row>
    <row r="18" spans="1:29" s="20" customFormat="1" ht="30" customHeight="1" x14ac:dyDescent="0.25">
      <c r="A18" s="1">
        <f t="shared" si="7"/>
        <v>5</v>
      </c>
      <c r="B18" s="41"/>
      <c r="C18" s="38"/>
      <c r="D18" s="33" t="str">
        <f t="shared" si="6"/>
        <v/>
      </c>
      <c r="E18" s="56"/>
      <c r="F18" s="38"/>
      <c r="G18" s="38"/>
      <c r="H18" s="37"/>
      <c r="I18" s="37"/>
      <c r="J18" s="40"/>
      <c r="K18" s="38"/>
      <c r="L18" s="38"/>
      <c r="M18" s="38"/>
      <c r="N18" s="38"/>
      <c r="O18" s="38"/>
      <c r="P18" s="37"/>
      <c r="Q18" s="36"/>
      <c r="R18" s="20">
        <f t="shared" si="8"/>
        <v>0</v>
      </c>
      <c r="S18" s="20" t="str">
        <f>IF('AUC TEMPLATE-MAKE COPY!'!$C18=0,"",IF('AUC TEMPLATE-MAKE COPY!'!$C18&gt;1,'AUC TEMPLATE-MAKE COPY!'!$C18,1))</f>
        <v/>
      </c>
      <c r="X18" s="57">
        <v>2000</v>
      </c>
      <c r="Y18" s="57">
        <v>2000</v>
      </c>
      <c r="Z18" s="20">
        <f t="shared" si="2"/>
        <v>660</v>
      </c>
      <c r="AA18" s="20">
        <f t="shared" si="3"/>
        <v>660</v>
      </c>
      <c r="AB18" s="20">
        <f t="shared" si="4"/>
        <v>750</v>
      </c>
      <c r="AC18" s="20">
        <f t="shared" si="5"/>
        <v>750</v>
      </c>
    </row>
    <row r="19" spans="1:29" s="20" customFormat="1" ht="30" customHeight="1" x14ac:dyDescent="0.25">
      <c r="A19" s="1">
        <f t="shared" si="7"/>
        <v>6</v>
      </c>
      <c r="B19" s="47"/>
      <c r="C19" s="44"/>
      <c r="D19" s="33" t="str">
        <f t="shared" si="6"/>
        <v/>
      </c>
      <c r="E19" s="55"/>
      <c r="F19" s="44"/>
      <c r="G19" s="44"/>
      <c r="H19" s="43"/>
      <c r="I19" s="43"/>
      <c r="J19" s="46"/>
      <c r="K19" s="44"/>
      <c r="L19" s="44"/>
      <c r="M19" s="44"/>
      <c r="N19" s="44"/>
      <c r="O19" s="44"/>
      <c r="P19" s="43"/>
      <c r="Q19" s="42"/>
      <c r="R19" s="20">
        <f t="shared" si="8"/>
        <v>0</v>
      </c>
      <c r="S19" s="20" t="str">
        <f>IF('AUC TEMPLATE-MAKE COPY!'!$C19=0,"",IF('AUC TEMPLATE-MAKE COPY!'!$C19&gt;1,'AUC TEMPLATE-MAKE COPY!'!$C19,1))</f>
        <v/>
      </c>
      <c r="Z19" s="20">
        <f t="shared" si="2"/>
        <v>680</v>
      </c>
      <c r="AA19" s="20">
        <f t="shared" si="3"/>
        <v>680</v>
      </c>
      <c r="AB19" s="20">
        <f t="shared" si="4"/>
        <v>800</v>
      </c>
      <c r="AC19" s="20">
        <f t="shared" si="5"/>
        <v>800</v>
      </c>
    </row>
    <row r="20" spans="1:29" s="20" customFormat="1" ht="30" customHeight="1" x14ac:dyDescent="0.25">
      <c r="A20" s="1">
        <f t="shared" si="7"/>
        <v>7</v>
      </c>
      <c r="B20" s="41"/>
      <c r="C20" s="38"/>
      <c r="D20" s="33" t="str">
        <f t="shared" si="6"/>
        <v/>
      </c>
      <c r="E20" s="56"/>
      <c r="F20" s="38"/>
      <c r="G20" s="38"/>
      <c r="H20" s="37"/>
      <c r="I20" s="37"/>
      <c r="J20" s="40"/>
      <c r="K20" s="38"/>
      <c r="L20" s="38"/>
      <c r="M20" s="38"/>
      <c r="N20" s="38"/>
      <c r="O20" s="38"/>
      <c r="P20" s="37"/>
      <c r="Q20" s="36"/>
      <c r="R20" s="20">
        <f t="shared" si="8"/>
        <v>0</v>
      </c>
      <c r="S20" s="20" t="str">
        <f>IF('AUC TEMPLATE-MAKE COPY!'!$C20=0,"",IF('AUC TEMPLATE-MAKE COPY!'!$C20&gt;1,'AUC TEMPLATE-MAKE COPY!'!$C20,1))</f>
        <v/>
      </c>
      <c r="Z20" s="20">
        <f t="shared" si="2"/>
        <v>700</v>
      </c>
      <c r="AA20" s="20">
        <f t="shared" si="3"/>
        <v>700</v>
      </c>
      <c r="AB20" s="20">
        <f t="shared" si="4"/>
        <v>850</v>
      </c>
      <c r="AC20" s="20">
        <f t="shared" si="5"/>
        <v>850</v>
      </c>
    </row>
    <row r="21" spans="1:29" s="20" customFormat="1" ht="30" customHeight="1" x14ac:dyDescent="0.25">
      <c r="A21" s="1">
        <f t="shared" si="7"/>
        <v>8</v>
      </c>
      <c r="B21" s="47"/>
      <c r="C21" s="44"/>
      <c r="D21" s="33" t="str">
        <f t="shared" si="6"/>
        <v/>
      </c>
      <c r="E21" s="55"/>
      <c r="F21" s="44"/>
      <c r="G21" s="44"/>
      <c r="H21" s="43"/>
      <c r="I21" s="43"/>
      <c r="J21" s="46"/>
      <c r="K21" s="44"/>
      <c r="L21" s="44"/>
      <c r="M21" s="44"/>
      <c r="N21" s="44"/>
      <c r="O21" s="44"/>
      <c r="P21" s="43"/>
      <c r="Q21" s="42"/>
      <c r="R21" s="20">
        <f t="shared" si="8"/>
        <v>0</v>
      </c>
      <c r="S21" s="20" t="str">
        <f>IF('AUC TEMPLATE-MAKE COPY!'!$C21=0,"",IF('AUC TEMPLATE-MAKE COPY!'!$C21&gt;1,'AUC TEMPLATE-MAKE COPY!'!$C21,1))</f>
        <v/>
      </c>
      <c r="Z21" s="20">
        <f t="shared" si="2"/>
        <v>720</v>
      </c>
      <c r="AA21" s="20">
        <f t="shared" si="3"/>
        <v>720</v>
      </c>
      <c r="AB21" s="20">
        <f t="shared" si="4"/>
        <v>900</v>
      </c>
      <c r="AC21" s="20">
        <f t="shared" si="5"/>
        <v>900</v>
      </c>
    </row>
    <row r="22" spans="1:29" s="20" customFormat="1" ht="30" customHeight="1" x14ac:dyDescent="0.25">
      <c r="A22" s="1">
        <f t="shared" si="7"/>
        <v>9</v>
      </c>
      <c r="B22" s="54"/>
      <c r="C22" s="38"/>
      <c r="D22" s="33" t="str">
        <f t="shared" si="6"/>
        <v/>
      </c>
      <c r="E22" s="52"/>
      <c r="F22" s="52"/>
      <c r="G22" s="52"/>
      <c r="H22" s="51"/>
      <c r="I22" s="51"/>
      <c r="J22" s="53"/>
      <c r="K22" s="52"/>
      <c r="L22" s="52"/>
      <c r="M22" s="52"/>
      <c r="N22" s="52"/>
      <c r="O22" s="52"/>
      <c r="P22" s="51"/>
      <c r="Q22" s="50"/>
      <c r="R22" s="20">
        <f t="shared" si="8"/>
        <v>0</v>
      </c>
      <c r="S22" s="20" t="str">
        <f>IF('AUC TEMPLATE-MAKE COPY!'!$C22=0,"",IF('AUC TEMPLATE-MAKE COPY!'!$C22&gt;1,'AUC TEMPLATE-MAKE COPY!'!$C22,1))</f>
        <v/>
      </c>
      <c r="Z22" s="20">
        <f t="shared" si="2"/>
        <v>740</v>
      </c>
      <c r="AA22" s="20">
        <f t="shared" si="3"/>
        <v>740</v>
      </c>
      <c r="AB22" s="20">
        <f t="shared" si="4"/>
        <v>950</v>
      </c>
      <c r="AC22" s="20">
        <f t="shared" si="5"/>
        <v>950</v>
      </c>
    </row>
    <row r="23" spans="1:29" s="20" customFormat="1" ht="30" customHeight="1" x14ac:dyDescent="0.25">
      <c r="A23" s="1">
        <f t="shared" si="7"/>
        <v>10</v>
      </c>
      <c r="B23" s="47"/>
      <c r="C23" s="44"/>
      <c r="D23" s="33" t="str">
        <f t="shared" si="6"/>
        <v/>
      </c>
      <c r="E23" s="44"/>
      <c r="F23" s="44"/>
      <c r="G23" s="44"/>
      <c r="H23" s="49"/>
      <c r="I23" s="48"/>
      <c r="J23" s="46"/>
      <c r="K23" s="44"/>
      <c r="L23" s="44"/>
      <c r="M23" s="44"/>
      <c r="N23" s="44"/>
      <c r="O23" s="44"/>
      <c r="P23" s="43"/>
      <c r="Q23" s="42"/>
      <c r="R23" s="20">
        <f t="shared" si="8"/>
        <v>0</v>
      </c>
      <c r="S23" s="20" t="str">
        <f>IF('AUC TEMPLATE-MAKE COPY!'!$C23=0,"",IF('AUC TEMPLATE-MAKE COPY!'!$C23&gt;1,'AUC TEMPLATE-MAKE COPY!'!$C23,1))</f>
        <v/>
      </c>
      <c r="Z23" s="20">
        <f t="shared" si="2"/>
        <v>760</v>
      </c>
      <c r="AA23" s="20">
        <f t="shared" si="3"/>
        <v>760</v>
      </c>
      <c r="AB23" s="20">
        <f t="shared" si="4"/>
        <v>1000</v>
      </c>
      <c r="AC23" s="20">
        <f t="shared" si="5"/>
        <v>1000</v>
      </c>
    </row>
    <row r="24" spans="1:29" s="20" customFormat="1" ht="30" customHeight="1" x14ac:dyDescent="0.25">
      <c r="A24" s="1">
        <f t="shared" si="7"/>
        <v>11</v>
      </c>
      <c r="B24" s="41"/>
      <c r="C24" s="38"/>
      <c r="D24" s="33" t="str">
        <f t="shared" si="6"/>
        <v/>
      </c>
      <c r="E24" s="38"/>
      <c r="F24" s="38"/>
      <c r="G24" s="38"/>
      <c r="H24" s="37"/>
      <c r="I24" s="37"/>
      <c r="J24" s="40"/>
      <c r="K24" s="38"/>
      <c r="L24" s="38"/>
      <c r="M24" s="38"/>
      <c r="N24" s="38"/>
      <c r="O24" s="38"/>
      <c r="P24" s="37"/>
      <c r="Q24" s="36"/>
      <c r="R24" s="20">
        <f t="shared" si="8"/>
        <v>0</v>
      </c>
      <c r="S24" s="20" t="str">
        <f>IF('AUC TEMPLATE-MAKE COPY!'!$C24=0,"",IF('AUC TEMPLATE-MAKE COPY!'!$C24&gt;1,'AUC TEMPLATE-MAKE COPY!'!$C24,1))</f>
        <v/>
      </c>
      <c r="Z24" s="20">
        <f t="shared" si="2"/>
        <v>780</v>
      </c>
      <c r="AA24" s="20">
        <f t="shared" si="3"/>
        <v>780</v>
      </c>
      <c r="AB24" s="20">
        <f t="shared" si="4"/>
        <v>1050</v>
      </c>
      <c r="AC24" s="20">
        <f t="shared" si="5"/>
        <v>1050</v>
      </c>
    </row>
    <row r="25" spans="1:29" s="20" customFormat="1" ht="30" customHeight="1" x14ac:dyDescent="0.25">
      <c r="A25" s="1">
        <f t="shared" si="7"/>
        <v>12</v>
      </c>
      <c r="B25" s="47"/>
      <c r="C25" s="44"/>
      <c r="D25" s="33" t="str">
        <f t="shared" si="6"/>
        <v/>
      </c>
      <c r="E25" s="44"/>
      <c r="F25" s="44"/>
      <c r="G25" s="44"/>
      <c r="H25" s="43"/>
      <c r="I25" s="43"/>
      <c r="J25" s="46"/>
      <c r="K25" s="45"/>
      <c r="L25" s="44"/>
      <c r="M25" s="44"/>
      <c r="N25" s="44"/>
      <c r="O25" s="44"/>
      <c r="P25" s="43"/>
      <c r="Q25" s="42"/>
      <c r="R25" s="20">
        <f t="shared" si="8"/>
        <v>0</v>
      </c>
      <c r="S25" s="20" t="str">
        <f>IF('AUC TEMPLATE-MAKE COPY!'!$C25=0,"",IF('AUC TEMPLATE-MAKE COPY!'!$C25&gt;1,'AUC TEMPLATE-MAKE COPY!'!$C25,1))</f>
        <v/>
      </c>
      <c r="Z25" s="20">
        <f t="shared" si="2"/>
        <v>800</v>
      </c>
      <c r="AA25" s="20">
        <f t="shared" si="3"/>
        <v>800</v>
      </c>
      <c r="AB25" s="20">
        <f t="shared" si="4"/>
        <v>1100</v>
      </c>
      <c r="AC25" s="20">
        <f t="shared" si="5"/>
        <v>1100</v>
      </c>
    </row>
    <row r="26" spans="1:29" s="20" customFormat="1" ht="30" customHeight="1" x14ac:dyDescent="0.25">
      <c r="A26" s="1">
        <f t="shared" si="7"/>
        <v>13</v>
      </c>
      <c r="B26" s="41"/>
      <c r="C26" s="38"/>
      <c r="D26" s="33" t="str">
        <f t="shared" si="6"/>
        <v/>
      </c>
      <c r="E26" s="38"/>
      <c r="F26" s="38"/>
      <c r="G26" s="38"/>
      <c r="H26" s="37"/>
      <c r="I26" s="37"/>
      <c r="J26" s="40"/>
      <c r="K26" s="39"/>
      <c r="L26" s="38"/>
      <c r="M26" s="38"/>
      <c r="N26" s="38"/>
      <c r="O26" s="38"/>
      <c r="P26" s="37"/>
      <c r="Q26" s="36"/>
      <c r="R26" s="20">
        <f t="shared" si="8"/>
        <v>0</v>
      </c>
      <c r="S26" s="20" t="str">
        <f>IF('AUC TEMPLATE-MAKE COPY!'!$C26=0,"",IF('AUC TEMPLATE-MAKE COPY!'!$C26&gt;1,'AUC TEMPLATE-MAKE COPY!'!$C26,1))</f>
        <v/>
      </c>
      <c r="Z26" s="20">
        <f t="shared" si="2"/>
        <v>820</v>
      </c>
      <c r="AA26" s="20">
        <f t="shared" si="3"/>
        <v>820</v>
      </c>
      <c r="AB26" s="20">
        <f t="shared" si="4"/>
        <v>1150</v>
      </c>
      <c r="AC26" s="20">
        <f t="shared" si="5"/>
        <v>1150</v>
      </c>
    </row>
    <row r="27" spans="1:29" s="20" customFormat="1" ht="30" customHeight="1" x14ac:dyDescent="0.25">
      <c r="A27" s="1">
        <f t="shared" si="7"/>
        <v>14</v>
      </c>
      <c r="B27" s="47"/>
      <c r="C27" s="44"/>
      <c r="D27" s="33" t="str">
        <f t="shared" si="6"/>
        <v/>
      </c>
      <c r="E27" s="44"/>
      <c r="F27" s="44"/>
      <c r="G27" s="44"/>
      <c r="H27" s="43"/>
      <c r="I27" s="43"/>
      <c r="J27" s="46"/>
      <c r="K27" s="45"/>
      <c r="L27" s="44"/>
      <c r="M27" s="44"/>
      <c r="N27" s="44"/>
      <c r="O27" s="44"/>
      <c r="P27" s="43"/>
      <c r="Q27" s="42"/>
      <c r="R27" s="20">
        <f t="shared" si="8"/>
        <v>0</v>
      </c>
      <c r="S27" s="20" t="str">
        <f>IF('AUC TEMPLATE-MAKE COPY!'!$C27=0,"",IF('AUC TEMPLATE-MAKE COPY!'!$C27&gt;1,'AUC TEMPLATE-MAKE COPY!'!$C27,1))</f>
        <v/>
      </c>
      <c r="Z27" s="20">
        <f t="shared" si="2"/>
        <v>840</v>
      </c>
      <c r="AA27" s="20">
        <f t="shared" si="3"/>
        <v>840</v>
      </c>
      <c r="AB27" s="20">
        <f t="shared" si="4"/>
        <v>1200</v>
      </c>
      <c r="AC27" s="20">
        <f t="shared" si="5"/>
        <v>1200</v>
      </c>
    </row>
    <row r="28" spans="1:29" s="20" customFormat="1" ht="30" customHeight="1" x14ac:dyDescent="0.25">
      <c r="A28" s="1">
        <f t="shared" si="7"/>
        <v>15</v>
      </c>
      <c r="B28" s="41"/>
      <c r="C28" s="38"/>
      <c r="D28" s="33" t="str">
        <f t="shared" si="6"/>
        <v/>
      </c>
      <c r="E28" s="38"/>
      <c r="F28" s="38"/>
      <c r="G28" s="38"/>
      <c r="H28" s="37"/>
      <c r="I28" s="37"/>
      <c r="J28" s="40"/>
      <c r="K28" s="39"/>
      <c r="L28" s="38"/>
      <c r="M28" s="38"/>
      <c r="N28" s="38"/>
      <c r="O28" s="38"/>
      <c r="P28" s="37"/>
      <c r="Q28" s="36"/>
      <c r="R28" s="20">
        <f t="shared" si="8"/>
        <v>0</v>
      </c>
      <c r="S28" s="20" t="str">
        <f>IF('AUC TEMPLATE-MAKE COPY!'!$C28=0,"",IF('AUC TEMPLATE-MAKE COPY!'!$C28&gt;1,'AUC TEMPLATE-MAKE COPY!'!$C28,1))</f>
        <v/>
      </c>
      <c r="Z28" s="20">
        <f t="shared" si="2"/>
        <v>860</v>
      </c>
      <c r="AA28" s="20">
        <f t="shared" si="3"/>
        <v>860</v>
      </c>
      <c r="AB28" s="20">
        <f t="shared" si="4"/>
        <v>1250</v>
      </c>
      <c r="AC28" s="20">
        <f t="shared" si="5"/>
        <v>1250</v>
      </c>
    </row>
    <row r="29" spans="1:29" s="20" customFormat="1" ht="30" customHeight="1" x14ac:dyDescent="0.25">
      <c r="A29" s="1">
        <f t="shared" si="7"/>
        <v>16</v>
      </c>
      <c r="B29" s="47"/>
      <c r="C29" s="44"/>
      <c r="D29" s="33" t="str">
        <f t="shared" si="6"/>
        <v/>
      </c>
      <c r="E29" s="44"/>
      <c r="F29" s="44"/>
      <c r="G29" s="44"/>
      <c r="H29" s="43"/>
      <c r="I29" s="43"/>
      <c r="J29" s="46"/>
      <c r="K29" s="45"/>
      <c r="L29" s="44"/>
      <c r="M29" s="44"/>
      <c r="N29" s="44"/>
      <c r="O29" s="44"/>
      <c r="P29" s="43"/>
      <c r="Q29" s="42"/>
      <c r="R29" s="20">
        <f t="shared" si="8"/>
        <v>0</v>
      </c>
      <c r="S29" s="20" t="str">
        <f>IF('AUC TEMPLATE-MAKE COPY!'!$C29=0,"",IF('AUC TEMPLATE-MAKE COPY!'!$C29&gt;1,'AUC TEMPLATE-MAKE COPY!'!$C29,1))</f>
        <v/>
      </c>
      <c r="Z29" s="20">
        <f t="shared" si="2"/>
        <v>880</v>
      </c>
      <c r="AA29" s="20">
        <f t="shared" si="3"/>
        <v>880</v>
      </c>
      <c r="AB29" s="20">
        <f t="shared" si="4"/>
        <v>1300</v>
      </c>
      <c r="AC29" s="20">
        <f t="shared" si="5"/>
        <v>1300</v>
      </c>
    </row>
    <row r="30" spans="1:29" s="20" customFormat="1" ht="30" customHeight="1" x14ac:dyDescent="0.25">
      <c r="A30" s="1">
        <f t="shared" si="7"/>
        <v>17</v>
      </c>
      <c r="B30" s="41"/>
      <c r="C30" s="38"/>
      <c r="D30" s="33" t="str">
        <f t="shared" si="6"/>
        <v/>
      </c>
      <c r="E30" s="38"/>
      <c r="F30" s="38"/>
      <c r="G30" s="38"/>
      <c r="H30" s="37"/>
      <c r="I30" s="37"/>
      <c r="J30" s="40"/>
      <c r="K30" s="39"/>
      <c r="L30" s="38"/>
      <c r="M30" s="38"/>
      <c r="N30" s="38"/>
      <c r="O30" s="38"/>
      <c r="P30" s="37"/>
      <c r="Q30" s="36"/>
      <c r="R30" s="20">
        <f t="shared" si="8"/>
        <v>0</v>
      </c>
      <c r="S30" s="20" t="str">
        <f>IF('AUC TEMPLATE-MAKE COPY!'!$C30=0,"",IF('AUC TEMPLATE-MAKE COPY!'!$C30&gt;1,'AUC TEMPLATE-MAKE COPY!'!$C30,1))</f>
        <v/>
      </c>
      <c r="Z30" s="20">
        <f t="shared" si="2"/>
        <v>900</v>
      </c>
      <c r="AA30" s="20">
        <f t="shared" si="3"/>
        <v>900</v>
      </c>
      <c r="AB30" s="20">
        <f t="shared" si="4"/>
        <v>1350</v>
      </c>
      <c r="AC30" s="20">
        <f t="shared" si="5"/>
        <v>1350</v>
      </c>
    </row>
    <row r="31" spans="1:29" s="20" customFormat="1" ht="30" customHeight="1" x14ac:dyDescent="0.25">
      <c r="A31" s="1">
        <f t="shared" si="7"/>
        <v>18</v>
      </c>
      <c r="B31" s="47"/>
      <c r="C31" s="44"/>
      <c r="D31" s="33" t="str">
        <f t="shared" si="6"/>
        <v/>
      </c>
      <c r="E31" s="44"/>
      <c r="F31" s="44"/>
      <c r="G31" s="44"/>
      <c r="H31" s="43"/>
      <c r="I31" s="43"/>
      <c r="J31" s="46"/>
      <c r="K31" s="45"/>
      <c r="L31" s="44"/>
      <c r="M31" s="44"/>
      <c r="N31" s="44"/>
      <c r="O31" s="44"/>
      <c r="P31" s="43"/>
      <c r="Q31" s="42"/>
      <c r="R31" s="20">
        <f t="shared" si="8"/>
        <v>0</v>
      </c>
      <c r="S31" s="20" t="str">
        <f>IF('AUC TEMPLATE-MAKE COPY!'!$C31=0,"",IF('AUC TEMPLATE-MAKE COPY!'!$C31&gt;1,'AUC TEMPLATE-MAKE COPY!'!$C31,1))</f>
        <v/>
      </c>
      <c r="Z31" s="20">
        <f t="shared" si="2"/>
        <v>920</v>
      </c>
      <c r="AA31" s="20">
        <f t="shared" si="3"/>
        <v>920</v>
      </c>
      <c r="AB31" s="20">
        <f t="shared" si="4"/>
        <v>1400</v>
      </c>
      <c r="AC31" s="20">
        <f t="shared" si="5"/>
        <v>1400</v>
      </c>
    </row>
    <row r="32" spans="1:29" s="20" customFormat="1" ht="30" customHeight="1" x14ac:dyDescent="0.25">
      <c r="A32" s="1">
        <f t="shared" si="7"/>
        <v>19</v>
      </c>
      <c r="B32" s="41"/>
      <c r="C32" s="38"/>
      <c r="D32" s="33" t="str">
        <f t="shared" si="6"/>
        <v/>
      </c>
      <c r="E32" s="38"/>
      <c r="F32" s="38"/>
      <c r="G32" s="38"/>
      <c r="H32" s="37"/>
      <c r="I32" s="37"/>
      <c r="J32" s="40"/>
      <c r="K32" s="39"/>
      <c r="L32" s="38"/>
      <c r="M32" s="38"/>
      <c r="N32" s="38"/>
      <c r="O32" s="38"/>
      <c r="P32" s="37"/>
      <c r="Q32" s="36"/>
      <c r="R32" s="20">
        <f t="shared" si="8"/>
        <v>0</v>
      </c>
      <c r="S32" s="20" t="str">
        <f>IF('AUC TEMPLATE-MAKE COPY!'!$C32=0,"",IF('AUC TEMPLATE-MAKE COPY!'!$C32&gt;1,'AUC TEMPLATE-MAKE COPY!'!$C32,1))</f>
        <v/>
      </c>
      <c r="Z32" s="20">
        <f t="shared" si="2"/>
        <v>940</v>
      </c>
      <c r="AA32" s="20">
        <f t="shared" si="3"/>
        <v>940</v>
      </c>
      <c r="AB32" s="20">
        <f t="shared" si="4"/>
        <v>1450</v>
      </c>
      <c r="AC32" s="20">
        <f t="shared" si="5"/>
        <v>1450</v>
      </c>
    </row>
    <row r="33" spans="1:29" s="20" customFormat="1" ht="30" customHeight="1" x14ac:dyDescent="0.25">
      <c r="A33" s="1">
        <f t="shared" si="7"/>
        <v>20</v>
      </c>
      <c r="B33" s="47"/>
      <c r="C33" s="44"/>
      <c r="D33" s="33" t="str">
        <f t="shared" si="6"/>
        <v/>
      </c>
      <c r="E33" s="44"/>
      <c r="F33" s="44"/>
      <c r="G33" s="44"/>
      <c r="H33" s="43"/>
      <c r="I33" s="43"/>
      <c r="J33" s="46"/>
      <c r="K33" s="45"/>
      <c r="L33" s="44"/>
      <c r="M33" s="44"/>
      <c r="N33" s="44"/>
      <c r="O33" s="44"/>
      <c r="P33" s="43"/>
      <c r="Q33" s="42"/>
      <c r="R33" s="20">
        <f t="shared" si="8"/>
        <v>0</v>
      </c>
      <c r="S33" s="20" t="str">
        <f>IF('AUC TEMPLATE-MAKE COPY!'!$C33=0,"",IF('AUC TEMPLATE-MAKE COPY!'!$C33&gt;1,'AUC TEMPLATE-MAKE COPY!'!$C33,1))</f>
        <v/>
      </c>
      <c r="Z33" s="20">
        <f t="shared" si="2"/>
        <v>960</v>
      </c>
      <c r="AA33" s="20">
        <f t="shared" si="3"/>
        <v>960</v>
      </c>
      <c r="AB33" s="20">
        <f t="shared" si="4"/>
        <v>1500</v>
      </c>
      <c r="AC33" s="20">
        <f t="shared" si="5"/>
        <v>1500</v>
      </c>
    </row>
    <row r="34" spans="1:29" s="20" customFormat="1" ht="30" customHeight="1" x14ac:dyDescent="0.25">
      <c r="A34" s="1">
        <f t="shared" si="7"/>
        <v>21</v>
      </c>
      <c r="B34" s="41"/>
      <c r="C34" s="38"/>
      <c r="D34" s="33" t="str">
        <f t="shared" si="6"/>
        <v/>
      </c>
      <c r="E34" s="38"/>
      <c r="F34" s="38"/>
      <c r="G34" s="38"/>
      <c r="H34" s="37"/>
      <c r="I34" s="37"/>
      <c r="J34" s="40"/>
      <c r="K34" s="39"/>
      <c r="L34" s="38"/>
      <c r="M34" s="38"/>
      <c r="N34" s="38"/>
      <c r="O34" s="38"/>
      <c r="P34" s="37"/>
      <c r="Q34" s="36"/>
      <c r="R34" s="20">
        <f t="shared" si="8"/>
        <v>0</v>
      </c>
      <c r="S34" s="20" t="str">
        <f>IF('AUC TEMPLATE-MAKE COPY!'!$C34=0,"",IF('AUC TEMPLATE-MAKE COPY!'!$C34&gt;1,'AUC TEMPLATE-MAKE COPY!'!$C34,1))</f>
        <v/>
      </c>
      <c r="Z34" s="20">
        <f t="shared" si="2"/>
        <v>980</v>
      </c>
      <c r="AA34" s="20">
        <f t="shared" si="3"/>
        <v>980</v>
      </c>
      <c r="AB34" s="20">
        <f t="shared" si="4"/>
        <v>1550</v>
      </c>
      <c r="AC34" s="20">
        <f t="shared" si="5"/>
        <v>1550</v>
      </c>
    </row>
    <row r="35" spans="1:29" s="20" customFormat="1" ht="30" customHeight="1" x14ac:dyDescent="0.25">
      <c r="A35" s="1">
        <f t="shared" si="7"/>
        <v>22</v>
      </c>
      <c r="B35" s="47"/>
      <c r="C35" s="44"/>
      <c r="D35" s="33" t="str">
        <f t="shared" si="6"/>
        <v/>
      </c>
      <c r="E35" s="44"/>
      <c r="F35" s="44"/>
      <c r="G35" s="44"/>
      <c r="H35" s="43"/>
      <c r="I35" s="43"/>
      <c r="J35" s="46"/>
      <c r="K35" s="45"/>
      <c r="L35" s="44"/>
      <c r="M35" s="44"/>
      <c r="N35" s="44"/>
      <c r="O35" s="44"/>
      <c r="P35" s="43"/>
      <c r="Q35" s="42"/>
      <c r="R35" s="20">
        <f t="shared" si="8"/>
        <v>0</v>
      </c>
      <c r="S35" s="20" t="str">
        <f>IF('AUC TEMPLATE-MAKE COPY!'!$C35=0,"",IF('AUC TEMPLATE-MAKE COPY!'!$C35&gt;1,'AUC TEMPLATE-MAKE COPY!'!$C35,1))</f>
        <v/>
      </c>
      <c r="Z35" s="20">
        <f t="shared" si="2"/>
        <v>1000</v>
      </c>
      <c r="AA35" s="20">
        <f t="shared" si="3"/>
        <v>1000</v>
      </c>
      <c r="AB35" s="20">
        <f t="shared" si="4"/>
        <v>1600</v>
      </c>
      <c r="AC35" s="20">
        <f t="shared" si="5"/>
        <v>1600</v>
      </c>
    </row>
    <row r="36" spans="1:29" s="20" customFormat="1" ht="30" customHeight="1" x14ac:dyDescent="0.25">
      <c r="A36" s="1">
        <f t="shared" si="7"/>
        <v>23</v>
      </c>
      <c r="B36" s="41"/>
      <c r="C36" s="38"/>
      <c r="D36" s="33" t="str">
        <f t="shared" si="6"/>
        <v/>
      </c>
      <c r="E36" s="38"/>
      <c r="F36" s="38"/>
      <c r="G36" s="38"/>
      <c r="H36" s="37"/>
      <c r="I36" s="37"/>
      <c r="J36" s="40"/>
      <c r="K36" s="39"/>
      <c r="L36" s="38"/>
      <c r="M36" s="38"/>
      <c r="N36" s="38"/>
      <c r="O36" s="38"/>
      <c r="P36" s="37"/>
      <c r="Q36" s="36"/>
      <c r="R36" s="20">
        <f t="shared" si="8"/>
        <v>0</v>
      </c>
      <c r="S36" s="20" t="str">
        <f>IF('AUC TEMPLATE-MAKE COPY!'!$C36=0,"",IF('AUC TEMPLATE-MAKE COPY!'!$C36&gt;1,'AUC TEMPLATE-MAKE COPY!'!$C36,1))</f>
        <v/>
      </c>
      <c r="Z36" s="20">
        <f t="shared" si="2"/>
        <v>1020</v>
      </c>
      <c r="AA36" s="20">
        <f t="shared" si="3"/>
        <v>1020</v>
      </c>
      <c r="AB36" s="20">
        <f t="shared" si="4"/>
        <v>1650</v>
      </c>
      <c r="AC36" s="20">
        <f t="shared" si="5"/>
        <v>1650</v>
      </c>
    </row>
    <row r="37" spans="1:29" s="20" customFormat="1" ht="30" customHeight="1" x14ac:dyDescent="0.25">
      <c r="A37" s="1">
        <f t="shared" si="7"/>
        <v>24</v>
      </c>
      <c r="B37" s="47"/>
      <c r="C37" s="44"/>
      <c r="D37" s="33" t="str">
        <f t="shared" si="6"/>
        <v/>
      </c>
      <c r="E37" s="44"/>
      <c r="F37" s="44"/>
      <c r="G37" s="44"/>
      <c r="H37" s="43"/>
      <c r="I37" s="43"/>
      <c r="J37" s="46"/>
      <c r="K37" s="45"/>
      <c r="L37" s="44"/>
      <c r="M37" s="44"/>
      <c r="N37" s="44"/>
      <c r="O37" s="44"/>
      <c r="P37" s="43"/>
      <c r="Q37" s="42"/>
      <c r="R37" s="20">
        <f t="shared" si="8"/>
        <v>0</v>
      </c>
      <c r="S37" s="20" t="str">
        <f>IF('AUC TEMPLATE-MAKE COPY!'!$C37=0,"",IF('AUC TEMPLATE-MAKE COPY!'!$C37&gt;1,'AUC TEMPLATE-MAKE COPY!'!$C37,1))</f>
        <v/>
      </c>
      <c r="Z37" s="20">
        <f t="shared" si="2"/>
        <v>1040</v>
      </c>
      <c r="AA37" s="20">
        <f t="shared" si="3"/>
        <v>1040</v>
      </c>
      <c r="AB37" s="20">
        <f t="shared" si="4"/>
        <v>1700</v>
      </c>
      <c r="AC37" s="20">
        <f t="shared" si="5"/>
        <v>1700</v>
      </c>
    </row>
    <row r="38" spans="1:29" s="20" customFormat="1" ht="30" customHeight="1" x14ac:dyDescent="0.25">
      <c r="A38" s="1">
        <f t="shared" si="7"/>
        <v>25</v>
      </c>
      <c r="B38" s="41"/>
      <c r="C38" s="38"/>
      <c r="D38" s="33" t="str">
        <f t="shared" si="6"/>
        <v/>
      </c>
      <c r="E38" s="38"/>
      <c r="F38" s="38"/>
      <c r="G38" s="38"/>
      <c r="H38" s="37"/>
      <c r="I38" s="37"/>
      <c r="J38" s="40"/>
      <c r="K38" s="39"/>
      <c r="L38" s="38"/>
      <c r="M38" s="38"/>
      <c r="N38" s="38"/>
      <c r="O38" s="38"/>
      <c r="P38" s="37"/>
      <c r="Q38" s="36"/>
      <c r="R38" s="20">
        <f t="shared" si="8"/>
        <v>0</v>
      </c>
      <c r="S38" s="20" t="str">
        <f>IF('AUC TEMPLATE-MAKE COPY!'!$C38=0,"",IF('AUC TEMPLATE-MAKE COPY!'!$C38&gt;1,'AUC TEMPLATE-MAKE COPY!'!$C38,1))</f>
        <v/>
      </c>
      <c r="Z38" s="20">
        <f t="shared" si="2"/>
        <v>1060</v>
      </c>
      <c r="AA38" s="20">
        <f t="shared" si="3"/>
        <v>1060</v>
      </c>
      <c r="AB38" s="20">
        <f t="shared" si="4"/>
        <v>1750</v>
      </c>
      <c r="AC38" s="20">
        <f t="shared" si="5"/>
        <v>1750</v>
      </c>
    </row>
    <row r="39" spans="1:29" s="20" customFormat="1" ht="30" customHeight="1" x14ac:dyDescent="0.25">
      <c r="A39" s="1">
        <f t="shared" si="7"/>
        <v>26</v>
      </c>
      <c r="B39" s="47"/>
      <c r="C39" s="44"/>
      <c r="D39" s="33" t="str">
        <f t="shared" si="6"/>
        <v/>
      </c>
      <c r="E39" s="44"/>
      <c r="F39" s="44"/>
      <c r="G39" s="44"/>
      <c r="H39" s="43"/>
      <c r="I39" s="43"/>
      <c r="J39" s="46"/>
      <c r="K39" s="45"/>
      <c r="L39" s="44"/>
      <c r="M39" s="44"/>
      <c r="N39" s="44"/>
      <c r="O39" s="44"/>
      <c r="P39" s="43"/>
      <c r="Q39" s="42"/>
      <c r="R39" s="20">
        <f t="shared" si="8"/>
        <v>0</v>
      </c>
      <c r="S39" s="20" t="str">
        <f>IF('AUC TEMPLATE-MAKE COPY!'!$C39=0,"",IF('AUC TEMPLATE-MAKE COPY!'!$C39&gt;1,'AUC TEMPLATE-MAKE COPY!'!$C39,1))</f>
        <v/>
      </c>
      <c r="Z39" s="20">
        <f t="shared" si="2"/>
        <v>1080</v>
      </c>
      <c r="AA39" s="20">
        <f t="shared" si="3"/>
        <v>1080</v>
      </c>
      <c r="AB39" s="20">
        <f t="shared" si="4"/>
        <v>1800</v>
      </c>
      <c r="AC39" s="20">
        <f t="shared" si="5"/>
        <v>1800</v>
      </c>
    </row>
    <row r="40" spans="1:29" s="20" customFormat="1" ht="30" customHeight="1" x14ac:dyDescent="0.25">
      <c r="A40" s="1">
        <f t="shared" si="7"/>
        <v>27</v>
      </c>
      <c r="B40" s="41"/>
      <c r="C40" s="38"/>
      <c r="D40" s="33" t="str">
        <f t="shared" si="6"/>
        <v/>
      </c>
      <c r="E40" s="38"/>
      <c r="F40" s="38"/>
      <c r="G40" s="38"/>
      <c r="H40" s="37"/>
      <c r="I40" s="37"/>
      <c r="J40" s="40"/>
      <c r="K40" s="39"/>
      <c r="L40" s="38"/>
      <c r="M40" s="38"/>
      <c r="N40" s="38"/>
      <c r="O40" s="38"/>
      <c r="P40" s="37"/>
      <c r="Q40" s="36"/>
      <c r="R40" s="20">
        <f t="shared" si="8"/>
        <v>0</v>
      </c>
      <c r="S40" s="20" t="str">
        <f>IF('AUC TEMPLATE-MAKE COPY!'!$C40=0,"",IF('AUC TEMPLATE-MAKE COPY!'!$C40&gt;1,'AUC TEMPLATE-MAKE COPY!'!$C40,1))</f>
        <v/>
      </c>
      <c r="Z40" s="20">
        <f t="shared" si="2"/>
        <v>1100</v>
      </c>
      <c r="AA40" s="20">
        <f t="shared" si="3"/>
        <v>1100</v>
      </c>
      <c r="AB40" s="20">
        <f t="shared" si="4"/>
        <v>1850</v>
      </c>
      <c r="AC40" s="20">
        <f t="shared" si="5"/>
        <v>1850</v>
      </c>
    </row>
    <row r="41" spans="1:29" s="20" customFormat="1" ht="30" customHeight="1" x14ac:dyDescent="0.25">
      <c r="A41" s="1">
        <f t="shared" si="7"/>
        <v>28</v>
      </c>
      <c r="B41" s="47"/>
      <c r="C41" s="44"/>
      <c r="D41" s="33" t="str">
        <f t="shared" si="6"/>
        <v/>
      </c>
      <c r="E41" s="44"/>
      <c r="F41" s="44"/>
      <c r="G41" s="44"/>
      <c r="H41" s="43"/>
      <c r="I41" s="43"/>
      <c r="J41" s="46"/>
      <c r="K41" s="45"/>
      <c r="L41" s="44"/>
      <c r="M41" s="44"/>
      <c r="N41" s="44"/>
      <c r="O41" s="44"/>
      <c r="P41" s="43"/>
      <c r="Q41" s="42"/>
      <c r="R41" s="20">
        <f t="shared" si="8"/>
        <v>0</v>
      </c>
      <c r="S41" s="20" t="str">
        <f>IF('AUC TEMPLATE-MAKE COPY!'!$C41=0,"",IF('AUC TEMPLATE-MAKE COPY!'!$C41&gt;1,'AUC TEMPLATE-MAKE COPY!'!$C41,1))</f>
        <v/>
      </c>
      <c r="Z41" s="20">
        <f t="shared" si="2"/>
        <v>1120</v>
      </c>
      <c r="AA41" s="20">
        <f t="shared" si="3"/>
        <v>1120</v>
      </c>
      <c r="AB41" s="20">
        <f t="shared" si="4"/>
        <v>1900</v>
      </c>
      <c r="AC41" s="20">
        <f t="shared" si="5"/>
        <v>1900</v>
      </c>
    </row>
    <row r="42" spans="1:29" s="20" customFormat="1" ht="30" customHeight="1" x14ac:dyDescent="0.25">
      <c r="A42" s="1">
        <f t="shared" si="7"/>
        <v>29</v>
      </c>
      <c r="B42" s="41"/>
      <c r="C42" s="38"/>
      <c r="D42" s="33" t="str">
        <f t="shared" si="6"/>
        <v/>
      </c>
      <c r="E42" s="38"/>
      <c r="F42" s="38"/>
      <c r="G42" s="38"/>
      <c r="H42" s="37"/>
      <c r="I42" s="37"/>
      <c r="J42" s="40"/>
      <c r="K42" s="39"/>
      <c r="L42" s="38"/>
      <c r="M42" s="38"/>
      <c r="N42" s="38"/>
      <c r="O42" s="38"/>
      <c r="P42" s="37"/>
      <c r="Q42" s="36"/>
      <c r="R42" s="20">
        <f t="shared" si="8"/>
        <v>0</v>
      </c>
      <c r="S42" s="20" t="str">
        <f>IF('AUC TEMPLATE-MAKE COPY!'!$C42=0,"",IF('AUC TEMPLATE-MAKE COPY!'!$C42&gt;1,'AUC TEMPLATE-MAKE COPY!'!$C42,1))</f>
        <v/>
      </c>
      <c r="Z42" s="20">
        <f t="shared" si="2"/>
        <v>1140</v>
      </c>
      <c r="AA42" s="20">
        <f t="shared" si="3"/>
        <v>1140</v>
      </c>
      <c r="AB42" s="20">
        <f t="shared" si="4"/>
        <v>1950</v>
      </c>
      <c r="AC42" s="20">
        <f t="shared" si="5"/>
        <v>1950</v>
      </c>
    </row>
    <row r="43" spans="1:29" s="20" customFormat="1" ht="30" customHeight="1" x14ac:dyDescent="0.25">
      <c r="A43" s="1">
        <f t="shared" si="7"/>
        <v>30</v>
      </c>
      <c r="B43" s="35"/>
      <c r="C43" s="34"/>
      <c r="D43" s="33" t="str">
        <f t="shared" si="6"/>
        <v/>
      </c>
      <c r="E43" s="30"/>
      <c r="F43" s="30"/>
      <c r="G43" s="30"/>
      <c r="H43" s="29"/>
      <c r="I43" s="29"/>
      <c r="J43" s="32"/>
      <c r="K43" s="31"/>
      <c r="L43" s="30"/>
      <c r="M43" s="30"/>
      <c r="N43" s="30"/>
      <c r="O43" s="30"/>
      <c r="P43" s="29"/>
      <c r="Q43" s="28"/>
      <c r="R43" s="20">
        <f t="shared" si="8"/>
        <v>0</v>
      </c>
      <c r="S43" s="20" t="str">
        <f>IF('AUC TEMPLATE-MAKE COPY!'!$C43=0,"",IF('AUC TEMPLATE-MAKE COPY!'!$C43&gt;1,'AUC TEMPLATE-MAKE COPY!'!$C43,1))</f>
        <v/>
      </c>
      <c r="Z43" s="20">
        <f t="shared" si="2"/>
        <v>1160</v>
      </c>
      <c r="AA43" s="20">
        <f t="shared" si="3"/>
        <v>1160</v>
      </c>
      <c r="AB43" s="20">
        <f t="shared" si="4"/>
        <v>2000</v>
      </c>
      <c r="AC43" s="20">
        <f t="shared" si="5"/>
        <v>2000</v>
      </c>
    </row>
    <row r="44" spans="1:29" s="20" customFormat="1" ht="30" customHeight="1" x14ac:dyDescent="0.25">
      <c r="A44" s="1">
        <f t="shared" si="7"/>
        <v>31</v>
      </c>
      <c r="B44" s="35"/>
      <c r="C44" s="34"/>
      <c r="D44" s="33" t="str">
        <f t="shared" si="6"/>
        <v/>
      </c>
      <c r="E44" s="30"/>
      <c r="F44" s="30"/>
      <c r="G44" s="30"/>
      <c r="H44" s="29"/>
      <c r="I44" s="29"/>
      <c r="J44" s="32"/>
      <c r="K44" s="31"/>
      <c r="L44" s="30"/>
      <c r="M44" s="30"/>
      <c r="N44" s="30"/>
      <c r="O44" s="30"/>
      <c r="P44" s="29"/>
      <c r="Q44" s="28"/>
      <c r="R44" s="20">
        <f t="shared" si="8"/>
        <v>0</v>
      </c>
      <c r="Z44" s="20">
        <f t="shared" si="2"/>
        <v>1180</v>
      </c>
      <c r="AA44" s="20">
        <f t="shared" si="3"/>
        <v>1180</v>
      </c>
      <c r="AB44" s="20">
        <f t="shared" si="4"/>
        <v>2050</v>
      </c>
      <c r="AC44" s="20">
        <f t="shared" si="5"/>
        <v>2050</v>
      </c>
    </row>
    <row r="45" spans="1:29" s="20" customFormat="1" ht="30" customHeight="1" x14ac:dyDescent="0.25">
      <c r="A45" s="1">
        <f t="shared" si="7"/>
        <v>32</v>
      </c>
      <c r="B45" s="35"/>
      <c r="C45" s="34"/>
      <c r="D45" s="33" t="str">
        <f t="shared" si="6"/>
        <v/>
      </c>
      <c r="E45" s="30"/>
      <c r="F45" s="30"/>
      <c r="G45" s="30"/>
      <c r="H45" s="29"/>
      <c r="I45" s="29"/>
      <c r="J45" s="32"/>
      <c r="K45" s="31"/>
      <c r="L45" s="30"/>
      <c r="M45" s="30"/>
      <c r="N45" s="30"/>
      <c r="O45" s="30"/>
      <c r="P45" s="29"/>
      <c r="Q45" s="28"/>
      <c r="R45" s="20">
        <f t="shared" si="8"/>
        <v>0</v>
      </c>
      <c r="Z45" s="20">
        <f t="shared" si="2"/>
        <v>1200</v>
      </c>
      <c r="AA45" s="20">
        <f t="shared" si="3"/>
        <v>1200</v>
      </c>
      <c r="AB45" s="20">
        <f t="shared" si="4"/>
        <v>2100</v>
      </c>
      <c r="AC45" s="20">
        <f t="shared" si="5"/>
        <v>2100</v>
      </c>
    </row>
    <row r="46" spans="1:29" s="20" customFormat="1" ht="30" customHeight="1" x14ac:dyDescent="0.25">
      <c r="A46" s="1">
        <f t="shared" si="7"/>
        <v>33</v>
      </c>
      <c r="B46" s="35"/>
      <c r="C46" s="34"/>
      <c r="D46" s="33" t="str">
        <f t="shared" si="6"/>
        <v/>
      </c>
      <c r="E46" s="30"/>
      <c r="F46" s="30"/>
      <c r="G46" s="30"/>
      <c r="H46" s="29"/>
      <c r="I46" s="29"/>
      <c r="J46" s="32"/>
      <c r="K46" s="31"/>
      <c r="L46" s="30"/>
      <c r="M46" s="30"/>
      <c r="N46" s="30"/>
      <c r="O46" s="30"/>
      <c r="P46" s="29"/>
      <c r="Q46" s="28"/>
      <c r="R46" s="20">
        <f t="shared" si="8"/>
        <v>0</v>
      </c>
      <c r="Z46" s="20">
        <f t="shared" si="2"/>
        <v>1220</v>
      </c>
      <c r="AA46" s="20">
        <f t="shared" si="3"/>
        <v>1220</v>
      </c>
      <c r="AB46" s="20">
        <f t="shared" si="4"/>
        <v>2150</v>
      </c>
      <c r="AC46" s="20">
        <f t="shared" si="5"/>
        <v>2150</v>
      </c>
    </row>
    <row r="47" spans="1:29" s="20" customFormat="1" ht="30" customHeight="1" x14ac:dyDescent="0.25">
      <c r="A47" s="1">
        <f t="shared" si="7"/>
        <v>34</v>
      </c>
      <c r="B47" s="35"/>
      <c r="C47" s="34"/>
      <c r="D47" s="33" t="str">
        <f t="shared" si="6"/>
        <v/>
      </c>
      <c r="E47" s="30"/>
      <c r="F47" s="30"/>
      <c r="G47" s="30"/>
      <c r="H47" s="29"/>
      <c r="I47" s="29"/>
      <c r="J47" s="32"/>
      <c r="K47" s="31"/>
      <c r="L47" s="30"/>
      <c r="M47" s="30"/>
      <c r="N47" s="30"/>
      <c r="O47" s="30"/>
      <c r="P47" s="29"/>
      <c r="Q47" s="28"/>
      <c r="R47" s="20">
        <f t="shared" si="8"/>
        <v>0</v>
      </c>
      <c r="Z47" s="20">
        <f t="shared" si="2"/>
        <v>1240</v>
      </c>
      <c r="AA47" s="20">
        <f t="shared" si="3"/>
        <v>1240</v>
      </c>
      <c r="AB47" s="20">
        <f t="shared" si="4"/>
        <v>2200</v>
      </c>
      <c r="AC47" s="20">
        <f t="shared" si="5"/>
        <v>2200</v>
      </c>
    </row>
    <row r="48" spans="1:29" s="20" customFormat="1" ht="30" customHeight="1" x14ac:dyDescent="0.25">
      <c r="A48" s="1">
        <f t="shared" si="7"/>
        <v>35</v>
      </c>
      <c r="B48" s="35"/>
      <c r="C48" s="34"/>
      <c r="D48" s="33" t="str">
        <f t="shared" si="6"/>
        <v/>
      </c>
      <c r="E48" s="30"/>
      <c r="F48" s="30"/>
      <c r="G48" s="30"/>
      <c r="H48" s="29"/>
      <c r="I48" s="29"/>
      <c r="J48" s="32"/>
      <c r="K48" s="31"/>
      <c r="L48" s="30"/>
      <c r="M48" s="30"/>
      <c r="N48" s="30"/>
      <c r="O48" s="30"/>
      <c r="P48" s="29"/>
      <c r="Q48" s="28"/>
      <c r="R48" s="20">
        <f t="shared" si="8"/>
        <v>0</v>
      </c>
      <c r="Z48" s="20">
        <f t="shared" si="2"/>
        <v>1260</v>
      </c>
      <c r="AA48" s="20">
        <f t="shared" si="3"/>
        <v>1260</v>
      </c>
      <c r="AB48" s="20">
        <f t="shared" si="4"/>
        <v>2250</v>
      </c>
      <c r="AC48" s="20">
        <f t="shared" si="5"/>
        <v>2250</v>
      </c>
    </row>
    <row r="49" spans="1:30" s="20" customFormat="1" ht="30" customHeight="1" x14ac:dyDescent="0.25">
      <c r="A49" s="1">
        <f t="shared" si="7"/>
        <v>36</v>
      </c>
      <c r="B49" s="35"/>
      <c r="C49" s="34"/>
      <c r="D49" s="33" t="str">
        <f t="shared" si="6"/>
        <v/>
      </c>
      <c r="E49" s="30"/>
      <c r="F49" s="30"/>
      <c r="G49" s="30"/>
      <c r="H49" s="29"/>
      <c r="I49" s="29"/>
      <c r="J49" s="32"/>
      <c r="K49" s="31"/>
      <c r="L49" s="30"/>
      <c r="M49" s="30"/>
      <c r="N49" s="30"/>
      <c r="O49" s="30"/>
      <c r="P49" s="29"/>
      <c r="Q49" s="28"/>
      <c r="R49" s="20">
        <f t="shared" si="8"/>
        <v>0</v>
      </c>
      <c r="Z49" s="20">
        <f t="shared" si="2"/>
        <v>1280</v>
      </c>
      <c r="AA49" s="20">
        <f t="shared" si="3"/>
        <v>1280</v>
      </c>
      <c r="AB49" s="20">
        <f t="shared" si="4"/>
        <v>2300</v>
      </c>
      <c r="AC49" s="20">
        <f t="shared" si="5"/>
        <v>2300</v>
      </c>
    </row>
    <row r="50" spans="1:30" s="20" customFormat="1" ht="30" customHeight="1" x14ac:dyDescent="0.25">
      <c r="A50" s="1">
        <f t="shared" si="7"/>
        <v>37</v>
      </c>
      <c r="B50" s="35"/>
      <c r="C50" s="34"/>
      <c r="D50" s="33" t="str">
        <f t="shared" si="6"/>
        <v/>
      </c>
      <c r="E50" s="30"/>
      <c r="F50" s="30"/>
      <c r="G50" s="30"/>
      <c r="H50" s="29"/>
      <c r="I50" s="29"/>
      <c r="J50" s="32"/>
      <c r="K50" s="31"/>
      <c r="L50" s="30"/>
      <c r="M50" s="30"/>
      <c r="N50" s="30"/>
      <c r="O50" s="30"/>
      <c r="P50" s="29"/>
      <c r="Q50" s="28"/>
      <c r="R50" s="20">
        <f t="shared" si="8"/>
        <v>0</v>
      </c>
      <c r="Z50" s="20">
        <f t="shared" si="2"/>
        <v>1300</v>
      </c>
      <c r="AA50" s="20">
        <f t="shared" si="3"/>
        <v>1300</v>
      </c>
      <c r="AB50" s="20">
        <f t="shared" si="4"/>
        <v>2350</v>
      </c>
      <c r="AC50" s="20">
        <f t="shared" si="5"/>
        <v>2350</v>
      </c>
    </row>
    <row r="51" spans="1:30" s="20" customFormat="1" ht="30" customHeight="1" x14ac:dyDescent="0.25">
      <c r="A51" s="1">
        <f t="shared" si="7"/>
        <v>38</v>
      </c>
      <c r="B51" s="35"/>
      <c r="C51" s="34"/>
      <c r="D51" s="33" t="str">
        <f t="shared" si="6"/>
        <v/>
      </c>
      <c r="E51" s="30"/>
      <c r="F51" s="30"/>
      <c r="G51" s="30"/>
      <c r="H51" s="29"/>
      <c r="I51" s="29"/>
      <c r="J51" s="32"/>
      <c r="K51" s="31"/>
      <c r="L51" s="30"/>
      <c r="M51" s="30"/>
      <c r="N51" s="30"/>
      <c r="O51" s="30"/>
      <c r="P51" s="29"/>
      <c r="Q51" s="28"/>
      <c r="R51" s="20">
        <f t="shared" si="8"/>
        <v>0</v>
      </c>
      <c r="Z51" s="20">
        <f t="shared" si="2"/>
        <v>1320</v>
      </c>
      <c r="AA51" s="20">
        <f t="shared" si="3"/>
        <v>1320</v>
      </c>
      <c r="AB51" s="20">
        <f t="shared" si="4"/>
        <v>2400</v>
      </c>
      <c r="AC51" s="20">
        <f t="shared" si="5"/>
        <v>2400</v>
      </c>
    </row>
    <row r="52" spans="1:30" s="20" customFormat="1" ht="30" customHeight="1" x14ac:dyDescent="0.25">
      <c r="A52" s="1">
        <f t="shared" si="7"/>
        <v>39</v>
      </c>
      <c r="B52" s="35"/>
      <c r="C52" s="34"/>
      <c r="D52" s="33" t="str">
        <f t="shared" si="6"/>
        <v/>
      </c>
      <c r="E52" s="30"/>
      <c r="F52" s="30"/>
      <c r="G52" s="30"/>
      <c r="H52" s="29"/>
      <c r="I52" s="29"/>
      <c r="J52" s="32"/>
      <c r="K52" s="31"/>
      <c r="L52" s="30"/>
      <c r="M52" s="30"/>
      <c r="N52" s="30"/>
      <c r="O52" s="30"/>
      <c r="P52" s="29"/>
      <c r="Q52" s="28"/>
      <c r="R52" s="20">
        <f t="shared" si="8"/>
        <v>0</v>
      </c>
      <c r="Z52" s="20">
        <f t="shared" si="2"/>
        <v>1340</v>
      </c>
      <c r="AA52" s="20">
        <f t="shared" si="3"/>
        <v>1340</v>
      </c>
      <c r="AB52" s="20">
        <f t="shared" si="4"/>
        <v>2450</v>
      </c>
      <c r="AC52" s="20">
        <f t="shared" si="5"/>
        <v>2450</v>
      </c>
    </row>
    <row r="53" spans="1:30" s="20" customFormat="1" ht="30" customHeight="1" thickBot="1" x14ac:dyDescent="0.3">
      <c r="A53" s="1">
        <f t="shared" si="7"/>
        <v>40</v>
      </c>
      <c r="B53" s="27"/>
      <c r="C53" s="23"/>
      <c r="D53" s="26" t="str">
        <f t="shared" si="6"/>
        <v/>
      </c>
      <c r="E53" s="23"/>
      <c r="F53" s="23"/>
      <c r="G53" s="23"/>
      <c r="H53" s="22"/>
      <c r="I53" s="22"/>
      <c r="J53" s="25"/>
      <c r="K53" s="24"/>
      <c r="L53" s="23"/>
      <c r="M53" s="23"/>
      <c r="N53" s="23"/>
      <c r="O53" s="23"/>
      <c r="P53" s="22"/>
      <c r="Q53" s="21"/>
      <c r="Z53" s="20">
        <f t="shared" si="2"/>
        <v>1360</v>
      </c>
      <c r="AA53" s="20">
        <f t="shared" si="3"/>
        <v>1360</v>
      </c>
      <c r="AB53" s="20">
        <f t="shared" si="4"/>
        <v>2500</v>
      </c>
      <c r="AC53" s="20">
        <f t="shared" si="5"/>
        <v>2500</v>
      </c>
    </row>
    <row r="54" spans="1:30" ht="24.75" customHeight="1" thickBot="1" x14ac:dyDescent="0.3">
      <c r="C54" s="3"/>
      <c r="D54" s="3"/>
      <c r="E54" s="3"/>
      <c r="F54" s="3"/>
      <c r="G54" s="3"/>
      <c r="H54" s="5"/>
      <c r="I54" s="3"/>
      <c r="J54" s="3"/>
      <c r="K54" s="3"/>
      <c r="L54" s="3"/>
      <c r="M54" s="3"/>
      <c r="N54" s="3"/>
      <c r="O54" s="3"/>
      <c r="P54" s="3"/>
      <c r="Q54" s="4"/>
      <c r="R54" s="3"/>
      <c r="S54" s="3"/>
      <c r="T54" s="3"/>
      <c r="U54" s="3"/>
      <c r="V54" s="3"/>
      <c r="W54" s="3"/>
      <c r="X54" s="3"/>
      <c r="Y54" s="3"/>
      <c r="Z54" s="3">
        <f t="shared" si="2"/>
        <v>1380</v>
      </c>
      <c r="AA54" s="3">
        <f t="shared" si="3"/>
        <v>1380</v>
      </c>
      <c r="AB54" s="3">
        <f t="shared" si="4"/>
        <v>2550</v>
      </c>
      <c r="AC54" s="3">
        <f t="shared" si="5"/>
        <v>2550</v>
      </c>
      <c r="AD54" s="3"/>
    </row>
    <row r="55" spans="1:30" ht="22.5" customHeight="1" x14ac:dyDescent="0.25">
      <c r="C55" s="19" t="s">
        <v>8</v>
      </c>
      <c r="D55" s="18"/>
      <c r="E55" s="18"/>
      <c r="F55" s="18"/>
      <c r="G55" s="17"/>
      <c r="H55" s="12"/>
      <c r="I55" s="6"/>
      <c r="J55" s="3"/>
      <c r="K55" s="3"/>
      <c r="L55" s="3"/>
      <c r="M55" s="3"/>
      <c r="N55" s="3"/>
      <c r="O55" s="3"/>
      <c r="P55" s="3"/>
      <c r="Q55" s="4"/>
      <c r="R55" s="3"/>
      <c r="S55" s="3"/>
      <c r="T55" s="3"/>
      <c r="U55" s="3"/>
      <c r="V55" s="3"/>
      <c r="W55" s="3"/>
      <c r="X55" s="3"/>
      <c r="Y55" s="3"/>
      <c r="Z55" s="3">
        <f t="shared" si="2"/>
        <v>1400</v>
      </c>
      <c r="AA55" s="3">
        <f t="shared" si="3"/>
        <v>1400</v>
      </c>
      <c r="AB55" s="3">
        <f t="shared" si="4"/>
        <v>2600</v>
      </c>
      <c r="AC55" s="3">
        <f t="shared" si="5"/>
        <v>2600</v>
      </c>
      <c r="AD55" s="3"/>
    </row>
    <row r="56" spans="1:30" ht="22.5" customHeight="1" x14ac:dyDescent="0.25">
      <c r="C56" s="16" t="s">
        <v>7</v>
      </c>
      <c r="D56" s="14"/>
      <c r="E56" s="14"/>
      <c r="F56" s="14"/>
      <c r="G56" s="13"/>
      <c r="H56" s="12"/>
      <c r="I56" s="6"/>
      <c r="J56" s="3"/>
      <c r="K56" s="3"/>
      <c r="L56" s="3"/>
      <c r="M56" s="3"/>
      <c r="N56" s="3"/>
      <c r="O56" s="3"/>
      <c r="P56" s="3"/>
      <c r="Q56" s="4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8.75" customHeight="1" x14ac:dyDescent="0.25">
      <c r="C57" s="15" t="s">
        <v>6</v>
      </c>
      <c r="D57" s="14"/>
      <c r="E57" s="14"/>
      <c r="F57" s="14"/>
      <c r="G57" s="13"/>
      <c r="H57" s="12"/>
      <c r="I57" s="6"/>
      <c r="J57" s="3"/>
      <c r="K57" s="3"/>
      <c r="L57" s="3"/>
      <c r="M57" s="3"/>
      <c r="N57" s="3"/>
      <c r="O57" s="3"/>
      <c r="P57" s="3"/>
      <c r="Q57" s="4"/>
      <c r="R57" s="3"/>
      <c r="S57" s="3"/>
      <c r="T57" s="3"/>
      <c r="U57" s="3"/>
      <c r="V57" s="3"/>
      <c r="W57" s="3"/>
      <c r="X57" s="3"/>
      <c r="Y57" s="3"/>
      <c r="Z57" s="3">
        <f>Z55+20</f>
        <v>1420</v>
      </c>
      <c r="AA57" s="3">
        <f>AA55+20</f>
        <v>1420</v>
      </c>
      <c r="AB57" s="3">
        <f>AB55+50</f>
        <v>2650</v>
      </c>
      <c r="AC57" s="3">
        <f>AC55+50</f>
        <v>2650</v>
      </c>
      <c r="AD57" s="3"/>
    </row>
    <row r="58" spans="1:30" ht="18.75" customHeight="1" x14ac:dyDescent="0.25">
      <c r="C58" s="15" t="s">
        <v>5</v>
      </c>
      <c r="D58" s="14"/>
      <c r="E58" s="14"/>
      <c r="F58" s="14"/>
      <c r="G58" s="13"/>
      <c r="H58" s="12"/>
      <c r="I58" s="6"/>
      <c r="J58" s="3"/>
      <c r="K58" s="3"/>
      <c r="L58" s="3"/>
      <c r="M58" s="3"/>
      <c r="N58" s="3"/>
      <c r="O58" s="3"/>
      <c r="P58" s="3"/>
      <c r="Q58" s="4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8" customHeight="1" x14ac:dyDescent="0.25">
      <c r="C59" s="15" t="s">
        <v>4</v>
      </c>
      <c r="D59" s="14"/>
      <c r="E59" s="14"/>
      <c r="F59" s="14"/>
      <c r="G59" s="13"/>
      <c r="H59" s="12"/>
      <c r="I59" s="6"/>
      <c r="J59" s="3"/>
      <c r="K59" s="3"/>
      <c r="L59" s="3"/>
      <c r="M59" s="3"/>
      <c r="N59" s="3"/>
      <c r="O59" s="3"/>
      <c r="P59" s="3"/>
      <c r="Q59" s="4"/>
      <c r="R59" s="3"/>
      <c r="S59" s="3"/>
      <c r="T59" s="3"/>
      <c r="U59" s="3"/>
      <c r="V59" s="3"/>
      <c r="W59" s="3"/>
      <c r="X59" s="3"/>
      <c r="Y59" s="3"/>
      <c r="Z59" s="3">
        <f>Z57+20</f>
        <v>1440</v>
      </c>
      <c r="AA59" s="3">
        <f>AA57+20</f>
        <v>1440</v>
      </c>
      <c r="AB59" s="3"/>
      <c r="AC59" s="3"/>
      <c r="AD59" s="3"/>
    </row>
    <row r="60" spans="1:30" ht="18" customHeight="1" x14ac:dyDescent="0.25">
      <c r="C60" s="15" t="s">
        <v>3</v>
      </c>
      <c r="D60" s="14"/>
      <c r="E60" s="14"/>
      <c r="F60" s="14"/>
      <c r="G60" s="13"/>
      <c r="H60" s="12"/>
      <c r="I60" s="6"/>
      <c r="J60" s="3"/>
      <c r="K60" s="3"/>
      <c r="L60" s="3"/>
      <c r="M60" s="3"/>
      <c r="N60" s="3"/>
      <c r="O60" s="3"/>
      <c r="P60" s="3"/>
      <c r="Q60" s="4"/>
      <c r="R60" s="3"/>
      <c r="S60" s="3"/>
      <c r="T60" s="3"/>
      <c r="U60" s="3"/>
      <c r="V60" s="3"/>
      <c r="W60" s="3"/>
      <c r="X60" s="3"/>
      <c r="Y60" s="3"/>
      <c r="Z60" s="3">
        <f t="shared" ref="Z60:AA62" si="9">Z59+20</f>
        <v>1460</v>
      </c>
      <c r="AA60" s="3">
        <f t="shared" si="9"/>
        <v>1460</v>
      </c>
      <c r="AB60" s="3"/>
      <c r="AC60" s="3"/>
      <c r="AD60" s="3"/>
    </row>
    <row r="61" spans="1:30" ht="18" customHeight="1" x14ac:dyDescent="0.25">
      <c r="C61" s="15" t="s">
        <v>2</v>
      </c>
      <c r="D61" s="14"/>
      <c r="E61" s="14"/>
      <c r="F61" s="14"/>
      <c r="G61" s="13"/>
      <c r="H61" s="12"/>
      <c r="I61" s="6"/>
      <c r="J61" s="3"/>
      <c r="K61" s="3"/>
      <c r="L61" s="3"/>
      <c r="M61" s="3"/>
      <c r="N61" s="3"/>
      <c r="O61" s="3"/>
      <c r="P61" s="3"/>
      <c r="Q61" s="4"/>
      <c r="R61" s="3"/>
      <c r="S61" s="3"/>
      <c r="T61" s="3"/>
      <c r="U61" s="3"/>
      <c r="V61" s="3"/>
      <c r="W61" s="3"/>
      <c r="X61" s="3"/>
      <c r="Y61" s="3"/>
      <c r="Z61" s="3">
        <f t="shared" si="9"/>
        <v>1480</v>
      </c>
      <c r="AA61" s="3">
        <f t="shared" si="9"/>
        <v>1480</v>
      </c>
      <c r="AB61" s="3"/>
      <c r="AC61" s="3"/>
      <c r="AD61" s="3"/>
    </row>
    <row r="62" spans="1:30" ht="18" customHeight="1" x14ac:dyDescent="0.25">
      <c r="C62" s="15" t="s">
        <v>1</v>
      </c>
      <c r="D62" s="14"/>
      <c r="E62" s="14"/>
      <c r="F62" s="14"/>
      <c r="G62" s="13"/>
      <c r="H62" s="12"/>
      <c r="I62" s="6"/>
      <c r="J62" s="3"/>
      <c r="K62" s="3"/>
      <c r="L62" s="3"/>
      <c r="M62" s="3"/>
      <c r="N62" s="3"/>
      <c r="O62" s="3"/>
      <c r="P62" s="3"/>
      <c r="Q62" s="4"/>
      <c r="R62" s="3"/>
      <c r="S62" s="3"/>
      <c r="T62" s="3"/>
      <c r="U62" s="3"/>
      <c r="V62" s="3"/>
      <c r="W62" s="3"/>
      <c r="X62" s="3"/>
      <c r="Y62" s="3"/>
      <c r="Z62" s="3">
        <f t="shared" si="9"/>
        <v>1500</v>
      </c>
      <c r="AA62" s="3">
        <f t="shared" si="9"/>
        <v>1500</v>
      </c>
      <c r="AB62" s="3"/>
      <c r="AC62" s="3"/>
      <c r="AD62" s="3"/>
    </row>
    <row r="63" spans="1:30" ht="18" customHeight="1" thickBot="1" x14ac:dyDescent="0.3">
      <c r="C63" s="11" t="s">
        <v>0</v>
      </c>
      <c r="D63" s="9"/>
      <c r="E63" s="10"/>
      <c r="F63" s="9"/>
      <c r="G63" s="8"/>
      <c r="H63" s="7"/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f>Z62+20</f>
        <v>1520</v>
      </c>
      <c r="X63" s="3">
        <f>AA62+20</f>
        <v>1520</v>
      </c>
      <c r="Y63" s="3"/>
      <c r="Z63" s="3"/>
      <c r="AA63" s="3"/>
    </row>
    <row r="64" spans="1:30" ht="18" customHeight="1" x14ac:dyDescent="0.25">
      <c r="C64" s="6"/>
      <c r="D64" s="3"/>
      <c r="E64" s="3"/>
      <c r="F64" s="3"/>
      <c r="G64" s="3"/>
      <c r="H64" s="5"/>
      <c r="I64" s="3"/>
      <c r="J64" s="3"/>
      <c r="K64" s="3"/>
      <c r="L64" s="3"/>
      <c r="M64" s="3"/>
      <c r="N64" s="3"/>
      <c r="O64" s="3"/>
      <c r="P64" s="3"/>
      <c r="Q64" s="4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3:30" ht="18" customHeight="1" x14ac:dyDescent="0.25">
      <c r="C65" s="6"/>
      <c r="D65" s="3"/>
      <c r="E65" s="3"/>
      <c r="F65" s="3"/>
      <c r="G65" s="3"/>
      <c r="H65" s="5"/>
      <c r="I65" s="3"/>
      <c r="J65" s="3"/>
      <c r="K65" s="3"/>
      <c r="L65" s="3"/>
      <c r="M65" s="3"/>
      <c r="N65" s="3"/>
      <c r="O65" s="3"/>
      <c r="P65" s="3"/>
      <c r="Q65" s="4"/>
      <c r="R65" s="3"/>
      <c r="S65" s="3"/>
      <c r="T65" s="3"/>
      <c r="U65" s="3"/>
      <c r="V65" s="3"/>
      <c r="W65" s="3"/>
      <c r="X65" s="3"/>
      <c r="Y65" s="3"/>
      <c r="Z65" s="3">
        <f>W63+20</f>
        <v>1540</v>
      </c>
      <c r="AA65" s="3">
        <f>X63+20</f>
        <v>1540</v>
      </c>
      <c r="AB65" s="3"/>
      <c r="AC65" s="3"/>
      <c r="AD65" s="3"/>
    </row>
    <row r="66" spans="3:30" x14ac:dyDescent="0.25">
      <c r="C66" s="3"/>
      <c r="D66" s="3"/>
      <c r="E66" s="3"/>
      <c r="F66" s="3"/>
      <c r="G66" s="3"/>
      <c r="H66" s="5"/>
      <c r="I66" s="3"/>
      <c r="J66" s="3"/>
      <c r="K66" s="3"/>
      <c r="L66" s="3"/>
      <c r="M66" s="3"/>
      <c r="N66" s="3"/>
      <c r="O66" s="3"/>
      <c r="P66" s="3"/>
      <c r="Q66" s="4"/>
      <c r="R66" s="3"/>
      <c r="S66" s="3"/>
      <c r="T66" s="3"/>
      <c r="U66" s="3"/>
      <c r="V66" s="3"/>
      <c r="W66" s="3"/>
      <c r="X66" s="3"/>
      <c r="Y66" s="3"/>
      <c r="Z66" s="3">
        <f t="shared" ref="Z66:AA69" si="10">Z65+20</f>
        <v>1560</v>
      </c>
      <c r="AA66" s="3">
        <f t="shared" si="10"/>
        <v>1560</v>
      </c>
      <c r="AB66" s="3"/>
      <c r="AC66" s="3"/>
      <c r="AD66" s="3"/>
    </row>
    <row r="67" spans="3:30" x14ac:dyDescent="0.25">
      <c r="C67" s="3"/>
      <c r="D67" s="3"/>
      <c r="E67" s="3"/>
      <c r="F67" s="3"/>
      <c r="G67" s="3"/>
      <c r="H67" s="5"/>
      <c r="I67" s="3"/>
      <c r="J67" s="3"/>
      <c r="K67" s="3"/>
      <c r="L67" s="3"/>
      <c r="M67" s="3"/>
      <c r="N67" s="3"/>
      <c r="O67" s="3"/>
      <c r="P67" s="3"/>
      <c r="Q67" s="4"/>
      <c r="R67" s="3"/>
      <c r="S67" s="3"/>
      <c r="T67" s="3"/>
      <c r="U67" s="3"/>
      <c r="V67" s="3"/>
      <c r="W67" s="3"/>
      <c r="X67" s="3"/>
      <c r="Y67" s="3"/>
      <c r="Z67" s="3">
        <f t="shared" si="10"/>
        <v>1580</v>
      </c>
      <c r="AA67" s="3">
        <f t="shared" si="10"/>
        <v>1580</v>
      </c>
      <c r="AB67" s="3"/>
      <c r="AC67" s="3"/>
      <c r="AD67" s="3"/>
    </row>
    <row r="68" spans="3:30" x14ac:dyDescent="0.25">
      <c r="C68" s="3"/>
      <c r="D68" s="3"/>
      <c r="E68" s="3"/>
      <c r="F68" s="3"/>
      <c r="G68" s="3"/>
      <c r="H68" s="5"/>
      <c r="I68" s="3"/>
      <c r="J68" s="3"/>
      <c r="K68" s="3"/>
      <c r="L68" s="3"/>
      <c r="M68" s="3"/>
      <c r="N68" s="3"/>
      <c r="O68" s="3"/>
      <c r="P68" s="3"/>
      <c r="Q68" s="4"/>
      <c r="R68" s="3"/>
      <c r="S68" s="3"/>
      <c r="T68" s="3"/>
      <c r="U68" s="3"/>
      <c r="V68" s="3"/>
      <c r="W68" s="3"/>
      <c r="X68" s="3"/>
      <c r="Y68" s="3"/>
      <c r="Z68" s="3">
        <f t="shared" si="10"/>
        <v>1600</v>
      </c>
      <c r="AA68" s="3">
        <f t="shared" si="10"/>
        <v>1600</v>
      </c>
      <c r="AB68" s="3"/>
      <c r="AC68" s="3"/>
      <c r="AD68" s="3"/>
    </row>
    <row r="69" spans="3:30" x14ac:dyDescent="0.25">
      <c r="C69" s="3"/>
      <c r="D69" s="3"/>
      <c r="E69" s="3"/>
      <c r="F69" s="3"/>
      <c r="G69" s="3"/>
      <c r="H69" s="5"/>
      <c r="I69" s="3"/>
      <c r="J69" s="3"/>
      <c r="K69" s="3"/>
      <c r="L69" s="3"/>
      <c r="M69" s="3"/>
      <c r="N69" s="3"/>
      <c r="O69" s="3"/>
      <c r="P69" s="3"/>
      <c r="Q69" s="4"/>
      <c r="R69" s="3"/>
      <c r="S69" s="3"/>
      <c r="T69" s="3"/>
      <c r="U69" s="3"/>
      <c r="V69" s="3"/>
      <c r="W69" s="3"/>
      <c r="X69" s="3"/>
      <c r="Y69" s="3"/>
      <c r="Z69" s="3">
        <f t="shared" si="10"/>
        <v>1620</v>
      </c>
      <c r="AA69" s="3">
        <f t="shared" si="10"/>
        <v>1620</v>
      </c>
      <c r="AB69" s="3"/>
      <c r="AC69" s="3"/>
      <c r="AD69" s="3"/>
    </row>
    <row r="70" spans="3:30" x14ac:dyDescent="0.25">
      <c r="C70" s="3"/>
      <c r="D70" s="3"/>
      <c r="E70" s="3"/>
      <c r="F70" s="3"/>
      <c r="G70" s="3"/>
      <c r="H70" s="5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3:30" x14ac:dyDescent="0.25">
      <c r="C71" s="3"/>
      <c r="D71" s="3"/>
      <c r="E71" s="3"/>
      <c r="F71" s="3"/>
      <c r="G71" s="3"/>
      <c r="H71" s="5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3:30" x14ac:dyDescent="0.25">
      <c r="C72" s="3"/>
      <c r="D72" s="3"/>
      <c r="E72" s="3"/>
      <c r="F72" s="3"/>
      <c r="G72" s="3"/>
      <c r="H72" s="5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3:30" x14ac:dyDescent="0.25">
      <c r="C73" s="3"/>
      <c r="D73" s="3"/>
      <c r="E73" s="3"/>
      <c r="F73" s="3"/>
      <c r="G73" s="3"/>
      <c r="H73" s="5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3:30" x14ac:dyDescent="0.25">
      <c r="C74" s="3"/>
      <c r="D74" s="3"/>
      <c r="E74" s="3"/>
      <c r="F74" s="3"/>
      <c r="G74" s="3"/>
      <c r="H74" s="5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3:30" x14ac:dyDescent="0.25">
      <c r="C75" s="3"/>
      <c r="D75" s="3"/>
      <c r="E75" s="3"/>
      <c r="F75" s="3"/>
      <c r="G75" s="3"/>
      <c r="H75" s="5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3:30" x14ac:dyDescent="0.25">
      <c r="C76" s="3"/>
      <c r="D76" s="3"/>
      <c r="E76" s="3"/>
      <c r="F76" s="3"/>
      <c r="G76" s="3"/>
      <c r="H76" s="5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3:30" x14ac:dyDescent="0.25">
      <c r="C77" s="3"/>
      <c r="D77" s="3"/>
      <c r="E77" s="3"/>
      <c r="F77" s="3"/>
      <c r="G77" s="3"/>
      <c r="H77" s="5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3:30" x14ac:dyDescent="0.25">
      <c r="C78" s="3"/>
      <c r="D78" s="3"/>
      <c r="E78" s="3"/>
      <c r="F78" s="3"/>
      <c r="G78" s="3"/>
      <c r="H78" s="5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3:30" x14ac:dyDescent="0.25">
      <c r="C79" s="3"/>
      <c r="D79" s="3"/>
      <c r="E79" s="3"/>
      <c r="F79" s="3"/>
      <c r="G79" s="3"/>
      <c r="H79" s="5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3:30" x14ac:dyDescent="0.25">
      <c r="C80" s="3"/>
      <c r="D80" s="3"/>
      <c r="E80" s="3"/>
      <c r="F80" s="3"/>
      <c r="G80" s="3"/>
      <c r="H80" s="5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3:30" x14ac:dyDescent="0.25">
      <c r="C81" s="3"/>
      <c r="D81" s="3"/>
      <c r="E81" s="3"/>
      <c r="F81" s="3"/>
      <c r="G81" s="3"/>
      <c r="H81" s="5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3:30" x14ac:dyDescent="0.25">
      <c r="C82" s="3"/>
      <c r="D82" s="3"/>
      <c r="E82" s="3"/>
      <c r="F82" s="3"/>
      <c r="G82" s="3"/>
      <c r="H82" s="5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3:30" x14ac:dyDescent="0.25">
      <c r="C83" s="3"/>
      <c r="D83" s="3"/>
      <c r="E83" s="3"/>
      <c r="F83" s="3"/>
      <c r="G83" s="3"/>
      <c r="H83" s="5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3:30" x14ac:dyDescent="0.25">
      <c r="C84" s="3"/>
      <c r="D84" s="3"/>
      <c r="E84" s="3"/>
      <c r="F84" s="3"/>
      <c r="G84" s="3"/>
      <c r="H84" s="5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3:30" x14ac:dyDescent="0.25">
      <c r="C85" s="3"/>
      <c r="D85" s="3"/>
      <c r="E85" s="3"/>
      <c r="F85" s="3"/>
      <c r="G85" s="3"/>
      <c r="H85" s="5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3:30" x14ac:dyDescent="0.25">
      <c r="C86" s="3"/>
      <c r="D86" s="3"/>
      <c r="E86" s="3"/>
      <c r="F86" s="3"/>
      <c r="G86" s="3"/>
      <c r="H86" s="5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3:30" x14ac:dyDescent="0.25">
      <c r="C87" s="3"/>
      <c r="D87" s="3"/>
      <c r="E87" s="3"/>
      <c r="F87" s="3"/>
      <c r="G87" s="3"/>
      <c r="H87" s="5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3:30" x14ac:dyDescent="0.25">
      <c r="C88" s="3"/>
      <c r="D88" s="3"/>
      <c r="E88" s="3"/>
      <c r="F88" s="3"/>
      <c r="G88" s="3"/>
      <c r="H88" s="5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3:30" x14ac:dyDescent="0.25">
      <c r="C89" s="3"/>
      <c r="D89" s="3"/>
      <c r="E89" s="3"/>
      <c r="F89" s="3"/>
      <c r="G89" s="3"/>
      <c r="H89" s="5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3:30" x14ac:dyDescent="0.25">
      <c r="C90" s="3"/>
      <c r="D90" s="3"/>
      <c r="E90" s="3"/>
      <c r="F90" s="3"/>
      <c r="G90" s="3"/>
      <c r="H90" s="5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3:30" x14ac:dyDescent="0.25">
      <c r="C91" s="3"/>
      <c r="D91" s="3"/>
      <c r="E91" s="3"/>
      <c r="F91" s="3"/>
      <c r="G91" s="3"/>
      <c r="H91" s="5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3:30" x14ac:dyDescent="0.25">
      <c r="C92" s="3"/>
      <c r="D92" s="3"/>
      <c r="E92" s="3"/>
      <c r="F92" s="3"/>
      <c r="G92" s="3"/>
      <c r="H92" s="5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3:30" x14ac:dyDescent="0.25">
      <c r="C93" s="3"/>
      <c r="D93" s="3"/>
      <c r="E93" s="3"/>
      <c r="F93" s="3"/>
      <c r="G93" s="3"/>
      <c r="H93" s="5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3:30" x14ac:dyDescent="0.25">
      <c r="C94" s="3"/>
      <c r="D94" s="3"/>
      <c r="E94" s="3"/>
      <c r="F94" s="3"/>
      <c r="G94" s="3"/>
      <c r="H94" s="5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3:30" x14ac:dyDescent="0.25">
      <c r="C95" s="3"/>
      <c r="D95" s="3"/>
      <c r="E95" s="3"/>
      <c r="F95" s="3"/>
      <c r="G95" s="3"/>
      <c r="H95" s="5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3:30" x14ac:dyDescent="0.25">
      <c r="C96" s="3"/>
      <c r="D96" s="3"/>
      <c r="E96" s="3"/>
      <c r="F96" s="3"/>
      <c r="G96" s="3"/>
      <c r="H96" s="5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3:30" x14ac:dyDescent="0.25">
      <c r="C97" s="3"/>
      <c r="D97" s="3"/>
      <c r="E97" s="3"/>
      <c r="F97" s="3"/>
      <c r="G97" s="3"/>
      <c r="H97" s="5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3:30" x14ac:dyDescent="0.25">
      <c r="C98" s="3"/>
      <c r="D98" s="3"/>
      <c r="E98" s="3"/>
      <c r="F98" s="3"/>
      <c r="G98" s="3"/>
      <c r="H98" s="5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3:30" x14ac:dyDescent="0.25">
      <c r="C99" s="3"/>
      <c r="D99" s="3"/>
      <c r="E99" s="3"/>
      <c r="F99" s="3"/>
      <c r="G99" s="3"/>
      <c r="H99" s="5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3:30" x14ac:dyDescent="0.25">
      <c r="C100" s="3"/>
      <c r="D100" s="3"/>
      <c r="E100" s="3"/>
      <c r="F100" s="3"/>
      <c r="G100" s="3"/>
      <c r="H100" s="5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5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3"/>
      <c r="D102" s="3"/>
      <c r="E102" s="3"/>
      <c r="F102" s="3"/>
      <c r="G102" s="3"/>
      <c r="H102" s="5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3:30" x14ac:dyDescent="0.25">
      <c r="C103" s="3"/>
      <c r="D103" s="3"/>
      <c r="E103" s="3"/>
      <c r="F103" s="3"/>
      <c r="G103" s="3"/>
      <c r="H103" s="5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3:30" x14ac:dyDescent="0.25">
      <c r="C104" s="3"/>
      <c r="D104" s="3"/>
      <c r="E104" s="3"/>
      <c r="F104" s="3"/>
      <c r="G104" s="3"/>
      <c r="H104" s="5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3:30" x14ac:dyDescent="0.25">
      <c r="C105" s="3"/>
      <c r="D105" s="3"/>
      <c r="E105" s="3"/>
      <c r="F105" s="3"/>
      <c r="G105" s="3"/>
      <c r="H105" s="5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3:30" x14ac:dyDescent="0.25">
      <c r="C106" s="3"/>
      <c r="D106" s="3"/>
      <c r="E106" s="3"/>
      <c r="F106" s="3"/>
      <c r="G106" s="3"/>
      <c r="H106" s="5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3:30" x14ac:dyDescent="0.25">
      <c r="C107" s="3"/>
      <c r="D107" s="3"/>
      <c r="E107" s="3"/>
      <c r="F107" s="3"/>
      <c r="G107" s="3"/>
      <c r="H107" s="5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3:30" x14ac:dyDescent="0.25">
      <c r="C108" s="3"/>
      <c r="D108" s="3"/>
      <c r="E108" s="3"/>
      <c r="F108" s="3"/>
      <c r="G108" s="3"/>
      <c r="H108" s="5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3:30" x14ac:dyDescent="0.25">
      <c r="C109" s="3"/>
      <c r="D109" s="3"/>
      <c r="E109" s="3"/>
      <c r="F109" s="3"/>
      <c r="G109" s="3"/>
      <c r="H109" s="5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3:30" x14ac:dyDescent="0.25">
      <c r="C110" s="3"/>
      <c r="D110" s="3"/>
      <c r="E110" s="3"/>
      <c r="F110" s="3"/>
      <c r="G110" s="3"/>
      <c r="H110" s="5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3:30" x14ac:dyDescent="0.25">
      <c r="C111" s="3"/>
      <c r="D111" s="3"/>
      <c r="E111" s="3"/>
      <c r="F111" s="3"/>
      <c r="G111" s="3"/>
      <c r="H111" s="5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3:30" x14ac:dyDescent="0.25">
      <c r="C112" s="3"/>
      <c r="D112" s="3"/>
      <c r="E112" s="3"/>
      <c r="F112" s="3"/>
      <c r="G112" s="3"/>
      <c r="H112" s="5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3:30" x14ac:dyDescent="0.25">
      <c r="C113" s="3"/>
      <c r="D113" s="3"/>
      <c r="E113" s="3"/>
      <c r="F113" s="3"/>
      <c r="G113" s="3"/>
      <c r="H113" s="5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3:30" x14ac:dyDescent="0.25">
      <c r="C114" s="3"/>
      <c r="D114" s="3"/>
      <c r="E114" s="3"/>
      <c r="F114" s="3"/>
      <c r="G114" s="3"/>
      <c r="H114" s="5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3:30" x14ac:dyDescent="0.25">
      <c r="C115" s="3"/>
      <c r="D115" s="3"/>
      <c r="E115" s="3"/>
      <c r="F115" s="3"/>
      <c r="G115" s="3"/>
      <c r="H115" s="5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3:30" x14ac:dyDescent="0.25">
      <c r="C116" s="3"/>
      <c r="D116" s="3"/>
      <c r="E116" s="3"/>
      <c r="F116" s="3"/>
      <c r="G116" s="3"/>
      <c r="H116" s="5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3:30" x14ac:dyDescent="0.25">
      <c r="C117" s="3"/>
      <c r="D117" s="3"/>
      <c r="E117" s="3"/>
      <c r="F117" s="3"/>
      <c r="G117" s="3"/>
      <c r="H117" s="5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3:30" x14ac:dyDescent="0.25">
      <c r="C118" s="3"/>
      <c r="D118" s="3"/>
      <c r="E118" s="3"/>
      <c r="F118" s="3"/>
      <c r="G118" s="3"/>
      <c r="H118" s="5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3:30" x14ac:dyDescent="0.25">
      <c r="C119" s="3"/>
      <c r="D119" s="3"/>
      <c r="E119" s="3"/>
      <c r="F119" s="3"/>
      <c r="G119" s="3"/>
      <c r="H119" s="5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3:30" x14ac:dyDescent="0.25">
      <c r="C120" s="3"/>
      <c r="D120" s="3"/>
      <c r="E120" s="3"/>
      <c r="F120" s="3"/>
      <c r="G120" s="3"/>
      <c r="H120" s="5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3:30" x14ac:dyDescent="0.25">
      <c r="C121" s="3"/>
      <c r="D121" s="3"/>
      <c r="E121" s="3"/>
      <c r="F121" s="3"/>
      <c r="G121" s="3"/>
      <c r="H121" s="5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3:30" x14ac:dyDescent="0.25">
      <c r="C122" s="3"/>
      <c r="D122" s="3"/>
      <c r="E122" s="3"/>
      <c r="F122" s="3"/>
      <c r="G122" s="3"/>
      <c r="H122" s="5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3:30" x14ac:dyDescent="0.25">
      <c r="C123" s="3"/>
      <c r="D123" s="3"/>
      <c r="E123" s="3"/>
      <c r="F123" s="3"/>
      <c r="G123" s="3"/>
      <c r="H123" s="5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3:30" x14ac:dyDescent="0.25">
      <c r="C124" s="3"/>
      <c r="D124" s="3"/>
      <c r="E124" s="3"/>
      <c r="F124" s="3"/>
      <c r="G124" s="3"/>
      <c r="H124" s="5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3:30" x14ac:dyDescent="0.25">
      <c r="C125" s="3"/>
      <c r="D125" s="3"/>
      <c r="E125" s="3"/>
      <c r="F125" s="3"/>
      <c r="G125" s="3"/>
      <c r="H125" s="5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3:30" x14ac:dyDescent="0.25">
      <c r="C126" s="3"/>
      <c r="D126" s="3"/>
      <c r="E126" s="3"/>
      <c r="F126" s="3"/>
      <c r="G126" s="3"/>
      <c r="H126" s="5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3:30" x14ac:dyDescent="0.25">
      <c r="C127" s="3"/>
      <c r="D127" s="3"/>
      <c r="E127" s="3"/>
      <c r="F127" s="3"/>
      <c r="G127" s="3"/>
      <c r="H127" s="5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3:30" x14ac:dyDescent="0.25">
      <c r="C128" s="3"/>
      <c r="D128" s="3"/>
      <c r="E128" s="3"/>
      <c r="F128" s="3"/>
      <c r="G128" s="3"/>
      <c r="H128" s="5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3:30" x14ac:dyDescent="0.25">
      <c r="C129" s="3"/>
      <c r="D129" s="3"/>
      <c r="E129" s="3"/>
      <c r="F129" s="3"/>
      <c r="G129" s="3"/>
      <c r="H129" s="5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3:30" x14ac:dyDescent="0.25">
      <c r="C130" s="3"/>
      <c r="D130" s="3"/>
      <c r="E130" s="3"/>
      <c r="F130" s="3"/>
      <c r="G130" s="3"/>
      <c r="H130" s="5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3:30" x14ac:dyDescent="0.25">
      <c r="C131" s="3"/>
      <c r="D131" s="3"/>
      <c r="E131" s="3"/>
      <c r="F131" s="3"/>
      <c r="G131" s="3"/>
      <c r="H131" s="5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3:30" x14ac:dyDescent="0.25">
      <c r="C132" s="3"/>
      <c r="D132" s="3"/>
      <c r="E132" s="3"/>
      <c r="F132" s="3"/>
      <c r="G132" s="3"/>
      <c r="H132" s="5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3:30" x14ac:dyDescent="0.25">
      <c r="C133" s="3"/>
      <c r="D133" s="3"/>
      <c r="E133" s="3"/>
      <c r="F133" s="3"/>
      <c r="G133" s="3"/>
      <c r="H133" s="5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3:30" x14ac:dyDescent="0.25">
      <c r="C134" s="3"/>
      <c r="D134" s="3"/>
      <c r="E134" s="3"/>
      <c r="F134" s="3"/>
      <c r="G134" s="3"/>
      <c r="H134" s="5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3:30" x14ac:dyDescent="0.25">
      <c r="C135" s="3"/>
      <c r="D135" s="3"/>
      <c r="E135" s="3"/>
      <c r="F135" s="3"/>
      <c r="G135" s="3"/>
      <c r="H135" s="5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3:30" x14ac:dyDescent="0.25">
      <c r="C136" s="3"/>
      <c r="D136" s="3"/>
      <c r="E136" s="3"/>
      <c r="F136" s="3"/>
      <c r="G136" s="3"/>
      <c r="H136" s="5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3:30" x14ac:dyDescent="0.25">
      <c r="C137" s="3"/>
      <c r="D137" s="3"/>
      <c r="E137" s="3"/>
      <c r="F137" s="3"/>
      <c r="G137" s="3"/>
      <c r="H137" s="5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3:30" x14ac:dyDescent="0.25">
      <c r="C138" s="3"/>
      <c r="D138" s="3"/>
      <c r="E138" s="3"/>
      <c r="F138" s="3"/>
      <c r="G138" s="3"/>
      <c r="H138" s="5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3:30" x14ac:dyDescent="0.25">
      <c r="C139" s="3"/>
      <c r="D139" s="3"/>
      <c r="E139" s="3"/>
      <c r="F139" s="3"/>
      <c r="G139" s="3"/>
      <c r="H139" s="5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3:30" x14ac:dyDescent="0.25">
      <c r="C140" s="3"/>
      <c r="D140" s="3"/>
      <c r="E140" s="3"/>
      <c r="F140" s="3"/>
      <c r="G140" s="3"/>
      <c r="H140" s="5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3:30" x14ac:dyDescent="0.25">
      <c r="C141" s="3"/>
      <c r="D141" s="3"/>
      <c r="E141" s="3"/>
      <c r="F141" s="3"/>
      <c r="G141" s="3"/>
      <c r="H141" s="5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3:30" x14ac:dyDescent="0.25">
      <c r="C142" s="3"/>
      <c r="D142" s="3"/>
      <c r="E142" s="3"/>
      <c r="F142" s="3"/>
      <c r="G142" s="3"/>
      <c r="H142" s="5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3:30" x14ac:dyDescent="0.25">
      <c r="C143" s="3"/>
      <c r="D143" s="3"/>
      <c r="E143" s="3"/>
      <c r="F143" s="3"/>
      <c r="G143" s="3"/>
      <c r="H143" s="5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3:30" x14ac:dyDescent="0.25">
      <c r="C144" s="3"/>
      <c r="D144" s="3"/>
      <c r="E144" s="3"/>
      <c r="F144" s="3"/>
      <c r="G144" s="3"/>
      <c r="H144" s="5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3:30" x14ac:dyDescent="0.25">
      <c r="C145" s="3"/>
      <c r="D145" s="3"/>
      <c r="E145" s="3"/>
      <c r="F145" s="3"/>
      <c r="G145" s="3"/>
      <c r="H145" s="5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3:30" x14ac:dyDescent="0.25">
      <c r="C146" s="3"/>
      <c r="D146" s="3"/>
      <c r="E146" s="3"/>
      <c r="F146" s="3"/>
      <c r="G146" s="3"/>
      <c r="H146" s="5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3:30" x14ac:dyDescent="0.25">
      <c r="C147" s="3"/>
      <c r="D147" s="3"/>
      <c r="E147" s="3"/>
      <c r="F147" s="3"/>
      <c r="G147" s="3"/>
      <c r="H147" s="5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3:30" x14ac:dyDescent="0.25">
      <c r="C148" s="3"/>
      <c r="D148" s="3"/>
      <c r="E148" s="3"/>
      <c r="F148" s="3"/>
      <c r="G148" s="3"/>
      <c r="H148" s="5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3:30" x14ac:dyDescent="0.25">
      <c r="C149" s="3"/>
      <c r="D149" s="3"/>
      <c r="E149" s="3"/>
      <c r="F149" s="3"/>
      <c r="G149" s="3"/>
      <c r="H149" s="5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3:30" x14ac:dyDescent="0.25">
      <c r="C150" s="3"/>
      <c r="D150" s="3"/>
      <c r="E150" s="3"/>
      <c r="F150" s="3"/>
      <c r="G150" s="3"/>
      <c r="H150" s="5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3:30" x14ac:dyDescent="0.25">
      <c r="C151" s="3"/>
      <c r="D151" s="3"/>
      <c r="E151" s="3"/>
      <c r="F151" s="3"/>
      <c r="G151" s="3"/>
      <c r="H151" s="5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3:30" x14ac:dyDescent="0.25">
      <c r="C152" s="3"/>
      <c r="D152" s="3"/>
      <c r="E152" s="3"/>
      <c r="F152" s="3"/>
      <c r="G152" s="3"/>
      <c r="H152" s="5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3:30" x14ac:dyDescent="0.25">
      <c r="C153" s="3"/>
      <c r="D153" s="3"/>
      <c r="E153" s="3"/>
      <c r="F153" s="3"/>
      <c r="G153" s="3"/>
      <c r="H153" s="5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3:30" x14ac:dyDescent="0.25">
      <c r="C154" s="3"/>
      <c r="D154" s="3"/>
      <c r="E154" s="3"/>
      <c r="F154" s="3"/>
      <c r="G154" s="3"/>
      <c r="H154" s="5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3:30" x14ac:dyDescent="0.25">
      <c r="C155" s="3"/>
      <c r="D155" s="3"/>
      <c r="E155" s="3"/>
      <c r="F155" s="3"/>
      <c r="G155" s="3"/>
      <c r="H155" s="5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3:30" x14ac:dyDescent="0.25">
      <c r="C156" s="3"/>
      <c r="D156" s="3"/>
      <c r="E156" s="3"/>
      <c r="F156" s="3"/>
      <c r="G156" s="3"/>
      <c r="H156" s="5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3:30" x14ac:dyDescent="0.25">
      <c r="C157" s="3"/>
      <c r="D157" s="3"/>
      <c r="E157" s="3"/>
      <c r="F157" s="3"/>
      <c r="G157" s="3"/>
      <c r="H157" s="5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3:30" x14ac:dyDescent="0.25">
      <c r="C158" s="3"/>
      <c r="D158" s="3"/>
      <c r="E158" s="3"/>
      <c r="F158" s="3"/>
      <c r="G158" s="3"/>
      <c r="H158" s="5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3:30" x14ac:dyDescent="0.25">
      <c r="C159" s="3"/>
      <c r="D159" s="3"/>
      <c r="E159" s="3"/>
      <c r="F159" s="3"/>
      <c r="G159" s="3"/>
      <c r="H159" s="5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3:30" x14ac:dyDescent="0.25">
      <c r="C160" s="3"/>
      <c r="D160" s="3"/>
      <c r="E160" s="3"/>
      <c r="F160" s="3"/>
      <c r="G160" s="3"/>
      <c r="H160" s="5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3:30" x14ac:dyDescent="0.25">
      <c r="C161" s="3"/>
      <c r="D161" s="3"/>
      <c r="E161" s="3"/>
      <c r="F161" s="3"/>
      <c r="G161" s="3"/>
      <c r="H161" s="5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3:30" x14ac:dyDescent="0.25">
      <c r="C162" s="3"/>
      <c r="D162" s="3"/>
      <c r="E162" s="3"/>
      <c r="F162" s="3"/>
      <c r="G162" s="3"/>
      <c r="H162" s="5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3:30" x14ac:dyDescent="0.25">
      <c r="C163" s="3"/>
      <c r="D163" s="3"/>
      <c r="E163" s="3"/>
      <c r="F163" s="3"/>
      <c r="G163" s="3"/>
      <c r="H163" s="5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3:30" x14ac:dyDescent="0.25">
      <c r="C164" s="3"/>
      <c r="D164" s="3"/>
      <c r="E164" s="3"/>
      <c r="F164" s="3"/>
      <c r="G164" s="3"/>
      <c r="H164" s="5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3:30" x14ac:dyDescent="0.25">
      <c r="C165" s="3"/>
      <c r="D165" s="3"/>
      <c r="E165" s="3"/>
      <c r="F165" s="3"/>
      <c r="G165" s="3"/>
      <c r="H165" s="5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3:30" x14ac:dyDescent="0.25">
      <c r="C166" s="3"/>
      <c r="D166" s="3"/>
      <c r="E166" s="3"/>
      <c r="F166" s="3"/>
      <c r="G166" s="3"/>
      <c r="H166" s="5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3:30" x14ac:dyDescent="0.25">
      <c r="C167" s="3"/>
      <c r="D167" s="3"/>
      <c r="E167" s="3"/>
      <c r="F167" s="3"/>
      <c r="G167" s="3"/>
      <c r="H167" s="5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3:30" x14ac:dyDescent="0.25">
      <c r="C168" s="3"/>
      <c r="D168" s="3"/>
      <c r="E168" s="3"/>
      <c r="F168" s="3"/>
      <c r="G168" s="3"/>
      <c r="H168" s="5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3:30" x14ac:dyDescent="0.25">
      <c r="C169" s="3"/>
      <c r="D169" s="3"/>
      <c r="E169" s="3"/>
      <c r="F169" s="3"/>
      <c r="G169" s="3"/>
      <c r="H169" s="5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3:30" x14ac:dyDescent="0.25">
      <c r="C170" s="3"/>
      <c r="D170" s="3"/>
      <c r="E170" s="3"/>
      <c r="F170" s="3"/>
      <c r="G170" s="3"/>
      <c r="H170" s="5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3:30" x14ac:dyDescent="0.25">
      <c r="C171" s="3"/>
      <c r="D171" s="3"/>
      <c r="E171" s="3"/>
      <c r="F171" s="3"/>
      <c r="G171" s="3"/>
      <c r="H171" s="5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3:30" x14ac:dyDescent="0.25">
      <c r="C172" s="3"/>
      <c r="D172" s="3"/>
      <c r="E172" s="3"/>
      <c r="F172" s="3"/>
      <c r="G172" s="3"/>
      <c r="H172" s="5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3:30" x14ac:dyDescent="0.25">
      <c r="C173" s="3"/>
      <c r="D173" s="3"/>
      <c r="E173" s="3"/>
      <c r="F173" s="3"/>
      <c r="G173" s="3"/>
      <c r="H173" s="5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3:30" x14ac:dyDescent="0.25">
      <c r="C174" s="3"/>
      <c r="D174" s="3"/>
      <c r="E174" s="3"/>
      <c r="F174" s="3"/>
      <c r="G174" s="3"/>
      <c r="H174" s="5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3:30" x14ac:dyDescent="0.25">
      <c r="C175" s="3"/>
      <c r="D175" s="3"/>
      <c r="E175" s="3"/>
      <c r="F175" s="3"/>
      <c r="G175" s="3"/>
      <c r="H175" s="5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3:30" x14ac:dyDescent="0.25">
      <c r="C176" s="3"/>
      <c r="D176" s="3"/>
      <c r="E176" s="3"/>
      <c r="F176" s="3"/>
      <c r="G176" s="3"/>
      <c r="H176" s="5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3:30" x14ac:dyDescent="0.25">
      <c r="C177" s="3"/>
      <c r="D177" s="3"/>
      <c r="E177" s="3"/>
      <c r="F177" s="3"/>
      <c r="G177" s="3"/>
      <c r="H177" s="5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3:30" x14ac:dyDescent="0.25">
      <c r="C178" s="3"/>
      <c r="D178" s="3"/>
      <c r="E178" s="3"/>
      <c r="F178" s="3"/>
      <c r="G178" s="3"/>
      <c r="H178" s="5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3:30" x14ac:dyDescent="0.25">
      <c r="C179" s="3"/>
      <c r="D179" s="3"/>
      <c r="E179" s="3"/>
      <c r="F179" s="3"/>
      <c r="G179" s="3"/>
      <c r="H179" s="5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3:30" x14ac:dyDescent="0.25">
      <c r="C180" s="3"/>
      <c r="D180" s="3"/>
      <c r="E180" s="3"/>
      <c r="F180" s="3"/>
      <c r="G180" s="3"/>
      <c r="H180" s="5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3:30" x14ac:dyDescent="0.25">
      <c r="C181" s="3"/>
      <c r="D181" s="3"/>
      <c r="E181" s="3"/>
      <c r="F181" s="3"/>
      <c r="G181" s="3"/>
      <c r="H181" s="5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3:30" x14ac:dyDescent="0.25">
      <c r="C182" s="3"/>
      <c r="D182" s="3"/>
      <c r="E182" s="3"/>
      <c r="F182" s="3"/>
      <c r="G182" s="3"/>
      <c r="H182" s="5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3:30" x14ac:dyDescent="0.25">
      <c r="C183" s="3"/>
      <c r="D183" s="3"/>
      <c r="E183" s="3"/>
      <c r="F183" s="3"/>
      <c r="G183" s="3"/>
      <c r="H183" s="5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3:30" x14ac:dyDescent="0.25">
      <c r="C184" s="3"/>
      <c r="D184" s="3"/>
      <c r="E184" s="3"/>
      <c r="F184" s="3"/>
      <c r="G184" s="3"/>
      <c r="H184" s="5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3:30" x14ac:dyDescent="0.25">
      <c r="C185" s="3"/>
      <c r="D185" s="3"/>
      <c r="E185" s="3"/>
      <c r="F185" s="3"/>
      <c r="G185" s="3"/>
      <c r="H185" s="5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3:30" x14ac:dyDescent="0.25">
      <c r="C186" s="3"/>
      <c r="D186" s="3"/>
      <c r="E186" s="3"/>
      <c r="F186" s="3"/>
      <c r="G186" s="3"/>
      <c r="H186" s="5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3:30" x14ac:dyDescent="0.25">
      <c r="C187" s="3"/>
      <c r="D187" s="3"/>
      <c r="E187" s="3"/>
      <c r="F187" s="3"/>
      <c r="G187" s="3"/>
      <c r="H187" s="5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3:30" x14ac:dyDescent="0.25">
      <c r="C188" s="3"/>
      <c r="D188" s="3"/>
      <c r="E188" s="3"/>
      <c r="F188" s="3"/>
      <c r="G188" s="3"/>
      <c r="H188" s="5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3:30" x14ac:dyDescent="0.25">
      <c r="C189" s="3"/>
      <c r="D189" s="3"/>
      <c r="E189" s="3"/>
      <c r="F189" s="3"/>
      <c r="G189" s="3"/>
      <c r="H189" s="5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3:30" x14ac:dyDescent="0.25">
      <c r="C190" s="3"/>
      <c r="D190" s="3"/>
      <c r="E190" s="3"/>
      <c r="F190" s="3"/>
      <c r="G190" s="3"/>
      <c r="H190" s="5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3:30" x14ac:dyDescent="0.25">
      <c r="C191" s="3"/>
      <c r="D191" s="3"/>
      <c r="E191" s="3"/>
      <c r="F191" s="3"/>
      <c r="G191" s="3"/>
      <c r="H191" s="5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3:30" x14ac:dyDescent="0.25">
      <c r="C192" s="3"/>
      <c r="D192" s="3"/>
      <c r="E192" s="3"/>
      <c r="F192" s="3"/>
      <c r="G192" s="3"/>
      <c r="H192" s="5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3:30" x14ac:dyDescent="0.25">
      <c r="C193" s="3"/>
      <c r="D193" s="3"/>
      <c r="E193" s="3"/>
      <c r="F193" s="3"/>
      <c r="G193" s="3"/>
      <c r="H193" s="5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3:30" x14ac:dyDescent="0.25">
      <c r="C194" s="3"/>
      <c r="D194" s="3"/>
      <c r="E194" s="3"/>
      <c r="F194" s="3"/>
      <c r="G194" s="3"/>
      <c r="H194" s="5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3:30" x14ac:dyDescent="0.25">
      <c r="C195" s="3"/>
      <c r="D195" s="3"/>
      <c r="E195" s="3"/>
      <c r="F195" s="3"/>
      <c r="G195" s="3"/>
      <c r="H195" s="5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3:30" x14ac:dyDescent="0.25">
      <c r="C196" s="3"/>
      <c r="D196" s="3"/>
      <c r="E196" s="3"/>
      <c r="F196" s="3"/>
      <c r="G196" s="3"/>
      <c r="H196" s="5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3:30" x14ac:dyDescent="0.25">
      <c r="C197" s="3"/>
      <c r="D197" s="3"/>
      <c r="E197" s="3"/>
      <c r="F197" s="3"/>
      <c r="G197" s="3"/>
      <c r="H197" s="5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3:30" x14ac:dyDescent="0.25">
      <c r="C198" s="3"/>
      <c r="D198" s="3"/>
      <c r="E198" s="3"/>
      <c r="F198" s="3"/>
      <c r="G198" s="3"/>
      <c r="H198" s="5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3:30" x14ac:dyDescent="0.25">
      <c r="C199" s="3"/>
      <c r="D199" s="3"/>
      <c r="E199" s="3"/>
      <c r="F199" s="3"/>
      <c r="G199" s="3"/>
      <c r="H199" s="5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3:30" x14ac:dyDescent="0.25">
      <c r="C200" s="3"/>
      <c r="D200" s="3"/>
      <c r="E200" s="3"/>
      <c r="F200" s="3"/>
      <c r="G200" s="3"/>
      <c r="H200" s="5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3:30" x14ac:dyDescent="0.25">
      <c r="C201" s="3"/>
      <c r="D201" s="3"/>
      <c r="E201" s="3"/>
      <c r="F201" s="3"/>
      <c r="G201" s="3"/>
      <c r="H201" s="5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3:30" x14ac:dyDescent="0.25">
      <c r="C202" s="3"/>
      <c r="D202" s="3"/>
      <c r="E202" s="3"/>
      <c r="F202" s="3"/>
      <c r="G202" s="3"/>
      <c r="H202" s="5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3:30" x14ac:dyDescent="0.25">
      <c r="C203" s="3"/>
      <c r="D203" s="3"/>
      <c r="E203" s="3"/>
      <c r="F203" s="3"/>
      <c r="G203" s="3"/>
      <c r="H203" s="5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3:30" x14ac:dyDescent="0.25">
      <c r="C204" s="3"/>
      <c r="D204" s="3"/>
      <c r="E204" s="3"/>
      <c r="F204" s="3"/>
      <c r="G204" s="3"/>
      <c r="H204" s="5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3:30" x14ac:dyDescent="0.25">
      <c r="C205" s="3"/>
      <c r="D205" s="3"/>
      <c r="E205" s="3"/>
      <c r="F205" s="3"/>
      <c r="G205" s="3"/>
      <c r="H205" s="5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3:30" x14ac:dyDescent="0.25">
      <c r="C206" s="3"/>
      <c r="D206" s="3"/>
      <c r="E206" s="3"/>
      <c r="F206" s="3"/>
      <c r="G206" s="3"/>
      <c r="H206" s="5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3:30" x14ac:dyDescent="0.25">
      <c r="C207" s="3"/>
      <c r="D207" s="3"/>
      <c r="E207" s="3"/>
      <c r="F207" s="3"/>
      <c r="G207" s="3"/>
      <c r="H207" s="5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3:30" x14ac:dyDescent="0.25">
      <c r="C208" s="3"/>
      <c r="D208" s="3"/>
      <c r="E208" s="3"/>
      <c r="F208" s="3"/>
      <c r="G208" s="3"/>
      <c r="H208" s="5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3:30" x14ac:dyDescent="0.25">
      <c r="C209" s="3"/>
      <c r="D209" s="3"/>
      <c r="E209" s="3"/>
      <c r="F209" s="3"/>
      <c r="G209" s="3"/>
      <c r="H209" s="5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3:30" x14ac:dyDescent="0.25">
      <c r="C210" s="3"/>
      <c r="D210" s="3"/>
      <c r="E210" s="3"/>
      <c r="F210" s="3"/>
      <c r="G210" s="3"/>
      <c r="H210" s="5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3:30" x14ac:dyDescent="0.25">
      <c r="C211" s="3"/>
      <c r="D211" s="3"/>
      <c r="E211" s="3"/>
      <c r="F211" s="3"/>
      <c r="G211" s="3"/>
      <c r="H211" s="5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3:30" x14ac:dyDescent="0.25">
      <c r="C212" s="3"/>
      <c r="D212" s="3"/>
      <c r="E212" s="3"/>
      <c r="F212" s="3"/>
      <c r="G212" s="3"/>
      <c r="H212" s="5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3:30" x14ac:dyDescent="0.25">
      <c r="C213" s="3"/>
      <c r="D213" s="3"/>
      <c r="E213" s="3"/>
      <c r="F213" s="3"/>
      <c r="G213" s="3"/>
      <c r="H213" s="5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3:30" x14ac:dyDescent="0.25">
      <c r="C214" s="3"/>
      <c r="D214" s="3"/>
      <c r="E214" s="3"/>
      <c r="F214" s="3"/>
      <c r="G214" s="3"/>
      <c r="H214" s="5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3:30" x14ac:dyDescent="0.25">
      <c r="C215" s="3"/>
      <c r="D215" s="3"/>
      <c r="E215" s="3"/>
      <c r="F215" s="3"/>
      <c r="G215" s="3"/>
      <c r="H215" s="5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3:30" x14ac:dyDescent="0.25">
      <c r="C216" s="3"/>
      <c r="D216" s="3"/>
      <c r="E216" s="3"/>
      <c r="F216" s="3"/>
      <c r="G216" s="3"/>
      <c r="H216" s="5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3:30" x14ac:dyDescent="0.25">
      <c r="C217" s="3"/>
      <c r="D217" s="3"/>
      <c r="E217" s="3"/>
      <c r="F217" s="3"/>
      <c r="G217" s="3"/>
      <c r="H217" s="5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3:30" x14ac:dyDescent="0.25">
      <c r="C218" s="3"/>
      <c r="D218" s="3"/>
      <c r="E218" s="3"/>
      <c r="F218" s="3"/>
      <c r="G218" s="3"/>
      <c r="H218" s="5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3:30" x14ac:dyDescent="0.25">
      <c r="C219" s="3"/>
      <c r="D219" s="3"/>
      <c r="E219" s="3"/>
      <c r="F219" s="3"/>
      <c r="G219" s="3"/>
      <c r="H219" s="5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3:30" x14ac:dyDescent="0.25">
      <c r="C220" s="3"/>
      <c r="D220" s="3"/>
      <c r="E220" s="3"/>
      <c r="F220" s="3"/>
      <c r="G220" s="3"/>
      <c r="H220" s="5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3:30" x14ac:dyDescent="0.25">
      <c r="C221" s="3"/>
      <c r="D221" s="3"/>
      <c r="E221" s="3"/>
      <c r="F221" s="3"/>
      <c r="G221" s="3"/>
      <c r="H221" s="5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3:30" x14ac:dyDescent="0.25">
      <c r="C222" s="3"/>
      <c r="D222" s="3"/>
      <c r="E222" s="3"/>
      <c r="F222" s="3"/>
      <c r="G222" s="3"/>
      <c r="H222" s="5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3:30" x14ac:dyDescent="0.25">
      <c r="C223" s="3"/>
      <c r="D223" s="3"/>
      <c r="E223" s="3"/>
      <c r="F223" s="3"/>
      <c r="G223" s="3"/>
      <c r="H223" s="5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3:30" x14ac:dyDescent="0.25">
      <c r="C224" s="3"/>
      <c r="D224" s="3"/>
      <c r="E224" s="3"/>
      <c r="F224" s="3"/>
      <c r="G224" s="3"/>
      <c r="H224" s="5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3:30" x14ac:dyDescent="0.25">
      <c r="C225" s="3"/>
      <c r="D225" s="3"/>
      <c r="E225" s="3"/>
      <c r="F225" s="3"/>
      <c r="G225" s="3"/>
      <c r="H225" s="5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3:30" x14ac:dyDescent="0.25">
      <c r="C226" s="3"/>
      <c r="D226" s="3"/>
      <c r="E226" s="3"/>
      <c r="F226" s="3"/>
      <c r="G226" s="3"/>
      <c r="H226" s="5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3:30" x14ac:dyDescent="0.25">
      <c r="C227" s="3"/>
      <c r="D227" s="3"/>
      <c r="E227" s="3"/>
      <c r="F227" s="3"/>
      <c r="G227" s="3"/>
      <c r="H227" s="5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3:30" x14ac:dyDescent="0.25">
      <c r="C228" s="3"/>
      <c r="D228" s="3"/>
      <c r="E228" s="3"/>
      <c r="F228" s="3"/>
      <c r="G228" s="3"/>
      <c r="H228" s="5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3:30" x14ac:dyDescent="0.25">
      <c r="C229" s="3"/>
      <c r="D229" s="3"/>
      <c r="E229" s="3"/>
      <c r="F229" s="3"/>
      <c r="G229" s="3"/>
      <c r="H229" s="5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3:30" x14ac:dyDescent="0.25">
      <c r="C230" s="3"/>
      <c r="D230" s="3"/>
      <c r="E230" s="3"/>
      <c r="F230" s="3"/>
      <c r="G230" s="3"/>
      <c r="H230" s="5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3:30" x14ac:dyDescent="0.25">
      <c r="C231" s="3"/>
      <c r="D231" s="3"/>
      <c r="E231" s="3"/>
      <c r="F231" s="3"/>
      <c r="G231" s="3"/>
      <c r="H231" s="5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3:30" x14ac:dyDescent="0.25">
      <c r="C232" s="3"/>
      <c r="D232" s="3"/>
      <c r="E232" s="3"/>
      <c r="F232" s="3"/>
      <c r="G232" s="3"/>
      <c r="H232" s="5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3:30" x14ac:dyDescent="0.25">
      <c r="C233" s="3"/>
      <c r="D233" s="3"/>
      <c r="E233" s="3"/>
      <c r="F233" s="3"/>
      <c r="G233" s="3"/>
      <c r="H233" s="5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3:30" x14ac:dyDescent="0.25">
      <c r="C234" s="3"/>
      <c r="D234" s="3"/>
      <c r="E234" s="3"/>
      <c r="F234" s="3"/>
      <c r="G234" s="3"/>
      <c r="H234" s="5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3:30" x14ac:dyDescent="0.25">
      <c r="C235" s="3"/>
      <c r="D235" s="3"/>
      <c r="E235" s="3"/>
      <c r="F235" s="3"/>
      <c r="G235" s="3"/>
      <c r="H235" s="5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3:30" x14ac:dyDescent="0.25">
      <c r="C236" s="3"/>
      <c r="D236" s="3"/>
      <c r="E236" s="3"/>
      <c r="F236" s="3"/>
      <c r="G236" s="3"/>
      <c r="H236" s="5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3:30" x14ac:dyDescent="0.25">
      <c r="C237" s="3"/>
      <c r="D237" s="3"/>
      <c r="E237" s="3"/>
      <c r="F237" s="3"/>
      <c r="G237" s="3"/>
      <c r="H237" s="5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3:30" x14ac:dyDescent="0.25">
      <c r="C238" s="3"/>
      <c r="D238" s="3"/>
      <c r="E238" s="3"/>
      <c r="F238" s="3"/>
      <c r="G238" s="3"/>
      <c r="H238" s="5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3:30" x14ac:dyDescent="0.25">
      <c r="C239" s="3"/>
      <c r="D239" s="3"/>
      <c r="E239" s="3"/>
      <c r="F239" s="3"/>
      <c r="G239" s="3"/>
      <c r="H239" s="5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3:30" x14ac:dyDescent="0.25">
      <c r="C240" s="3"/>
      <c r="D240" s="3"/>
      <c r="E240" s="3"/>
      <c r="F240" s="3"/>
      <c r="G240" s="3"/>
      <c r="H240" s="5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3:30" x14ac:dyDescent="0.25">
      <c r="C241" s="3"/>
      <c r="D241" s="3"/>
      <c r="E241" s="3"/>
      <c r="F241" s="3"/>
      <c r="G241" s="3"/>
      <c r="H241" s="5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3:30" x14ac:dyDescent="0.25">
      <c r="C242" s="3"/>
      <c r="D242" s="3"/>
      <c r="E242" s="3"/>
      <c r="F242" s="3"/>
      <c r="G242" s="3"/>
      <c r="H242" s="5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3:30" x14ac:dyDescent="0.25">
      <c r="C243" s="3"/>
      <c r="D243" s="3"/>
      <c r="E243" s="3"/>
      <c r="F243" s="3"/>
      <c r="G243" s="3"/>
      <c r="H243" s="5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3:30" x14ac:dyDescent="0.25">
      <c r="C244" s="3"/>
      <c r="D244" s="3"/>
      <c r="E244" s="3"/>
      <c r="F244" s="3"/>
      <c r="G244" s="3"/>
      <c r="H244" s="5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3:30" x14ac:dyDescent="0.25">
      <c r="C245" s="3"/>
      <c r="D245" s="3"/>
      <c r="E245" s="3"/>
      <c r="F245" s="3"/>
      <c r="G245" s="3"/>
      <c r="H245" s="5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3:30" x14ac:dyDescent="0.25">
      <c r="C246" s="3"/>
      <c r="D246" s="3"/>
      <c r="E246" s="3"/>
      <c r="F246" s="3"/>
      <c r="G246" s="3"/>
      <c r="H246" s="5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3:30" x14ac:dyDescent="0.25">
      <c r="C247" s="3"/>
      <c r="D247" s="3"/>
      <c r="E247" s="3"/>
      <c r="F247" s="3"/>
      <c r="G247" s="3"/>
      <c r="H247" s="5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3:30" x14ac:dyDescent="0.25">
      <c r="C248" s="3"/>
      <c r="D248" s="3"/>
      <c r="E248" s="3"/>
      <c r="F248" s="3"/>
      <c r="G248" s="3"/>
      <c r="H248" s="5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3:30" x14ac:dyDescent="0.25">
      <c r="C249" s="3"/>
      <c r="D249" s="3"/>
      <c r="E249" s="3"/>
      <c r="F249" s="3"/>
      <c r="G249" s="3"/>
      <c r="H249" s="5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3:30" x14ac:dyDescent="0.25">
      <c r="C250" s="3"/>
      <c r="D250" s="3"/>
      <c r="E250" s="3"/>
      <c r="F250" s="3"/>
      <c r="G250" s="3"/>
      <c r="H250" s="5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3:30" x14ac:dyDescent="0.25">
      <c r="C251" s="3"/>
      <c r="D251" s="3"/>
      <c r="E251" s="3"/>
      <c r="F251" s="3"/>
      <c r="G251" s="3"/>
      <c r="H251" s="5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3:30" x14ac:dyDescent="0.25">
      <c r="C252" s="3"/>
      <c r="D252" s="3"/>
      <c r="E252" s="3"/>
      <c r="F252" s="3"/>
      <c r="G252" s="3"/>
      <c r="H252" s="5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3:30" x14ac:dyDescent="0.25">
      <c r="C253" s="3"/>
      <c r="D253" s="3"/>
      <c r="E253" s="3"/>
      <c r="F253" s="3"/>
      <c r="G253" s="3"/>
      <c r="H253" s="5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3:30" x14ac:dyDescent="0.25">
      <c r="C254" s="3"/>
      <c r="D254" s="3"/>
      <c r="E254" s="3"/>
      <c r="F254" s="3"/>
      <c r="G254" s="3"/>
      <c r="H254" s="5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3:30" x14ac:dyDescent="0.25">
      <c r="C255" s="3"/>
      <c r="D255" s="3"/>
      <c r="E255" s="3"/>
      <c r="F255" s="3"/>
      <c r="G255" s="3"/>
      <c r="H255" s="5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3:30" x14ac:dyDescent="0.25">
      <c r="C256" s="3"/>
      <c r="D256" s="3"/>
      <c r="E256" s="3"/>
      <c r="F256" s="3"/>
      <c r="G256" s="3"/>
      <c r="H256" s="5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3:30" x14ac:dyDescent="0.25">
      <c r="C257" s="3"/>
      <c r="D257" s="3"/>
      <c r="E257" s="3"/>
      <c r="F257" s="3"/>
      <c r="G257" s="3"/>
      <c r="H257" s="5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3:30" x14ac:dyDescent="0.25">
      <c r="C258" s="3"/>
      <c r="D258" s="3"/>
      <c r="E258" s="3"/>
      <c r="F258" s="3"/>
      <c r="G258" s="3"/>
      <c r="H258" s="5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3:30" x14ac:dyDescent="0.25">
      <c r="C259" s="3"/>
      <c r="D259" s="3"/>
      <c r="E259" s="3"/>
      <c r="F259" s="3"/>
      <c r="G259" s="3"/>
      <c r="H259" s="5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3:30" x14ac:dyDescent="0.25">
      <c r="C260" s="3"/>
      <c r="D260" s="3"/>
      <c r="E260" s="3"/>
      <c r="F260" s="3"/>
      <c r="G260" s="3"/>
      <c r="H260" s="5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3:30" x14ac:dyDescent="0.25">
      <c r="C261" s="3"/>
      <c r="D261" s="3"/>
      <c r="E261" s="3"/>
      <c r="F261" s="3"/>
      <c r="G261" s="3"/>
      <c r="H261" s="5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3:30" x14ac:dyDescent="0.25"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3:30" x14ac:dyDescent="0.25"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3:30" x14ac:dyDescent="0.25"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3:30" x14ac:dyDescent="0.25"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3:30" x14ac:dyDescent="0.25"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3:30" x14ac:dyDescent="0.25"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3:30" x14ac:dyDescent="0.25"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3:30" x14ac:dyDescent="0.25"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3:30" x14ac:dyDescent="0.25"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3:30" x14ac:dyDescent="0.25"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3:30" x14ac:dyDescent="0.25"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3:30" x14ac:dyDescent="0.25"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3:30" x14ac:dyDescent="0.25"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3:30" x14ac:dyDescent="0.25"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3:30" x14ac:dyDescent="0.25"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3:30" x14ac:dyDescent="0.25"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3:30" x14ac:dyDescent="0.25"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3:30" x14ac:dyDescent="0.25"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3:30" x14ac:dyDescent="0.25"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3:30" x14ac:dyDescent="0.25"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3:30" x14ac:dyDescent="0.25"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3:30" x14ac:dyDescent="0.25"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3:30" x14ac:dyDescent="0.25"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3:30" x14ac:dyDescent="0.25"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3:30" x14ac:dyDescent="0.25"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3:30" x14ac:dyDescent="0.25"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3:30" x14ac:dyDescent="0.25"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3:30" x14ac:dyDescent="0.25"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3:30" x14ac:dyDescent="0.25"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3:30" x14ac:dyDescent="0.25"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3:30" x14ac:dyDescent="0.25"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3:30" x14ac:dyDescent="0.25"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3:30" x14ac:dyDescent="0.25"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3:30" x14ac:dyDescent="0.25"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3:30" x14ac:dyDescent="0.25"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3:30" x14ac:dyDescent="0.25"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3:30" x14ac:dyDescent="0.25"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3:30" x14ac:dyDescent="0.25"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3:30" x14ac:dyDescent="0.25"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3:30" x14ac:dyDescent="0.25"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3:30" x14ac:dyDescent="0.25"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3:30" x14ac:dyDescent="0.25"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3:30" x14ac:dyDescent="0.25"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3:30" x14ac:dyDescent="0.25"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3:30" x14ac:dyDescent="0.25"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3:30" x14ac:dyDescent="0.25"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3:30" x14ac:dyDescent="0.25"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3:30" x14ac:dyDescent="0.25"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3:30" x14ac:dyDescent="0.25"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3:30" x14ac:dyDescent="0.25"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3:30" x14ac:dyDescent="0.25"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3:30" x14ac:dyDescent="0.25"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3:30" x14ac:dyDescent="0.25"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3:30" x14ac:dyDescent="0.25"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3:30" x14ac:dyDescent="0.25"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3:30" x14ac:dyDescent="0.25"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3:30" x14ac:dyDescent="0.25"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3:30" x14ac:dyDescent="0.25"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3:30" x14ac:dyDescent="0.25"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3:30" x14ac:dyDescent="0.25"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3:30" x14ac:dyDescent="0.25"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3:30" x14ac:dyDescent="0.25"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3:30" x14ac:dyDescent="0.25"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3:30" x14ac:dyDescent="0.25"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3:30" x14ac:dyDescent="0.25"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3:30" x14ac:dyDescent="0.25"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3:30" x14ac:dyDescent="0.25"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3:30" x14ac:dyDescent="0.25"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3:30" x14ac:dyDescent="0.25"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3:30" x14ac:dyDescent="0.25"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3:30" x14ac:dyDescent="0.25"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3:30" x14ac:dyDescent="0.25"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3:30" x14ac:dyDescent="0.25"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3:30" x14ac:dyDescent="0.25"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3:30" x14ac:dyDescent="0.25"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3:30" x14ac:dyDescent="0.25"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3:30" x14ac:dyDescent="0.25"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3:30" x14ac:dyDescent="0.25"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3:30" x14ac:dyDescent="0.25"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3:30" x14ac:dyDescent="0.25"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3:30" x14ac:dyDescent="0.25"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3:30" x14ac:dyDescent="0.25"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3:30" x14ac:dyDescent="0.25"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3:30" x14ac:dyDescent="0.25"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3:30" x14ac:dyDescent="0.25"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3:30" x14ac:dyDescent="0.25"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3:30" x14ac:dyDescent="0.25"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3:30" x14ac:dyDescent="0.25"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3:30" x14ac:dyDescent="0.25"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3:30" x14ac:dyDescent="0.25"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3:30" x14ac:dyDescent="0.25"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3:30" x14ac:dyDescent="0.25"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3:30" x14ac:dyDescent="0.25"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3:30" x14ac:dyDescent="0.25"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3:30" x14ac:dyDescent="0.25"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3:30" x14ac:dyDescent="0.25"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3:30" x14ac:dyDescent="0.25"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3:30" x14ac:dyDescent="0.25"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3:30" x14ac:dyDescent="0.25"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3:30" x14ac:dyDescent="0.25"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3:30" x14ac:dyDescent="0.25"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3:30" x14ac:dyDescent="0.25"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3:30" x14ac:dyDescent="0.25"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3:30" x14ac:dyDescent="0.25"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3:30" x14ac:dyDescent="0.25"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3:30" x14ac:dyDescent="0.25"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3:30" x14ac:dyDescent="0.25"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3:30" x14ac:dyDescent="0.25"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3:30" x14ac:dyDescent="0.25"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3:30" x14ac:dyDescent="0.25"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3:30" x14ac:dyDescent="0.25"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3:30" x14ac:dyDescent="0.25"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3:30" x14ac:dyDescent="0.25"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3:30" x14ac:dyDescent="0.25"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3:30" x14ac:dyDescent="0.25"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3:30" x14ac:dyDescent="0.25"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3:30" x14ac:dyDescent="0.25"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3:30" x14ac:dyDescent="0.25"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3:30" x14ac:dyDescent="0.25"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3:30" x14ac:dyDescent="0.25"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3:30" x14ac:dyDescent="0.25"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3:30" x14ac:dyDescent="0.25"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3:30" x14ac:dyDescent="0.25"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3:30" x14ac:dyDescent="0.25"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3:30" x14ac:dyDescent="0.25"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3:30" x14ac:dyDescent="0.25"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3:30" x14ac:dyDescent="0.25"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3:30" x14ac:dyDescent="0.25"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3:30" x14ac:dyDescent="0.25"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3:30" x14ac:dyDescent="0.25"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3:30" x14ac:dyDescent="0.25"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3:30" x14ac:dyDescent="0.25"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3:30" x14ac:dyDescent="0.25"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3:30" x14ac:dyDescent="0.25"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3:30" x14ac:dyDescent="0.25"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3:30" x14ac:dyDescent="0.25"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3:30" x14ac:dyDescent="0.25"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3:30" x14ac:dyDescent="0.25"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3:30" x14ac:dyDescent="0.25"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3:30" x14ac:dyDescent="0.25"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3:30" x14ac:dyDescent="0.25"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3:30" x14ac:dyDescent="0.25"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3:30" x14ac:dyDescent="0.25"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3:30" x14ac:dyDescent="0.25"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3:30" x14ac:dyDescent="0.25"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3:30" x14ac:dyDescent="0.25"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3:30" x14ac:dyDescent="0.25"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3:30" x14ac:dyDescent="0.25"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3:30" x14ac:dyDescent="0.25"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3:30" x14ac:dyDescent="0.25"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3:30" x14ac:dyDescent="0.25"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3:30" x14ac:dyDescent="0.25"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3:30" x14ac:dyDescent="0.25"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3:30" x14ac:dyDescent="0.25"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3:30" x14ac:dyDescent="0.25"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3:30" x14ac:dyDescent="0.25"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3:30" x14ac:dyDescent="0.25"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3:30" x14ac:dyDescent="0.25"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3:30" x14ac:dyDescent="0.25"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3:30" x14ac:dyDescent="0.25"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3:30" x14ac:dyDescent="0.25"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3:30" x14ac:dyDescent="0.25"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3:30" x14ac:dyDescent="0.25"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3:30" x14ac:dyDescent="0.25"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3:30" x14ac:dyDescent="0.25"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3:30" x14ac:dyDescent="0.25"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3:30" x14ac:dyDescent="0.25"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3:30" x14ac:dyDescent="0.25"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3:30" x14ac:dyDescent="0.25"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3:30" x14ac:dyDescent="0.25"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3:30" x14ac:dyDescent="0.25"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3:30" x14ac:dyDescent="0.25"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3:30" x14ac:dyDescent="0.25"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3:30" x14ac:dyDescent="0.25"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3:30" x14ac:dyDescent="0.25"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3:30" x14ac:dyDescent="0.25"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3:30" x14ac:dyDescent="0.25"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3:30" x14ac:dyDescent="0.25"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3:30" x14ac:dyDescent="0.25"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3:30" x14ac:dyDescent="0.25"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3:30" x14ac:dyDescent="0.25"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3:30" x14ac:dyDescent="0.25"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3:30" x14ac:dyDescent="0.25"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3:30" x14ac:dyDescent="0.25"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3:30" x14ac:dyDescent="0.25"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3:30" x14ac:dyDescent="0.25"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3:30" x14ac:dyDescent="0.25"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3:30" x14ac:dyDescent="0.25"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3:30" x14ac:dyDescent="0.25"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3:30" x14ac:dyDescent="0.25"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3:30" x14ac:dyDescent="0.25"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3:30" x14ac:dyDescent="0.25"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3:30" x14ac:dyDescent="0.25"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3:30" x14ac:dyDescent="0.25"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3:30" x14ac:dyDescent="0.25"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3:30" x14ac:dyDescent="0.25"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3:30" x14ac:dyDescent="0.25"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3:30" x14ac:dyDescent="0.25"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3:30" x14ac:dyDescent="0.25"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3:30" x14ac:dyDescent="0.25"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3:30" x14ac:dyDescent="0.25"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3:30" x14ac:dyDescent="0.25"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3:30" x14ac:dyDescent="0.25"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3:30" x14ac:dyDescent="0.25"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3:30" x14ac:dyDescent="0.25"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3:30" x14ac:dyDescent="0.25"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3:30" x14ac:dyDescent="0.25"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3:30" x14ac:dyDescent="0.25"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3:30" x14ac:dyDescent="0.25"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3:30" x14ac:dyDescent="0.25"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3:30" x14ac:dyDescent="0.25"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3:30" x14ac:dyDescent="0.25"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3:30" x14ac:dyDescent="0.25"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3:30" x14ac:dyDescent="0.25"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3:30" x14ac:dyDescent="0.25"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3:30" x14ac:dyDescent="0.25"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3:30" x14ac:dyDescent="0.25"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3:30" x14ac:dyDescent="0.25"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3:30" x14ac:dyDescent="0.25"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3:30" x14ac:dyDescent="0.25"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3:30" x14ac:dyDescent="0.25"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3:30" x14ac:dyDescent="0.25"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3:30" x14ac:dyDescent="0.25"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3:30" x14ac:dyDescent="0.25"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3:30" x14ac:dyDescent="0.25"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3:30" x14ac:dyDescent="0.25"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3:30" x14ac:dyDescent="0.25"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3:30" x14ac:dyDescent="0.25"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3:30" x14ac:dyDescent="0.25"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3:30" x14ac:dyDescent="0.25"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3:30" x14ac:dyDescent="0.25"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3:30" x14ac:dyDescent="0.25"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3:30" x14ac:dyDescent="0.25"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3:30" x14ac:dyDescent="0.25"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3:30" x14ac:dyDescent="0.25"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3:30" x14ac:dyDescent="0.25"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3:30" x14ac:dyDescent="0.25"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3:30" x14ac:dyDescent="0.25"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3:30" x14ac:dyDescent="0.25"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3:30" x14ac:dyDescent="0.25"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3:30" x14ac:dyDescent="0.25"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3:30" x14ac:dyDescent="0.25"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3:30" x14ac:dyDescent="0.25"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3:30" x14ac:dyDescent="0.25"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3:30" x14ac:dyDescent="0.25"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3:30" x14ac:dyDescent="0.25"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3:30" x14ac:dyDescent="0.25"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3:30" x14ac:dyDescent="0.25"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3:30" x14ac:dyDescent="0.25"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3:30" x14ac:dyDescent="0.25"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3:30" x14ac:dyDescent="0.25"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3:30" x14ac:dyDescent="0.25"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3:30" x14ac:dyDescent="0.25"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3:30" x14ac:dyDescent="0.25"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3:30" x14ac:dyDescent="0.25"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3:30" x14ac:dyDescent="0.25"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3:30" x14ac:dyDescent="0.25"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3:30" x14ac:dyDescent="0.25"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3:30" x14ac:dyDescent="0.25"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3:30" x14ac:dyDescent="0.25"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3:30" x14ac:dyDescent="0.25"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3:30" x14ac:dyDescent="0.25"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3:30" x14ac:dyDescent="0.25"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3:30" x14ac:dyDescent="0.25"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3:30" x14ac:dyDescent="0.25"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3:30" x14ac:dyDescent="0.25"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3:30" x14ac:dyDescent="0.25"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3:30" x14ac:dyDescent="0.25"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3:30" x14ac:dyDescent="0.25"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3:30" x14ac:dyDescent="0.25"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3:30" x14ac:dyDescent="0.25"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3:30" x14ac:dyDescent="0.25"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3:30" x14ac:dyDescent="0.25"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3:30" x14ac:dyDescent="0.25"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3:30" x14ac:dyDescent="0.25"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3:30" x14ac:dyDescent="0.25"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3:30" x14ac:dyDescent="0.25"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3:30" x14ac:dyDescent="0.25"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3:30" x14ac:dyDescent="0.25"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3:30" x14ac:dyDescent="0.25"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3:30" x14ac:dyDescent="0.25"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3:30" x14ac:dyDescent="0.25"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3:30" x14ac:dyDescent="0.25"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3:30" x14ac:dyDescent="0.25"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3:30" x14ac:dyDescent="0.25"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3:30" x14ac:dyDescent="0.25"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3:30" x14ac:dyDescent="0.25"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3:30" x14ac:dyDescent="0.25"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3:30" x14ac:dyDescent="0.25"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3:30" x14ac:dyDescent="0.25"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3:30" x14ac:dyDescent="0.25"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3:30" x14ac:dyDescent="0.25"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3:30" x14ac:dyDescent="0.25"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3:30" x14ac:dyDescent="0.25"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3:30" x14ac:dyDescent="0.25"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3:30" x14ac:dyDescent="0.25"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3:30" x14ac:dyDescent="0.25"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3:30" x14ac:dyDescent="0.25"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3:30" x14ac:dyDescent="0.25"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3:30" x14ac:dyDescent="0.25"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3:30" x14ac:dyDescent="0.25"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3:30" x14ac:dyDescent="0.25"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3:30" x14ac:dyDescent="0.25"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3:30" x14ac:dyDescent="0.25"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3:30" x14ac:dyDescent="0.25"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3:30" x14ac:dyDescent="0.25"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3:30" x14ac:dyDescent="0.25"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3:30" x14ac:dyDescent="0.25"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3:30" x14ac:dyDescent="0.25"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3:30" x14ac:dyDescent="0.25"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3:30" x14ac:dyDescent="0.25"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3:30" x14ac:dyDescent="0.25"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3:30" x14ac:dyDescent="0.25"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3:30" x14ac:dyDescent="0.25"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3:30" x14ac:dyDescent="0.25"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3:30" x14ac:dyDescent="0.25"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3:30" x14ac:dyDescent="0.25"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3:30" x14ac:dyDescent="0.25"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3:30" x14ac:dyDescent="0.25"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3:30" x14ac:dyDescent="0.25"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3:30" x14ac:dyDescent="0.25"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3:30" x14ac:dyDescent="0.25"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3:30" x14ac:dyDescent="0.25"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3:30" x14ac:dyDescent="0.25"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3:30" x14ac:dyDescent="0.25"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3:30" x14ac:dyDescent="0.25"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3:30" x14ac:dyDescent="0.25"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3:30" x14ac:dyDescent="0.25"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3:30" x14ac:dyDescent="0.25"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3:30" x14ac:dyDescent="0.25"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3:30" x14ac:dyDescent="0.25"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3:30" x14ac:dyDescent="0.25"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3:30" x14ac:dyDescent="0.25"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3:30" x14ac:dyDescent="0.25"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3:30" x14ac:dyDescent="0.25"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3:30" x14ac:dyDescent="0.25"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3:30" x14ac:dyDescent="0.25"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3:30" x14ac:dyDescent="0.25"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3:30" x14ac:dyDescent="0.25"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3:30" x14ac:dyDescent="0.25"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3:30" x14ac:dyDescent="0.25"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3:30" x14ac:dyDescent="0.25"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3:30" x14ac:dyDescent="0.25"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3:30" x14ac:dyDescent="0.25"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3:30" x14ac:dyDescent="0.25"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3:30" x14ac:dyDescent="0.25"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3:30" x14ac:dyDescent="0.25"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3:30" x14ac:dyDescent="0.25"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3:30" x14ac:dyDescent="0.25"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3:30" x14ac:dyDescent="0.25"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3:30" x14ac:dyDescent="0.25"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3:30" x14ac:dyDescent="0.25"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3:30" x14ac:dyDescent="0.25"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3:30" x14ac:dyDescent="0.25"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3:30" x14ac:dyDescent="0.25"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3:30" x14ac:dyDescent="0.25"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3:30" x14ac:dyDescent="0.25"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3:30" x14ac:dyDescent="0.25"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3:30" x14ac:dyDescent="0.25"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3:30" x14ac:dyDescent="0.25"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3:30" x14ac:dyDescent="0.25"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3:30" x14ac:dyDescent="0.25"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3:30" x14ac:dyDescent="0.25"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3:30" x14ac:dyDescent="0.25"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3:30" x14ac:dyDescent="0.25"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3:30" x14ac:dyDescent="0.25"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3:30" x14ac:dyDescent="0.25"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3:30" x14ac:dyDescent="0.25"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3:30" x14ac:dyDescent="0.25"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3:30" x14ac:dyDescent="0.25"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3:30" x14ac:dyDescent="0.25"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3:30" x14ac:dyDescent="0.25"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3:30" x14ac:dyDescent="0.25"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3:30" x14ac:dyDescent="0.25"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3:30" x14ac:dyDescent="0.25"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3:30" x14ac:dyDescent="0.25"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3:30" x14ac:dyDescent="0.25"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3:30" x14ac:dyDescent="0.25"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3:30" x14ac:dyDescent="0.25"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3:30" x14ac:dyDescent="0.25"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3:30" x14ac:dyDescent="0.25"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3:30" x14ac:dyDescent="0.25"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3:30" x14ac:dyDescent="0.25"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3:30" x14ac:dyDescent="0.25"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3:30" x14ac:dyDescent="0.25"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3:30" x14ac:dyDescent="0.25"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3:30" x14ac:dyDescent="0.25"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3:30" x14ac:dyDescent="0.25"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3:30" x14ac:dyDescent="0.25"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3:30" x14ac:dyDescent="0.25"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3:30" x14ac:dyDescent="0.25"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3:30" x14ac:dyDescent="0.25"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3:30" x14ac:dyDescent="0.25"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3:30" x14ac:dyDescent="0.25"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3:30" x14ac:dyDescent="0.25"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3:30" x14ac:dyDescent="0.25"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3:30" x14ac:dyDescent="0.25"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3:30" x14ac:dyDescent="0.25"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3:30" x14ac:dyDescent="0.25"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3:30" x14ac:dyDescent="0.25"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3:30" x14ac:dyDescent="0.25"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3:30" x14ac:dyDescent="0.25"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3:30" x14ac:dyDescent="0.25"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3:30" x14ac:dyDescent="0.25"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3:30" x14ac:dyDescent="0.25"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3:30" x14ac:dyDescent="0.25"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3:30" x14ac:dyDescent="0.25"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3:30" x14ac:dyDescent="0.25"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3:30" x14ac:dyDescent="0.25"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3:30" x14ac:dyDescent="0.25"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3:30" x14ac:dyDescent="0.25"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3:30" x14ac:dyDescent="0.25"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3:30" x14ac:dyDescent="0.25"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3:30" x14ac:dyDescent="0.25"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3:30" x14ac:dyDescent="0.25"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3:30" x14ac:dyDescent="0.25"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3:30" x14ac:dyDescent="0.25"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3:30" x14ac:dyDescent="0.25"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3:30" x14ac:dyDescent="0.25"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3:30" x14ac:dyDescent="0.25"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3:30" x14ac:dyDescent="0.25"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3:30" x14ac:dyDescent="0.25"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3:30" x14ac:dyDescent="0.25"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3:30" x14ac:dyDescent="0.25"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3:30" x14ac:dyDescent="0.25"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3:30" x14ac:dyDescent="0.25"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3:30" x14ac:dyDescent="0.25"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3:30" x14ac:dyDescent="0.25"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3:30" x14ac:dyDescent="0.25"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3:30" x14ac:dyDescent="0.25"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3:30" x14ac:dyDescent="0.25"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3:30" x14ac:dyDescent="0.25"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3:30" x14ac:dyDescent="0.25"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3:30" x14ac:dyDescent="0.25"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3:30" x14ac:dyDescent="0.25"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3:30" x14ac:dyDescent="0.25"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3:30" x14ac:dyDescent="0.25"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3:30" x14ac:dyDescent="0.25"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3:30" x14ac:dyDescent="0.25"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3:30" x14ac:dyDescent="0.25"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3:30" x14ac:dyDescent="0.25"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3:30" x14ac:dyDescent="0.25"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3:30" x14ac:dyDescent="0.25"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3:30" x14ac:dyDescent="0.25"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3:30" x14ac:dyDescent="0.25"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3:30" x14ac:dyDescent="0.25"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3:30" x14ac:dyDescent="0.25"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3:30" x14ac:dyDescent="0.25"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3:30" x14ac:dyDescent="0.25"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3:30" x14ac:dyDescent="0.25"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3:30" x14ac:dyDescent="0.25"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3:30" x14ac:dyDescent="0.25"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3:30" x14ac:dyDescent="0.25"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3:30" x14ac:dyDescent="0.25"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3:30" x14ac:dyDescent="0.25"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3:30" x14ac:dyDescent="0.25"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3:30" x14ac:dyDescent="0.25"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3:30" x14ac:dyDescent="0.25"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3:30" x14ac:dyDescent="0.25"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3:30" x14ac:dyDescent="0.25"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3:30" x14ac:dyDescent="0.25"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3:30" x14ac:dyDescent="0.25"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3:30" x14ac:dyDescent="0.25"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3:30" x14ac:dyDescent="0.25"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3:30" x14ac:dyDescent="0.25"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3:30" x14ac:dyDescent="0.25"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3:30" x14ac:dyDescent="0.25"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3:30" x14ac:dyDescent="0.25"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3:30" x14ac:dyDescent="0.25"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3:30" x14ac:dyDescent="0.25"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3:30" x14ac:dyDescent="0.25"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3:30" x14ac:dyDescent="0.25"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3:30" x14ac:dyDescent="0.25"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3:30" x14ac:dyDescent="0.25"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3:30" x14ac:dyDescent="0.25"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3:30" x14ac:dyDescent="0.25"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3:30" x14ac:dyDescent="0.25"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3:30" x14ac:dyDescent="0.25"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3:30" x14ac:dyDescent="0.25"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3:30" x14ac:dyDescent="0.25"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3:30" x14ac:dyDescent="0.25"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3:30" x14ac:dyDescent="0.25"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3:30" x14ac:dyDescent="0.25"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3:30" x14ac:dyDescent="0.25"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3:30" x14ac:dyDescent="0.25"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3:30" x14ac:dyDescent="0.25"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3:30" x14ac:dyDescent="0.25"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3:30" x14ac:dyDescent="0.25"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3:30" x14ac:dyDescent="0.25"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3:30" x14ac:dyDescent="0.25"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3:30" x14ac:dyDescent="0.25"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3:30" x14ac:dyDescent="0.25"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3:30" x14ac:dyDescent="0.25"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3:30" x14ac:dyDescent="0.25"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3:30" x14ac:dyDescent="0.25"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3:30" x14ac:dyDescent="0.25"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3:30" x14ac:dyDescent="0.25"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3:30" x14ac:dyDescent="0.25"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3:30" x14ac:dyDescent="0.25"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3:30" x14ac:dyDescent="0.25"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3:30" x14ac:dyDescent="0.25"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3:30" x14ac:dyDescent="0.25"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3:30" x14ac:dyDescent="0.25"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3:30" x14ac:dyDescent="0.25"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3:30" x14ac:dyDescent="0.25"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3:30" x14ac:dyDescent="0.25"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3:30" x14ac:dyDescent="0.25"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3:30" x14ac:dyDescent="0.25"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3:30" x14ac:dyDescent="0.25"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3:30" x14ac:dyDescent="0.25"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3:30" x14ac:dyDescent="0.25"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3:30" x14ac:dyDescent="0.25"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3:30" x14ac:dyDescent="0.25"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3:30" x14ac:dyDescent="0.25"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3:30" x14ac:dyDescent="0.25"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3:30" x14ac:dyDescent="0.25"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3:30" x14ac:dyDescent="0.25"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3:30" x14ac:dyDescent="0.25"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3:30" x14ac:dyDescent="0.25"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3:30" x14ac:dyDescent="0.25"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3:30" x14ac:dyDescent="0.25"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3:30" x14ac:dyDescent="0.25"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3:30" x14ac:dyDescent="0.25"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3:30" x14ac:dyDescent="0.25"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3:30" x14ac:dyDescent="0.25"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3:30" x14ac:dyDescent="0.25"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3:30" x14ac:dyDescent="0.25"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3:30" x14ac:dyDescent="0.25"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3:30" x14ac:dyDescent="0.25"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3:30" x14ac:dyDescent="0.25"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3:30" x14ac:dyDescent="0.25"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3:30" x14ac:dyDescent="0.25"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3:30" x14ac:dyDescent="0.25"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3:30" x14ac:dyDescent="0.25"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3:30" x14ac:dyDescent="0.25"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3:30" x14ac:dyDescent="0.25"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3:30" x14ac:dyDescent="0.25"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3:30" x14ac:dyDescent="0.25"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3:30" x14ac:dyDescent="0.25"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3:30" x14ac:dyDescent="0.25"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3:30" x14ac:dyDescent="0.25"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3:30" x14ac:dyDescent="0.25"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3:30" x14ac:dyDescent="0.25"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3:30" x14ac:dyDescent="0.25"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3:30" x14ac:dyDescent="0.25"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3:30" x14ac:dyDescent="0.25"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3:30" x14ac:dyDescent="0.25"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3:30" x14ac:dyDescent="0.25"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3:30" x14ac:dyDescent="0.25"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3:30" x14ac:dyDescent="0.25"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3:30" x14ac:dyDescent="0.25"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3:30" x14ac:dyDescent="0.25"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3:30" x14ac:dyDescent="0.25"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3:30" x14ac:dyDescent="0.25"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3:30" x14ac:dyDescent="0.25"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3:30" x14ac:dyDescent="0.25"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3:30" x14ac:dyDescent="0.25"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3:30" x14ac:dyDescent="0.25"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3:30" x14ac:dyDescent="0.25"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3:30" x14ac:dyDescent="0.25"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3:30" x14ac:dyDescent="0.25"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3:30" x14ac:dyDescent="0.25"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3:30" x14ac:dyDescent="0.25"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3:30" x14ac:dyDescent="0.25"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3:30" x14ac:dyDescent="0.25"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3:30" x14ac:dyDescent="0.25"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3:30" x14ac:dyDescent="0.25"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3:30" x14ac:dyDescent="0.25"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3:30" x14ac:dyDescent="0.25"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3:30" x14ac:dyDescent="0.25"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3:30" x14ac:dyDescent="0.25"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3:30" x14ac:dyDescent="0.25"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3:30" x14ac:dyDescent="0.25"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3:30" x14ac:dyDescent="0.25"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3:30" x14ac:dyDescent="0.25"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3:30" x14ac:dyDescent="0.25"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3:30" x14ac:dyDescent="0.25"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3:30" x14ac:dyDescent="0.25"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3:30" x14ac:dyDescent="0.25"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3:30" x14ac:dyDescent="0.25"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3:30" x14ac:dyDescent="0.25"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3:30" x14ac:dyDescent="0.25"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3:30" x14ac:dyDescent="0.25"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3:30" x14ac:dyDescent="0.25"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3:30" x14ac:dyDescent="0.25"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3:30" x14ac:dyDescent="0.25"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3:30" x14ac:dyDescent="0.25"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3:30" x14ac:dyDescent="0.25"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3:30" x14ac:dyDescent="0.25"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3:30" x14ac:dyDescent="0.25"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3:30" x14ac:dyDescent="0.25"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3:30" x14ac:dyDescent="0.25"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3:30" x14ac:dyDescent="0.25"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3:30" x14ac:dyDescent="0.25"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3:30" x14ac:dyDescent="0.25"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3:30" x14ac:dyDescent="0.25"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3:30" x14ac:dyDescent="0.25"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3:30" x14ac:dyDescent="0.25"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3:30" x14ac:dyDescent="0.25"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3:30" x14ac:dyDescent="0.25"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3:30" x14ac:dyDescent="0.25"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3:30" x14ac:dyDescent="0.25"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3:30" x14ac:dyDescent="0.25"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3:30" x14ac:dyDescent="0.25"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3:30" x14ac:dyDescent="0.25"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3:30" x14ac:dyDescent="0.25"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3:30" x14ac:dyDescent="0.25"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3:30" x14ac:dyDescent="0.25"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3:30" x14ac:dyDescent="0.25"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3:30" x14ac:dyDescent="0.25"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3:30" x14ac:dyDescent="0.25"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3:30" x14ac:dyDescent="0.25"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3:30" x14ac:dyDescent="0.25"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3:30" x14ac:dyDescent="0.25"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3:30" x14ac:dyDescent="0.25"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3:30" x14ac:dyDescent="0.25"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3:30" x14ac:dyDescent="0.25"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3:30" x14ac:dyDescent="0.25"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3:30" x14ac:dyDescent="0.25"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3:30" x14ac:dyDescent="0.25"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3:30" x14ac:dyDescent="0.25"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3:30" x14ac:dyDescent="0.25"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3:30" x14ac:dyDescent="0.25"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3:30" x14ac:dyDescent="0.25"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3:30" x14ac:dyDescent="0.25"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3:30" x14ac:dyDescent="0.25"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3:30" x14ac:dyDescent="0.25"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3:30" x14ac:dyDescent="0.25"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3:30" x14ac:dyDescent="0.25"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3:30" x14ac:dyDescent="0.25"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3:30" x14ac:dyDescent="0.25"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3:30" x14ac:dyDescent="0.25"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3:30" x14ac:dyDescent="0.25"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3:30" x14ac:dyDescent="0.25"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3:30" x14ac:dyDescent="0.25"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3:30" x14ac:dyDescent="0.25"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3:30" x14ac:dyDescent="0.25"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3:30" x14ac:dyDescent="0.25"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3:30" x14ac:dyDescent="0.25"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3:30" x14ac:dyDescent="0.25"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3:30" x14ac:dyDescent="0.25"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3:30" x14ac:dyDescent="0.25"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3:30" x14ac:dyDescent="0.25"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3:30" x14ac:dyDescent="0.25"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3:30" x14ac:dyDescent="0.25"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3:30" x14ac:dyDescent="0.25"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3:30" x14ac:dyDescent="0.25"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3:30" x14ac:dyDescent="0.25"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3:30" x14ac:dyDescent="0.25"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3:30" x14ac:dyDescent="0.25"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3:30" x14ac:dyDescent="0.25"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3:30" x14ac:dyDescent="0.25"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3:30" x14ac:dyDescent="0.25"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3:30" x14ac:dyDescent="0.25"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3:30" x14ac:dyDescent="0.25"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3:30" x14ac:dyDescent="0.25"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3:30" x14ac:dyDescent="0.25"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3:30" x14ac:dyDescent="0.25"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3:30" x14ac:dyDescent="0.25"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3:30" x14ac:dyDescent="0.25"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3:30" x14ac:dyDescent="0.25"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3:30" x14ac:dyDescent="0.25"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3:30" x14ac:dyDescent="0.25"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3:30" x14ac:dyDescent="0.25"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3:30" x14ac:dyDescent="0.25"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3:30" x14ac:dyDescent="0.25"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3:30" x14ac:dyDescent="0.25"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3:30" x14ac:dyDescent="0.25"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3:30" x14ac:dyDescent="0.25"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3:30" x14ac:dyDescent="0.25"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3:30" x14ac:dyDescent="0.25"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3:30" x14ac:dyDescent="0.25"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3:30" x14ac:dyDescent="0.25"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3:30" x14ac:dyDescent="0.25"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3:30" x14ac:dyDescent="0.25"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3:30" x14ac:dyDescent="0.25"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3:30" x14ac:dyDescent="0.25"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3:30" x14ac:dyDescent="0.25"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3:30" x14ac:dyDescent="0.25"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3:30" x14ac:dyDescent="0.25"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3:30" x14ac:dyDescent="0.25"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3:30" x14ac:dyDescent="0.25"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3:30" x14ac:dyDescent="0.25"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3:30" x14ac:dyDescent="0.25"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3:30" x14ac:dyDescent="0.25"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3:30" x14ac:dyDescent="0.25"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3:30" x14ac:dyDescent="0.25"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3:30" x14ac:dyDescent="0.25"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3:30" x14ac:dyDescent="0.25"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3:30" x14ac:dyDescent="0.25"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3:30" x14ac:dyDescent="0.25"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3:30" x14ac:dyDescent="0.25"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3:30" x14ac:dyDescent="0.25"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3:30" x14ac:dyDescent="0.25"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3:30" x14ac:dyDescent="0.25"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3:30" x14ac:dyDescent="0.25"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3:30" x14ac:dyDescent="0.25"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3:30" x14ac:dyDescent="0.25"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3:30" x14ac:dyDescent="0.25"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3:30" x14ac:dyDescent="0.25"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3:30" x14ac:dyDescent="0.25"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3:30" x14ac:dyDescent="0.25"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3:30" x14ac:dyDescent="0.25"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3:30" x14ac:dyDescent="0.25"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3:30" x14ac:dyDescent="0.25"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3:30" x14ac:dyDescent="0.25"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3:30" x14ac:dyDescent="0.25"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3:30" x14ac:dyDescent="0.25"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3:30" x14ac:dyDescent="0.25"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3:30" x14ac:dyDescent="0.25"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3:30" x14ac:dyDescent="0.25"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3:30" x14ac:dyDescent="0.25"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3:30" x14ac:dyDescent="0.25"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3:30" x14ac:dyDescent="0.25"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3:30" x14ac:dyDescent="0.25"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3:30" x14ac:dyDescent="0.25"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3:30" x14ac:dyDescent="0.25"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3:30" x14ac:dyDescent="0.25"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3:30" x14ac:dyDescent="0.25"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3:30" x14ac:dyDescent="0.25"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3:30" x14ac:dyDescent="0.25"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3:30" x14ac:dyDescent="0.25"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3:30" x14ac:dyDescent="0.25"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3:30" x14ac:dyDescent="0.25"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3:30" x14ac:dyDescent="0.25"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3:30" x14ac:dyDescent="0.25"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3:30" x14ac:dyDescent="0.25"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3:30" x14ac:dyDescent="0.25"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3:30" x14ac:dyDescent="0.25"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3:30" x14ac:dyDescent="0.25"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3:30" x14ac:dyDescent="0.25"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3:30" x14ac:dyDescent="0.25"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3:30" x14ac:dyDescent="0.25"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3:30" x14ac:dyDescent="0.25"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3:30" x14ac:dyDescent="0.25"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3:30" x14ac:dyDescent="0.25"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3:30" x14ac:dyDescent="0.25"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3:30" x14ac:dyDescent="0.25"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3:30" x14ac:dyDescent="0.25"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3:30" x14ac:dyDescent="0.25">
      <c r="C1001" s="3"/>
      <c r="D1001" s="3"/>
      <c r="E1001" s="3"/>
      <c r="F1001" s="3"/>
      <c r="G1001" s="3"/>
      <c r="H1001" s="5"/>
      <c r="I1001" s="3"/>
      <c r="J1001" s="3"/>
      <c r="K1001" s="3"/>
      <c r="L1001" s="3"/>
      <c r="M1001" s="3"/>
      <c r="N1001" s="3"/>
      <c r="O1001" s="3"/>
      <c r="P1001" s="3"/>
      <c r="Q1001" s="4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3:30" x14ac:dyDescent="0.25">
      <c r="C1002" s="3"/>
      <c r="D1002" s="3"/>
      <c r="E1002" s="3"/>
      <c r="F1002" s="3"/>
      <c r="G1002" s="3"/>
      <c r="H1002" s="5"/>
      <c r="I1002" s="3"/>
      <c r="J1002" s="3"/>
      <c r="K1002" s="3"/>
      <c r="L1002" s="3"/>
      <c r="M1002" s="3"/>
      <c r="N1002" s="3"/>
      <c r="O1002" s="3"/>
      <c r="P1002" s="3"/>
      <c r="Q1002" s="4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3:30" x14ac:dyDescent="0.25">
      <c r="C1003" s="3"/>
      <c r="D1003" s="3"/>
      <c r="E1003" s="3"/>
      <c r="F1003" s="3"/>
      <c r="G1003" s="3"/>
      <c r="H1003" s="5"/>
      <c r="I1003" s="3"/>
      <c r="J1003" s="3"/>
      <c r="K1003" s="3"/>
      <c r="L1003" s="3"/>
      <c r="M1003" s="3"/>
      <c r="N1003" s="3"/>
      <c r="O1003" s="3"/>
      <c r="P1003" s="3"/>
      <c r="Q1003" s="4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3:30" x14ac:dyDescent="0.25">
      <c r="C1004" s="3"/>
      <c r="D1004" s="3"/>
      <c r="E1004" s="3"/>
      <c r="F1004" s="3"/>
      <c r="G1004" s="3"/>
      <c r="H1004" s="5"/>
      <c r="I1004" s="3"/>
      <c r="J1004" s="3"/>
      <c r="K1004" s="3"/>
      <c r="L1004" s="3"/>
      <c r="M1004" s="3"/>
      <c r="N1004" s="3"/>
      <c r="O1004" s="3"/>
      <c r="P1004" s="3"/>
      <c r="Q1004" s="4"/>
      <c r="R1004" s="3"/>
      <c r="S1004" s="3"/>
      <c r="T1004" s="3"/>
      <c r="U1004" s="3"/>
      <c r="V1004" s="3"/>
      <c r="W1004" s="3"/>
      <c r="X1004" s="3"/>
      <c r="Y1004" s="3"/>
      <c r="AD1004" s="3"/>
    </row>
    <row r="1005" spans="3:30" x14ac:dyDescent="0.25">
      <c r="C1005" s="3"/>
      <c r="D1005" s="3"/>
      <c r="E1005" s="3"/>
      <c r="F1005" s="3"/>
      <c r="G1005" s="3"/>
      <c r="H1005" s="5"/>
      <c r="I1005" s="3"/>
      <c r="J1005" s="3"/>
      <c r="K1005" s="3"/>
      <c r="L1005" s="3"/>
      <c r="M1005" s="3"/>
      <c r="N1005" s="3"/>
      <c r="O1005" s="3"/>
      <c r="P1005" s="3"/>
      <c r="Q1005" s="4"/>
      <c r="R1005" s="3"/>
      <c r="S1005" s="3"/>
      <c r="T1005" s="3"/>
      <c r="U1005" s="3"/>
      <c r="V1005" s="3"/>
      <c r="W1005" s="3"/>
      <c r="X1005" s="3"/>
      <c r="Y1005" s="3"/>
      <c r="AD1005" s="3"/>
    </row>
    <row r="1006" spans="3:30" x14ac:dyDescent="0.25">
      <c r="C1006" s="3"/>
      <c r="D1006" s="3"/>
      <c r="E1006" s="3"/>
      <c r="F1006" s="3"/>
      <c r="G1006" s="3"/>
      <c r="H1006" s="5"/>
      <c r="I1006" s="3"/>
      <c r="J1006" s="3"/>
      <c r="K1006" s="3"/>
      <c r="L1006" s="3"/>
      <c r="M1006" s="3"/>
      <c r="N1006" s="3"/>
      <c r="O1006" s="3"/>
      <c r="P1006" s="3"/>
      <c r="Q1006" s="4"/>
      <c r="R1006" s="3"/>
      <c r="S1006" s="3"/>
      <c r="T1006" s="3"/>
      <c r="U1006" s="3"/>
      <c r="V1006" s="3"/>
      <c r="W1006" s="3"/>
      <c r="X1006" s="3"/>
      <c r="Y1006" s="3"/>
      <c r="AD1006" s="3"/>
    </row>
    <row r="1007" spans="3:30" x14ac:dyDescent="0.25">
      <c r="C1007" s="3"/>
      <c r="D1007" s="3"/>
      <c r="E1007" s="3"/>
      <c r="F1007" s="3"/>
      <c r="G1007" s="3"/>
      <c r="H1007" s="5"/>
      <c r="I1007" s="3"/>
      <c r="J1007" s="3"/>
      <c r="K1007" s="3"/>
      <c r="L1007" s="3"/>
      <c r="M1007" s="3"/>
      <c r="N1007" s="3"/>
      <c r="O1007" s="3"/>
      <c r="P1007" s="3"/>
      <c r="Q1007" s="4"/>
      <c r="R1007" s="3"/>
      <c r="S1007" s="3"/>
      <c r="T1007" s="3"/>
      <c r="U1007" s="3"/>
      <c r="V1007" s="3"/>
      <c r="W1007" s="3"/>
      <c r="X1007" s="3"/>
      <c r="Y1007" s="3"/>
      <c r="AD1007" s="3"/>
    </row>
    <row r="1008" spans="3:30" x14ac:dyDescent="0.25">
      <c r="C1008" s="3"/>
      <c r="D1008" s="3"/>
      <c r="E1008" s="3"/>
      <c r="F1008" s="3"/>
      <c r="G1008" s="3"/>
      <c r="H1008" s="5"/>
      <c r="I1008" s="3"/>
      <c r="J1008" s="3"/>
      <c r="K1008" s="3"/>
      <c r="L1008" s="3"/>
      <c r="M1008" s="3"/>
      <c r="N1008" s="3"/>
      <c r="O1008" s="3"/>
      <c r="P1008" s="3"/>
      <c r="Q1008" s="4"/>
      <c r="R1008" s="3"/>
      <c r="S1008" s="3"/>
      <c r="T1008" s="3"/>
      <c r="U1008" s="3"/>
      <c r="V1008" s="3"/>
      <c r="W1008" s="3"/>
      <c r="X1008" s="3"/>
      <c r="Y1008" s="3"/>
      <c r="AD1008" s="3"/>
    </row>
    <row r="1009" spans="3:30" x14ac:dyDescent="0.25">
      <c r="C1009" s="3"/>
      <c r="D1009" s="3"/>
      <c r="E1009" s="3"/>
      <c r="F1009" s="3"/>
      <c r="G1009" s="3"/>
      <c r="H1009" s="5"/>
      <c r="I1009" s="3"/>
      <c r="J1009" s="3"/>
      <c r="K1009" s="3"/>
      <c r="L1009" s="3"/>
      <c r="M1009" s="3"/>
      <c r="N1009" s="3"/>
      <c r="O1009" s="3"/>
      <c r="P1009" s="3"/>
      <c r="Q1009" s="4"/>
      <c r="R1009" s="3"/>
      <c r="S1009" s="3"/>
      <c r="T1009" s="3"/>
      <c r="U1009" s="3"/>
      <c r="V1009" s="3"/>
      <c r="W1009" s="3"/>
      <c r="X1009" s="3"/>
      <c r="Y1009" s="3"/>
      <c r="AD1009" s="3"/>
    </row>
    <row r="1010" spans="3:30" x14ac:dyDescent="0.25">
      <c r="C1010" s="3"/>
      <c r="D1010" s="3"/>
      <c r="E1010" s="3"/>
      <c r="F1010" s="3"/>
      <c r="G1010" s="3"/>
      <c r="H1010" s="5"/>
      <c r="I1010" s="3"/>
      <c r="J1010" s="3"/>
      <c r="K1010" s="3"/>
      <c r="L1010" s="3"/>
      <c r="M1010" s="3"/>
      <c r="N1010" s="3"/>
      <c r="O1010" s="3"/>
      <c r="P1010" s="3"/>
      <c r="Q1010" s="4"/>
      <c r="R1010" s="3"/>
      <c r="S1010" s="3"/>
      <c r="T1010" s="3"/>
      <c r="U1010" s="3"/>
      <c r="V1010" s="3"/>
      <c r="W1010" s="3"/>
      <c r="X1010" s="3"/>
      <c r="Y1010" s="3"/>
      <c r="AD1010" s="3"/>
    </row>
    <row r="1011" spans="3:30" x14ac:dyDescent="0.25">
      <c r="C1011" s="3"/>
      <c r="D1011" s="3"/>
      <c r="E1011" s="3"/>
      <c r="F1011" s="3"/>
      <c r="G1011" s="3"/>
      <c r="H1011" s="5"/>
      <c r="I1011" s="3"/>
      <c r="J1011" s="3"/>
      <c r="K1011" s="3"/>
      <c r="L1011" s="3"/>
      <c r="M1011" s="3"/>
      <c r="N1011" s="3"/>
      <c r="O1011" s="3"/>
      <c r="P1011" s="3"/>
      <c r="Q1011" s="4"/>
      <c r="R1011" s="3"/>
      <c r="S1011" s="3"/>
      <c r="T1011" s="3"/>
      <c r="U1011" s="3"/>
      <c r="V1011" s="3"/>
      <c r="W1011" s="3"/>
      <c r="X1011" s="3"/>
      <c r="Y1011" s="3"/>
      <c r="AD1011" s="3"/>
    </row>
    <row r="1012" spans="3:30" x14ac:dyDescent="0.25">
      <c r="C1012" s="3"/>
      <c r="D1012" s="3"/>
      <c r="E1012" s="3"/>
      <c r="F1012" s="3"/>
      <c r="G1012" s="3"/>
      <c r="H1012" s="5"/>
      <c r="I1012" s="3"/>
      <c r="J1012" s="3"/>
      <c r="K1012" s="3"/>
      <c r="L1012" s="3"/>
      <c r="M1012" s="3"/>
      <c r="N1012" s="3"/>
      <c r="O1012" s="3"/>
      <c r="P1012" s="3"/>
      <c r="Q1012" s="4"/>
      <c r="R1012" s="3"/>
      <c r="S1012" s="3"/>
      <c r="T1012" s="3"/>
      <c r="U1012" s="3"/>
      <c r="V1012" s="3"/>
      <c r="W1012" s="3"/>
      <c r="X1012" s="3"/>
      <c r="Y1012" s="3"/>
      <c r="AD1012" s="3"/>
    </row>
    <row r="1013" spans="3:30" x14ac:dyDescent="0.25">
      <c r="C1013" s="3"/>
      <c r="D1013" s="3"/>
      <c r="E1013" s="3"/>
      <c r="F1013" s="3"/>
      <c r="G1013" s="3"/>
      <c r="H1013" s="5"/>
      <c r="I1013" s="3"/>
      <c r="J1013" s="3"/>
      <c r="K1013" s="3"/>
      <c r="L1013" s="3"/>
      <c r="M1013" s="3"/>
      <c r="N1013" s="3"/>
      <c r="O1013" s="3"/>
      <c r="P1013" s="3"/>
      <c r="Q1013" s="4"/>
      <c r="R1013" s="3"/>
      <c r="S1013" s="3"/>
      <c r="T1013" s="3"/>
      <c r="U1013" s="3"/>
      <c r="V1013" s="3"/>
      <c r="W1013" s="3"/>
      <c r="X1013" s="3"/>
      <c r="Y1013" s="3"/>
      <c r="AD1013" s="3"/>
    </row>
    <row r="1014" spans="3:30" x14ac:dyDescent="0.25">
      <c r="C1014" s="3"/>
      <c r="D1014" s="3"/>
      <c r="E1014" s="3"/>
      <c r="F1014" s="3"/>
      <c r="G1014" s="3"/>
      <c r="H1014" s="5"/>
      <c r="I1014" s="3"/>
      <c r="J1014" s="3"/>
      <c r="K1014" s="3"/>
      <c r="L1014" s="3"/>
      <c r="M1014" s="3"/>
      <c r="N1014" s="3"/>
      <c r="O1014" s="3"/>
      <c r="P1014" s="3"/>
      <c r="Q1014" s="4"/>
      <c r="R1014" s="3"/>
      <c r="S1014" s="3"/>
      <c r="T1014" s="3"/>
      <c r="U1014" s="3"/>
      <c r="V1014" s="3"/>
      <c r="W1014" s="3"/>
      <c r="X1014" s="3"/>
      <c r="Y1014" s="3"/>
      <c r="AD1014" s="3"/>
    </row>
  </sheetData>
  <mergeCells count="28">
    <mergeCell ref="D8:E8"/>
    <mergeCell ref="H8:H9"/>
    <mergeCell ref="I8:J9"/>
    <mergeCell ref="D9:E9"/>
    <mergeCell ref="D5:E5"/>
    <mergeCell ref="I5:J5"/>
    <mergeCell ref="M5:M7"/>
    <mergeCell ref="N5:P5"/>
    <mergeCell ref="D6:E6"/>
    <mergeCell ref="H6:H7"/>
    <mergeCell ref="I6:J7"/>
    <mergeCell ref="K6:K7"/>
    <mergeCell ref="L6:L7"/>
    <mergeCell ref="N6:P6"/>
    <mergeCell ref="D7:E7"/>
    <mergeCell ref="N7:P7"/>
    <mergeCell ref="D2:E2"/>
    <mergeCell ref="I2:J2"/>
    <mergeCell ref="M2:M4"/>
    <mergeCell ref="N2:P2"/>
    <mergeCell ref="D3:E3"/>
    <mergeCell ref="I3:J3"/>
    <mergeCell ref="K3:K4"/>
    <mergeCell ref="L3:L4"/>
    <mergeCell ref="N3:P3"/>
    <mergeCell ref="D4:E4"/>
    <mergeCell ref="I4:J4"/>
    <mergeCell ref="N4:P4"/>
  </mergeCells>
  <conditionalFormatting sqref="F14:F53">
    <cfRule type="cellIs" dxfId="28" priority="5" operator="between">
      <formula>1</formula>
      <formula>96.79999</formula>
    </cfRule>
  </conditionalFormatting>
  <conditionalFormatting sqref="F14:F53">
    <cfRule type="cellIs" dxfId="27" priority="6" operator="greaterThan">
      <formula>101</formula>
    </cfRule>
  </conditionalFormatting>
  <conditionalFormatting sqref="E14:E53">
    <cfRule type="cellIs" dxfId="26" priority="7" operator="between">
      <formula>0.0001</formula>
      <formula>3.99999</formula>
    </cfRule>
  </conditionalFormatting>
  <conditionalFormatting sqref="E14:E53">
    <cfRule type="cellIs" dxfId="25" priority="8" operator="greaterThan">
      <formula>12</formula>
    </cfRule>
  </conditionalFormatting>
  <conditionalFormatting sqref="C21:C53">
    <cfRule type="cellIs" dxfId="24" priority="9" operator="greaterThanOrEqual">
      <formula>$C20+0.3</formula>
    </cfRule>
  </conditionalFormatting>
  <conditionalFormatting sqref="C16:C20">
    <cfRule type="cellIs" dxfId="23" priority="4" operator="greaterThanOrEqual">
      <formula>$C15+0.3</formula>
    </cfRule>
  </conditionalFormatting>
  <conditionalFormatting sqref="C14">
    <cfRule type="cellIs" dxfId="22" priority="3" operator="greaterThanOrEqual">
      <formula>$C13+0.3</formula>
    </cfRule>
  </conditionalFormatting>
  <conditionalFormatting sqref="C15">
    <cfRule type="cellIs" dxfId="21" priority="2" operator="greaterThanOrEqual">
      <formula>$C14+0.3</formula>
    </cfRule>
  </conditionalFormatting>
  <conditionalFormatting sqref="I4:J4">
    <cfRule type="notContainsText" dxfId="20" priority="1" operator="notContains" text="N/A">
      <formula>ISERROR(SEARCH("N/A",I4))</formula>
    </cfRule>
  </conditionalFormatting>
  <dataValidations count="5">
    <dataValidation type="list" allowBlank="1" showErrorMessage="1" sqref="L2" xr:uid="{00000000-0002-0000-0000-000000000000}">
      <formula1>$W$2:$W$5</formula1>
    </dataValidation>
    <dataValidation type="list" allowBlank="1" showErrorMessage="1" sqref="G3" xr:uid="{00000000-0002-0000-0000-000001000000}">
      <formula1>$W$7:$W$8</formula1>
    </dataValidation>
    <dataValidation type="list" allowBlank="1" showInputMessage="1" showErrorMessage="1" sqref="L6:L7" xr:uid="{00000000-0002-0000-0000-000002000000}">
      <formula1>"Yes,No"</formula1>
    </dataValidation>
    <dataValidation type="list" allowBlank="1" showInputMessage="1" showErrorMessage="1" sqref="I6:J7" xr:uid="{00000000-0002-0000-0000-000003000000}">
      <formula1>"Not Indicated,Ordered,Positive,Negative,Not ordered &gt;48hrs since vanco initiated"</formula1>
    </dataValidation>
    <dataValidation type="list" allowBlank="1" showInputMessage="1" showErrorMessage="1" sqref="I3:J3" xr:uid="{00000000-0002-0000-0000-000004000000}">
      <formula1>"Blood (AUC),Bone/Joint (AUC),Cardiovascular (AUC),CNS (AUC),Ear/Nose/Throat (AUC),Fever/Neutropenic/Unknown (AUC),Gastrointestinal/Intra-abd(AUC),Genital Tract (Trough),Respiratory (AUC),Sepsis Syndrome(AUC),Skin/Soft Tissue (AUC),Urinary Tract (Trough)"</formula1>
    </dataValidation>
  </dataValidations>
  <printOptions gridLines="1"/>
  <pageMargins left="0.5" right="0.2" top="0.5" bottom="0.5" header="0.3" footer="0.3"/>
  <pageSetup scale="50" fitToHeight="2" orientation="landscape" r:id="rId1"/>
  <headerFooter>
    <oddHeader>&amp;C&amp;F&amp;R&amp;D&amp;T</oddHeader>
    <oddFooter>&amp;L&amp;Z&amp;F&amp;C&amp;P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AUC TEMPLATE-MAKE COPY!</vt:lpstr>
      <vt:lpstr>'AUC TEMPLATE-MAKE COPY!'!Print_Area</vt:lpstr>
      <vt:lpstr>'AUC TEMPLATE-MAKE COPY!'!Trt</vt:lpstr>
    </vt:vector>
  </TitlesOfParts>
  <Company>UHS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Deluze, Genevieve</dc:creator>
  <cp:lastModifiedBy>Kurt Pessa</cp:lastModifiedBy>
  <dcterms:created xsi:type="dcterms:W3CDTF">2020-07-22T22:27:07Z</dcterms:created>
  <dcterms:modified xsi:type="dcterms:W3CDTF">2020-07-30T22:26:12Z</dcterms:modified>
</cp:coreProperties>
</file>