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Git\vanco-auc\"/>
    </mc:Choice>
  </mc:AlternateContent>
  <xr:revisionPtr revIDLastSave="0" documentId="13_ncr:1_{29C6E1DB-D7A0-43AD-8E97-E2CCAB4579EC}" xr6:coauthVersionLast="45" xr6:coauthVersionMax="45" xr10:uidLastSave="{00000000-0000-0000-0000-000000000000}"/>
  <bookViews>
    <workbookView showHorizontalScroll="0" showVerticalScroll="0" xWindow="1980" yWindow="645" windowWidth="25425" windowHeight="16275" activeTab="5" xr2:uid="{00000000-000D-0000-FFFF-FFFF00000000}"/>
  </bookViews>
  <sheets>
    <sheet name="Landing Page" sheetId="2" r:id="rId1"/>
    <sheet name="Patient View" sheetId="8" state="hidden" r:id="rId2"/>
    <sheet name="db" sheetId="1" state="hidden"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fmSCr">MonitoringForm!$M$8</definedName>
    <definedName name="Height">'Patient View'!$C$16</definedName>
    <definedName name="HtCm">MonitoringForm!$G$7</definedName>
    <definedName name="Location">'Patient View'!$C$7</definedName>
    <definedName name="mfABW">MonitoringForm!$I$7</definedName>
    <definedName name="mfAdjBW">MonitoringForm!$I$9</definedName>
    <definedName name="mfAge">MonitoringForm!$G$5</definedName>
    <definedName name="mfFIN">MonitoringForm!$D$8</definedName>
    <definedName name="mfFirstName">MonitoringForm!$D$7</definedName>
    <definedName name="mfGender">MonitoringForm!$G$6</definedName>
    <definedName name="mfIBW">MonitoringForm!$I$8</definedName>
    <definedName name="mfLastName">MonitoringForm!$D$6</definedName>
    <definedName name="mfMRN">MonitoringForm!$D$5</definedName>
    <definedName name="mfSCr">MonitoringForm!$M$8</definedName>
    <definedName name="mfTBW_IBW">MonitoringForm!$K$6</definedName>
    <definedName name="mfUsing">MonitoringForm!$M$7</definedName>
    <definedName name="mfWtUsed">MonitoringForm!$M$6</definedName>
    <definedName name="MRN">'Patient View'!$C$4</definedName>
    <definedName name="Name">'Patient View'!$C$5</definedName>
    <definedName name="OneLiner">MonitoringForm!$C$2</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9" i="14" l="1"/>
  <c r="E15" i="14"/>
  <c r="F15" i="14"/>
  <c r="G15" i="14"/>
  <c r="H15" i="14"/>
  <c r="I15" i="14"/>
  <c r="J15" i="14"/>
  <c r="K15" i="14"/>
  <c r="L15" i="14"/>
  <c r="M15" i="14"/>
  <c r="N15" i="14"/>
  <c r="O15" i="14"/>
  <c r="P15" i="14"/>
  <c r="Q15" i="14"/>
  <c r="R15" i="14"/>
  <c r="S15" i="14"/>
  <c r="T15" i="14"/>
  <c r="U15" i="14"/>
  <c r="V15" i="14"/>
  <c r="W15" i="14"/>
  <c r="X15" i="14"/>
  <c r="Y15" i="14"/>
  <c r="Z15" i="14"/>
  <c r="AA15" i="14"/>
  <c r="AB15" i="14"/>
  <c r="AC15" i="14"/>
  <c r="AD15" i="14"/>
  <c r="AE15" i="14"/>
  <c r="AF15" i="14"/>
  <c r="AG15" i="14"/>
  <c r="M5" i="14"/>
  <c r="I8" i="14"/>
  <c r="I7" i="14"/>
  <c r="K5" i="14" s="1"/>
  <c r="I6" i="14"/>
  <c r="G8" i="14"/>
  <c r="D15" i="14"/>
  <c r="I9" i="14" l="1"/>
  <c r="K6" i="14"/>
  <c r="M7" i="14" s="1"/>
  <c r="M6" i="14" s="1"/>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l="1"/>
</calcChain>
</file>

<file path=xl/sharedStrings.xml><?xml version="1.0" encoding="utf-8"?>
<sst xmlns="http://schemas.openxmlformats.org/spreadsheetml/2006/main" count="602" uniqueCount="391">
  <si>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</si>
  <si>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</si>
  <si>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</si>
  <si>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</si>
  <si>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</si>
  <si>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</si>
  <si>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</si>
  <si>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</si>
  <si>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</si>
  <si>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</si>
  <si>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</si>
  <si>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</si>
  <si>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</si>
  <si>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</si>
  <si>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</si>
  <si>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</si>
  <si>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</si>
  <si>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</si>
  <si>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</si>
  <si>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</si>
  <si>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</si>
  <si>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</si>
  <si>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</si>
  <si>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</si>
  <si>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</si>
  <si>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</si>
  <si>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</si>
  <si>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</si>
  <si>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</si>
  <si>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</si>
  <si>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</si>
  <si>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</si>
  <si>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</si>
  <si>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</si>
  <si>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</si>
  <si>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</si>
  <si>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</si>
  <si>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</si>
  <si>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</si>
  <si>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</si>
  <si>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</si>
  <si>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</si>
  <si>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</si>
  <si>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</si>
  <si>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</si>
  <si>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</si>
  <si>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</si>
  <si>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</si>
  <si>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</si>
  <si>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</si>
  <si>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</si>
  <si>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</si>
  <si>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</si>
  <si>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</si>
  <si>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</si>
  <si>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</si>
  <si>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</si>
  <si>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</si>
  <si>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</si>
  <si>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</si>
  <si>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</si>
  <si>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</si>
  <si>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</si>
  <si>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</si>
  <si>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</si>
  <si>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</si>
  <si>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</si>
  <si>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</si>
  <si>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</si>
  <si>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</si>
  <si>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</si>
  <si>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</si>
  <si>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</si>
  <si>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</si>
  <si>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</si>
  <si>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</si>
  <si>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</si>
  <si>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</si>
  <si>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</si>
  <si>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</si>
  <si>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</si>
  <si>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</si>
  <si>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</si>
  <si>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</si>
  <si>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</si>
  <si>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</si>
  <si>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</si>
  <si>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</si>
  <si>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</si>
  <si>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</si>
  <si>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</si>
  <si>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</si>
  <si>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</si>
  <si>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</si>
  <si>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</si>
  <si>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</si>
  <si>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</si>
  <si>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</si>
  <si>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</si>
  <si>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</si>
  <si>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</si>
  <si>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</si>
  <si>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</si>
  <si>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</si>
  <si>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</si>
  <si>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</si>
  <si>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</si>
  <si>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</si>
  <si>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</si>
  <si>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</si>
  <si>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</si>
  <si>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</si>
  <si>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</si>
  <si>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</si>
  <si>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</si>
  <si>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</si>
  <si>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</si>
  <si>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</si>
  <si>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</si>
  <si>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</si>
  <si>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</si>
  <si>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</si>
  <si>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</si>
  <si>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</si>
  <si>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</si>
  <si>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</si>
  <si>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</si>
  <si>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</si>
  <si>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</si>
  <si>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</si>
  <si>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</si>
  <si>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</si>
  <si>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</si>
  <si>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</si>
  <si>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</si>
  <si>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</si>
  <si>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</si>
  <si>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</si>
  <si>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</si>
  <si>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</si>
  <si>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</si>
  <si>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</si>
  <si>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</si>
  <si>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</si>
  <si>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</si>
  <si>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</si>
  <si>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</si>
  <si>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</si>
  <si>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</si>
  <si>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</si>
  <si>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</si>
  <si>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</si>
  <si>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</si>
  <si>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</si>
  <si>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</si>
  <si>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</si>
  <si>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</si>
  <si>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</si>
  <si>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</si>
  <si>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</si>
  <si>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</si>
  <si>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</si>
  <si>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</si>
  <si>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</si>
  <si>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</si>
  <si>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</si>
  <si>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</si>
  <si>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</si>
  <si>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</si>
  <si>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</si>
  <si>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</si>
  <si>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</si>
  <si>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</si>
  <si>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</si>
  <si>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</si>
  <si>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</si>
  <si>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</si>
  <si>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</si>
  <si>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</si>
  <si>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</si>
  <si>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</si>
  <si>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</si>
  <si>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</si>
  <si>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</si>
  <si>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</si>
  <si>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</si>
  <si>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</si>
  <si>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</si>
  <si>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</si>
  <si>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</si>
  <si>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</si>
  <si>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</si>
  <si>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</si>
  <si>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</si>
  <si>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</si>
  <si>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</si>
  <si>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</si>
  <si>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</si>
  <si>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</si>
  <si>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</si>
  <si>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</si>
  <si>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</si>
  <si>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</si>
  <si>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</si>
  <si>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</si>
  <si>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</si>
  <si>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</si>
  <si>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</si>
  <si>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</si>
  <si>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</si>
  <si>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</si>
  <si>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</si>
  <si>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</si>
  <si>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</si>
  <si>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</si>
  <si>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</si>
  <si>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</si>
  <si>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</si>
  <si>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</si>
  <si>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</si>
  <si>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</si>
  <si>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</si>
  <si>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</si>
  <si>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</si>
  <si>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</si>
  <si>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</si>
  <si>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</si>
  <si>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</si>
  <si>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</si>
  <si>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</si>
  <si>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</si>
  <si>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</si>
  <si>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</si>
  <si>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</si>
  <si>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Total Daily Dose (TDD)</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</si>
  <si>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</si>
  <si>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</si>
  <si>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</si>
  <si>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</si>
  <si>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</si>
  <si>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</si>
  <si>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</si>
  <si>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</si>
  <si>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</si>
  <si>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</si>
  <si>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</si>
  <si>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</si>
  <si>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</si>
  <si>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</si>
  <si>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</si>
  <si>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</si>
  <si>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</si>
  <si>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</si>
  <si>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</si>
  <si>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</si>
  <si>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</si>
  <si>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</si>
  <si>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</si>
  <si>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</si>
  <si>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</si>
  <si>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</si>
  <si>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</si>
  <si>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</si>
  <si>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</si>
  <si>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</si>
  <si>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</si>
  <si>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</si>
  <si>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</si>
  <si>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</si>
  <si>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</si>
  <si>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</si>
  <si>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</si>
  <si>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</si>
  <si>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</si>
  <si>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</si>
  <si>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</si>
  <si>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</si>
  <si>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</si>
  <si>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</si>
  <si>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</si>
  <si>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</si>
  <si>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</si>
  <si>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</si>
  <si>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</si>
  <si>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</si>
  <si>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</si>
  <si>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</si>
  <si>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</si>
  <si>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</si>
  <si>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</si>
  <si>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</si>
  <si>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</si>
  <si>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</si>
  <si>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</si>
  <si>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</si>
  <si>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</si>
  <si>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</si>
  <si>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</si>
  <si>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</si>
  <si>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</si>
  <si>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</si>
  <si>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</si>
  <si>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</si>
  <si>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UTI*</t>
  </si>
  <si>
    <t>Non-MRSA Infection*</t>
  </si>
  <si>
    <t>Urinary Tract Infection*</t>
  </si>
  <si>
    <t xml:space="preserve">made some big changes.. tried to make it more user-friendly.. had to take away some features - new, load buttons on bottom right. </t>
  </si>
  <si>
    <t>big update!</t>
  </si>
  <si>
    <t>worked on patient list!</t>
  </si>
  <si>
    <t>Henderson</t>
  </si>
  <si>
    <t>updated CrCl to use IBW instead of ABW</t>
  </si>
  <si>
    <t>updated time and date pickers</t>
  </si>
  <si>
    <t>adjust CrCl equation</t>
  </si>
  <si>
    <t>updated logic to update database field properties (bug fix for room variable switching from numeric to text type).</t>
  </si>
  <si>
    <t>Updated bug where when you clicked "No Load" button, patient information about the load dose was not being updated and still displayed on context bar.</t>
  </si>
  <si>
    <t>Updated bug where lab times were not being deleted when deleting patient from Patient List userform</t>
  </si>
  <si>
    <t>Updated Progress note to reflect changes with CrCl calculation</t>
  </si>
  <si>
    <t>Added start date and day of therapy to patient list</t>
  </si>
  <si>
    <t xml:space="preserve">   </t>
  </si>
  <si>
    <t>Tried to add monitoring form more deeply into calculator.</t>
  </si>
  <si>
    <t>120 min min</t>
  </si>
  <si>
    <t>Added AUC calculation to PostLevels progress note.  Went through and updated Vd calculation to fix bug when pharmacist had selected minutes.</t>
  </si>
  <si>
    <t>Updated AUC documentation in 'PostLevels'</t>
  </si>
  <si>
    <t>Update for Aug-5th Update</t>
  </si>
  <si>
    <t>SSTI*</t>
  </si>
  <si>
    <t>Updated SSTI* to indicate 'trough-based' dosing preferred</t>
  </si>
  <si>
    <t>Skin Soft Tissue Infection*</t>
  </si>
  <si>
    <t>updated ""click here"" for SCr date/time</t>
  </si>
  <si>
    <t>Handled error in PostLevels</t>
  </si>
  <si>
    <t>Aug-12th update..  Double-checked logic in AUC steps, also fixed bug on Post Levels infusion time textbox when non-numeric characters were added</t>
  </si>
  <si>
    <t>added events to buttons in 2. CrCl that recalculates Population PK parameters when updating values.</t>
  </si>
  <si>
    <t>Changed extrapolation alert from SCr &lt; 0.5 for Crass to CLVanco &lt; 0.5</t>
  </si>
  <si>
    <t>Day 8
12/31</t>
  </si>
  <si>
    <t>Day 9
1/06</t>
  </si>
  <si>
    <t>Day 10
12/31</t>
  </si>
  <si>
    <t>Day 11
1/01</t>
  </si>
  <si>
    <t>Day 12
1/02</t>
  </si>
  <si>
    <t>Day 13
1/03</t>
  </si>
  <si>
    <t>Day 14
1/04</t>
  </si>
  <si>
    <t>Day 15
1/05</t>
  </si>
  <si>
    <t>Day 16
12/30</t>
  </si>
  <si>
    <t>Day 17
12/31</t>
  </si>
  <si>
    <t>Day 18
1/01</t>
  </si>
  <si>
    <t>Day 19
1/02</t>
  </si>
  <si>
    <t>Day 20
1/03</t>
  </si>
  <si>
    <t>Day 21
1/04</t>
  </si>
  <si>
    <t>Day 22
1/05</t>
  </si>
  <si>
    <t>Day 23
12/31</t>
  </si>
  <si>
    <t>Day 24
1/06</t>
  </si>
  <si>
    <t>Day 25
12/31</t>
  </si>
  <si>
    <t>Day 26
1/01</t>
  </si>
  <si>
    <t>Day 27
1/02</t>
  </si>
  <si>
    <t>Day 28
1/03</t>
  </si>
  <si>
    <t>Day 29
1/04</t>
  </si>
  <si>
    <t>Day 30
1/05</t>
  </si>
  <si>
    <t>Added dates &gt; 7 days to 30 days.</t>
  </si>
  <si>
    <t xml:space="preserve"> Temp</t>
  </si>
  <si>
    <t xml:space="preserve"> Procalcitonin</t>
  </si>
  <si>
    <t>Time 2</t>
  </si>
  <si>
    <t>Time 3</t>
  </si>
  <si>
    <t>Time 1</t>
  </si>
  <si>
    <t xml:space="preserve"> Dose</t>
  </si>
  <si>
    <t xml:space="preserve"> Frequency</t>
  </si>
  <si>
    <t>Lists</t>
  </si>
  <si>
    <t>Frequencies</t>
  </si>
  <si>
    <t xml:space="preserve">Age: </t>
  </si>
  <si>
    <t>IBW:</t>
  </si>
  <si>
    <t>AdjBW:</t>
  </si>
  <si>
    <t>Creatinine Clearance Calculation</t>
  </si>
  <si>
    <t>Gender:</t>
  </si>
  <si>
    <t>Ht:</t>
  </si>
  <si>
    <t>Wt:</t>
  </si>
  <si>
    <t>BMI:</t>
  </si>
  <si>
    <t xml:space="preserve">TBW/IBW: </t>
  </si>
  <si>
    <t>M</t>
  </si>
  <si>
    <t>F</t>
  </si>
  <si>
    <t>Using:</t>
  </si>
  <si>
    <t>CrCl:</t>
  </si>
  <si>
    <t xml:space="preserve">ABW: </t>
  </si>
  <si>
    <t>Wt Used:</t>
  </si>
  <si>
    <t xml:space="preserve">Age Used: </t>
  </si>
  <si>
    <t>SCr:</t>
  </si>
  <si>
    <t xml:space="preserve">MRN: </t>
  </si>
  <si>
    <t>LastName:</t>
  </si>
  <si>
    <t>FirstName:</t>
  </si>
  <si>
    <t>FIN:</t>
  </si>
  <si>
    <t>Indication:</t>
  </si>
  <si>
    <t>Target:</t>
  </si>
  <si>
    <t>Provider</t>
  </si>
  <si>
    <t>One Liner:</t>
  </si>
  <si>
    <t>MIC: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</si>
</sst>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m/dd"/>
    <numFmt numFmtId="165" formatCode="ddd\,\ mm/dd\ h:mm\ AM/PM"/>
    <numFmt numFmtId="166" formatCode="h:\o\o"/>
    <numFmt numFmtId="167" formatCode="m/d"/>
    <numFmt numFmtId="171" formatCode="#.00&quot; g&quot;;;;&quot;&quot;"/>
    <numFmt numFmtId="172" formatCode="#&quot; cm&quot;"/>
    <numFmt numFmtId="173" formatCode="#&quot; kg&quot;"/>
    <numFmt numFmtId="175" formatCode="#.0"/>
    <numFmt numFmtId="176" formatCode="#.00"/>
    <numFmt numFmtId="178" formatCode="#&quot; lbs&quot;;;"/>
    <numFmt numFmtId="179" formatCode="#&quot; kg&quot;;;"/>
    <numFmt numFmtId="180" formatCode="#"/>
  </numFmts>
  <fonts count="26"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b/>
      <sz val="9"/>
      <name val="Calibri"/>
      <family val="2"/>
      <scheme val="minor"/>
    </font>
  </fonts>
  <fills count="21">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
      <patternFill patternType="solid">
        <fgColor rgb="FFF2F2F2"/>
      </patternFill>
    </fill>
    <fill>
      <patternFill patternType="solid">
        <fgColor rgb="FFCCFFFF"/>
        <bgColor indexed="64"/>
      </patternFill>
    </fill>
    <fill>
      <patternFill patternType="solid">
        <fgColor theme="0" tint="-0.24994659260841701"/>
        <bgColor indexed="64"/>
      </patternFill>
    </fill>
  </fills>
  <borders count="69">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indexed="64"/>
      </left>
      <right/>
      <top style="thin">
        <color indexed="64"/>
      </top>
      <bottom/>
      <diagonal/>
    </border>
    <border>
      <left style="double">
        <color indexed="64"/>
      </left>
      <right style="double">
        <color indexed="64"/>
      </right>
      <top/>
      <bottom/>
      <diagonal/>
    </border>
    <border>
      <left style="thin">
        <color rgb="FF3F3F3F"/>
      </left>
      <right style="double">
        <color indexed="64"/>
      </right>
      <top style="thin">
        <color rgb="FF3F3F3F"/>
      </top>
      <bottom style="thin">
        <color rgb="FF3F3F3F"/>
      </bottom>
      <diagonal/>
    </border>
    <border>
      <left style="thin">
        <color rgb="FF7F7F7F"/>
      </left>
      <right style="double">
        <color indexed="64"/>
      </right>
      <top style="thin">
        <color rgb="FF7F7F7F"/>
      </top>
      <bottom style="thin">
        <color rgb="FF7F7F7F"/>
      </bottom>
      <diagonal/>
    </border>
    <border>
      <left style="double">
        <color indexed="64"/>
      </left>
      <right style="double">
        <color indexed="64"/>
      </right>
      <top/>
      <bottom style="double">
        <color indexed="64"/>
      </bottom>
      <diagonal/>
    </border>
    <border>
      <left style="thin">
        <color rgb="FF7F7F7F"/>
      </left>
      <right style="double">
        <color indexed="64"/>
      </right>
      <top style="thin">
        <color rgb="FF7F7F7F"/>
      </top>
      <bottom style="double">
        <color indexed="64"/>
      </bottom>
      <diagonal/>
    </border>
    <border>
      <left/>
      <right style="double">
        <color indexed="64"/>
      </right>
      <top/>
      <bottom style="double">
        <color indexed="64"/>
      </bottom>
      <diagonal/>
    </border>
    <border>
      <left style="thin">
        <color rgb="FF3F3F3F"/>
      </left>
      <right/>
      <top style="thin">
        <color rgb="FF3F3F3F"/>
      </top>
      <bottom style="thin">
        <color rgb="FF3F3F3F"/>
      </bottom>
      <diagonal/>
    </border>
    <border>
      <left style="thin">
        <color rgb="FF3F3F3F"/>
      </left>
      <right/>
      <top style="thin">
        <color rgb="FF3F3F3F"/>
      </top>
      <bottom style="double">
        <color indexed="64"/>
      </bottom>
      <diagonal/>
    </border>
    <border>
      <left style="thin">
        <color rgb="FF3F3F3F"/>
      </left>
      <right style="thin">
        <color rgb="FF3F3F3F"/>
      </right>
      <top style="thin">
        <color rgb="FF3F3F3F"/>
      </top>
      <bottom/>
      <diagonal/>
    </border>
    <border>
      <left style="double">
        <color rgb="FF3F3F3F"/>
      </left>
      <right/>
      <top/>
      <bottom/>
      <diagonal/>
    </border>
    <border>
      <left/>
      <right style="double">
        <color rgb="FF3F3F3F"/>
      </right>
      <top/>
      <bottom/>
      <diagonal/>
    </border>
    <border>
      <left style="double">
        <color rgb="FF3F3F3F"/>
      </left>
      <right/>
      <top/>
      <bottom style="double">
        <color rgb="FF3F3F3F"/>
      </bottom>
      <diagonal/>
    </border>
    <border>
      <left/>
      <right style="double">
        <color rgb="FF3F3F3F"/>
      </right>
      <top/>
      <bottom style="double">
        <color rgb="FF3F3F3F"/>
      </bottom>
      <diagonal/>
    </border>
    <border>
      <left/>
      <right style="double">
        <color indexed="64"/>
      </right>
      <top/>
      <bottom/>
      <diagonal/>
    </border>
    <border>
      <left style="double">
        <color rgb="FF7F7F7F"/>
      </left>
      <right style="double">
        <color rgb="FF7F7F7F"/>
      </right>
      <top/>
      <bottom/>
      <diagonal/>
    </border>
    <border>
      <left style="double">
        <color rgb="FF7F7F7F"/>
      </left>
      <right style="double">
        <color rgb="FF7F7F7F"/>
      </right>
      <top/>
      <bottom style="double">
        <color indexed="64"/>
      </bottom>
      <diagonal/>
    </border>
    <border>
      <left style="double">
        <color indexed="64"/>
      </left>
      <right style="double">
        <color indexed="64"/>
      </right>
      <top style="double">
        <color indexed="64"/>
      </top>
      <bottom style="thin">
        <color rgb="FF7F7F7F"/>
      </bottom>
      <diagonal/>
    </border>
    <border>
      <left/>
      <right style="thin">
        <color rgb="FF7F7F7F"/>
      </right>
      <top style="thin">
        <color rgb="FF7F7F7F"/>
      </top>
      <bottom style="thin">
        <color rgb="FF7F7F7F"/>
      </bottom>
      <diagonal/>
    </border>
    <border>
      <left/>
      <right style="thin">
        <color rgb="FF3F3F3F"/>
      </right>
      <top style="thin">
        <color rgb="FF3F3F3F"/>
      </top>
      <bottom style="thin">
        <color rgb="FF3F3F3F"/>
      </bottom>
      <diagonal/>
    </border>
    <border>
      <left style="double">
        <color indexed="64"/>
      </left>
      <right style="double">
        <color indexed="64"/>
      </right>
      <top style="thin">
        <color rgb="FF7F7F7F"/>
      </top>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double">
        <color rgb="FF3F3F3F"/>
      </left>
      <right/>
      <top style="thin">
        <color rgb="FF3F3F3F"/>
      </top>
      <bottom/>
      <diagonal/>
    </border>
    <border>
      <left/>
      <right style="double">
        <color rgb="FF3F3F3F"/>
      </right>
      <top style="thin">
        <color rgb="FF3F3F3F"/>
      </top>
      <bottom/>
      <diagonal/>
    </border>
  </borders>
  <cellStyleXfs count="5">
    <xf numFmtId="0" fontId="0" fillId="0" borderId="0"/>
    <xf numFmtId="0" fontId="22" fillId="19" borderId="42" applyNumberFormat="0" applyAlignment="0" applyProtection="0"/>
    <xf numFmtId="0" fontId="23" fillId="18" borderId="43" applyNumberFormat="0" applyAlignment="0" applyProtection="0"/>
    <xf numFmtId="0" fontId="24" fillId="18" borderId="42" applyNumberFormat="0" applyAlignment="0" applyProtection="0"/>
    <xf numFmtId="0" fontId="12" fillId="20" borderId="0">
      <alignment vertical="center"/>
    </xf>
  </cellStyleXfs>
  <cellXfs count="21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1" fillId="5" borderId="17" xfId="0" applyFont="1" applyFill="1" applyBorder="1" applyAlignment="1">
      <alignment vertical="center"/>
    </xf>
    <xf numFmtId="0" fontId="12" fillId="0" borderId="23" xfId="0" applyFont="1" applyBorder="1" applyAlignment="1">
      <alignment vertical="center"/>
    </xf>
    <xf numFmtId="0" fontId="0" fillId="0" borderId="20" xfId="0" applyFont="1" applyBorder="1"/>
    <xf numFmtId="0" fontId="11" fillId="5" borderId="22" xfId="0" applyFont="1" applyFill="1" applyBorder="1" applyAlignment="1">
      <alignment vertical="center" wrapText="1"/>
    </xf>
    <xf numFmtId="0" fontId="12" fillId="0" borderId="22" xfId="0" applyFont="1" applyBorder="1" applyAlignment="1">
      <alignment vertical="center" wrapText="1"/>
    </xf>
    <xf numFmtId="0" fontId="0" fillId="0" borderId="21" xfId="0" applyFont="1" applyBorder="1"/>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5"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39"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7" xfId="0" applyNumberFormat="1" applyFont="1" applyFill="1" applyBorder="1" applyAlignment="1" applyProtection="1">
      <alignment horizontal="right" vertical="top"/>
      <protection locked="0"/>
    </xf>
    <xf numFmtId="0" fontId="16" fillId="14" borderId="37" xfId="0" applyNumberFormat="1" applyFont="1" applyFill="1" applyBorder="1" applyAlignment="1" applyProtection="1">
      <alignment horizontal="right" vertical="top" wrapText="1"/>
      <protection locked="0"/>
    </xf>
    <xf numFmtId="19" fontId="16" fillId="14" borderId="37" xfId="0" applyNumberFormat="1" applyFont="1" applyFill="1" applyBorder="1" applyAlignment="1" applyProtection="1">
      <alignment horizontal="right" vertical="top"/>
      <protection locked="0"/>
    </xf>
    <xf numFmtId="0" fontId="16" fillId="14" borderId="36"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38" xfId="0" applyFont="1" applyFill="1" applyBorder="1" applyProtection="1">
      <protection locked="0"/>
    </xf>
    <xf numFmtId="19" fontId="0" fillId="0" borderId="38"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21" fillId="0" borderId="24" xfId="0" applyFont="1" applyBorder="1" applyAlignment="1">
      <alignment horizontal="center"/>
    </xf>
    <xf numFmtId="0" fontId="21" fillId="0" borderId="19" xfId="0" applyFont="1" applyBorder="1" applyAlignment="1">
      <alignment horizontal="center"/>
    </xf>
    <xf numFmtId="0" fontId="21" fillId="0" borderId="20" xfId="0" applyFont="1" applyBorder="1" applyAlignment="1">
      <alignment horizontal="center"/>
    </xf>
    <xf numFmtId="0" fontId="21" fillId="5" borderId="21" xfId="0" applyFont="1" applyFill="1" applyBorder="1" applyAlignment="1">
      <alignment horizontal="center"/>
    </xf>
    <xf numFmtId="0" fontId="21" fillId="5" borderId="20" xfId="0" applyFont="1" applyFill="1" applyBorder="1" applyAlignment="1">
      <alignment horizontal="center"/>
    </xf>
    <xf numFmtId="0" fontId="21" fillId="0" borderId="30" xfId="0" applyFont="1" applyBorder="1" applyAlignment="1">
      <alignment horizontal="center"/>
    </xf>
    <xf numFmtId="0" fontId="21" fillId="0" borderId="29" xfId="0" applyFont="1" applyBorder="1" applyAlignment="1">
      <alignment horizontal="center"/>
    </xf>
    <xf numFmtId="0" fontId="21" fillId="0" borderId="32" xfId="0" applyFont="1" applyBorder="1" applyAlignment="1">
      <alignment horizontal="center"/>
    </xf>
    <xf numFmtId="0" fontId="0" fillId="0" borderId="24" xfId="0" applyFont="1" applyBorder="1" applyAlignment="1">
      <alignment horizontal="center"/>
    </xf>
    <xf numFmtId="0" fontId="0" fillId="0" borderId="19" xfId="0" applyFont="1" applyBorder="1" applyAlignment="1">
      <alignment horizontal="center"/>
    </xf>
    <xf numFmtId="0" fontId="0" fillId="0" borderId="24"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30" xfId="0" applyFont="1" applyBorder="1" applyAlignment="1">
      <alignment horizontal="center" vertical="center"/>
    </xf>
    <xf numFmtId="0" fontId="0" fillId="0" borderId="29" xfId="0" applyFont="1" applyBorder="1" applyAlignment="1">
      <alignment horizontal="center" vertical="center"/>
    </xf>
    <xf numFmtId="0" fontId="0" fillId="0" borderId="32" xfId="0" applyFont="1" applyBorder="1" applyAlignment="1">
      <alignment horizontal="center" vertical="center"/>
    </xf>
    <xf numFmtId="0" fontId="0" fillId="0" borderId="30"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18" xfId="0" applyFont="1" applyBorder="1" applyAlignment="1">
      <alignment horizontal="center"/>
    </xf>
    <xf numFmtId="0" fontId="0" fillId="0" borderId="27" xfId="0" applyFont="1" applyBorder="1" applyAlignment="1">
      <alignment horizontal="center"/>
    </xf>
    <xf numFmtId="0" fontId="0" fillId="0" borderId="26" xfId="0" applyFont="1" applyBorder="1" applyAlignment="1">
      <alignment horizontal="center"/>
    </xf>
    <xf numFmtId="0" fontId="0" fillId="0" borderId="25" xfId="0" applyFont="1" applyBorder="1" applyAlignment="1">
      <alignment horizontal="center"/>
    </xf>
    <xf numFmtId="0" fontId="1" fillId="0" borderId="0" xfId="0" applyFont="1" applyAlignment="1">
      <alignment horizontal="left" vertical="top" wrapText="1"/>
    </xf>
    <xf numFmtId="0" fontId="1" fillId="0" borderId="0" xfId="0" applyFont="1" applyAlignment="1">
      <alignment horizontal="left" vertical="top"/>
    </xf>
    <xf numFmtId="0" fontId="8" fillId="0" borderId="33" xfId="0" applyFont="1" applyBorder="1"/>
    <xf numFmtId="0" fontId="0" fillId="0" borderId="3" xfId="0" applyFont="1" applyBorder="1" applyAlignment="1">
      <alignment vertical="top" wrapText="1"/>
    </xf>
    <xf numFmtId="0" fontId="0" fillId="0" borderId="32" xfId="0" applyFont="1" applyBorder="1" applyAlignment="1">
      <alignment vertical="top" wrapText="1"/>
    </xf>
    <xf numFmtId="0" fontId="12" fillId="0" borderId="22" xfId="0" applyFont="1" applyBorder="1" applyAlignment="1">
      <alignment vertical="center"/>
    </xf>
    <xf numFmtId="0" fontId="12" fillId="0" borderId="34" xfId="0" applyFont="1" applyBorder="1" applyAlignment="1">
      <alignment vertical="center" wrapText="1"/>
    </xf>
    <xf numFmtId="0" fontId="12" fillId="0" borderId="31" xfId="0" applyFont="1" applyBorder="1" applyAlignment="1">
      <alignment horizontal="right" vertical="center" wrapText="1"/>
    </xf>
    <xf numFmtId="0" fontId="22" fillId="19" borderId="42" xfId="1" applyAlignment="1">
      <alignment horizontal="center" vertical="center"/>
    </xf>
    <xf numFmtId="171" fontId="23" fillId="18" borderId="43" xfId="2" applyNumberFormat="1" applyAlignment="1">
      <alignment horizontal="center" vertical="center"/>
    </xf>
    <xf numFmtId="0" fontId="12" fillId="0" borderId="22" xfId="0" applyFont="1" applyBorder="1" applyAlignment="1">
      <alignment horizontal="left" vertical="center" indent="1"/>
    </xf>
    <xf numFmtId="0" fontId="12" fillId="0" borderId="44" xfId="0" applyFont="1" applyBorder="1" applyAlignment="1">
      <alignment vertical="center" wrapText="1"/>
    </xf>
    <xf numFmtId="0" fontId="11" fillId="5" borderId="16" xfId="0" applyFont="1" applyFill="1" applyBorder="1" applyAlignment="1">
      <alignment vertical="center"/>
    </xf>
    <xf numFmtId="0" fontId="12" fillId="0" borderId="12" xfId="0" applyFont="1" applyBorder="1" applyAlignment="1">
      <alignment vertical="center"/>
    </xf>
    <xf numFmtId="0" fontId="12" fillId="0" borderId="9" xfId="0" applyFont="1" applyBorder="1"/>
    <xf numFmtId="0" fontId="11" fillId="5" borderId="16" xfId="0" applyFont="1" applyFill="1" applyBorder="1" applyAlignment="1">
      <alignment vertical="center" wrapText="1"/>
    </xf>
    <xf numFmtId="0" fontId="11" fillId="5" borderId="15" xfId="0" applyFont="1" applyFill="1" applyBorder="1" applyAlignment="1">
      <alignment vertical="center" wrapText="1"/>
    </xf>
    <xf numFmtId="0" fontId="25" fillId="0" borderId="31" xfId="0" applyFont="1" applyBorder="1" applyAlignment="1">
      <alignment horizontal="right" vertical="center" wrapText="1"/>
    </xf>
    <xf numFmtId="0" fontId="0" fillId="0" borderId="22" xfId="0" applyBorder="1"/>
    <xf numFmtId="0" fontId="0" fillId="0" borderId="20" xfId="0" applyBorder="1"/>
    <xf numFmtId="0" fontId="0" fillId="0" borderId="40" xfId="0" applyBorder="1"/>
    <xf numFmtId="0" fontId="0" fillId="0" borderId="41" xfId="0" applyBorder="1"/>
    <xf numFmtId="0" fontId="22" fillId="19" borderId="42" xfId="1" applyBorder="1" applyAlignment="1">
      <alignment horizontal="center" vertical="center" wrapText="1"/>
    </xf>
    <xf numFmtId="173" fontId="22" fillId="19" borderId="42" xfId="1" applyNumberFormat="1" applyBorder="1" applyAlignment="1">
      <alignment horizontal="center" vertical="center" wrapText="1"/>
    </xf>
    <xf numFmtId="175" fontId="23" fillId="18" borderId="43" xfId="2" applyNumberFormat="1" applyBorder="1" applyAlignment="1">
      <alignment horizontal="center" vertical="center" wrapText="1"/>
    </xf>
    <xf numFmtId="180" fontId="23" fillId="18" borderId="46" xfId="2" applyNumberFormat="1" applyBorder="1" applyAlignment="1">
      <alignment horizontal="center" vertical="center" wrapText="1"/>
    </xf>
    <xf numFmtId="178" fontId="23" fillId="18" borderId="43" xfId="2" applyNumberFormat="1" applyBorder="1" applyAlignment="1">
      <alignment horizontal="center" vertical="center" wrapText="1"/>
    </xf>
    <xf numFmtId="179" fontId="23" fillId="18" borderId="46" xfId="2" applyNumberFormat="1" applyBorder="1" applyAlignment="1">
      <alignment horizontal="center" vertical="center" wrapText="1"/>
    </xf>
    <xf numFmtId="172" fontId="22" fillId="19" borderId="42" xfId="1" applyNumberFormat="1" applyBorder="1" applyAlignment="1">
      <alignment horizontal="center" vertical="center" wrapText="1"/>
    </xf>
    <xf numFmtId="0" fontId="23" fillId="18" borderId="46" xfId="2" applyBorder="1" applyAlignment="1">
      <alignment horizontal="center" vertical="center" wrapText="1"/>
    </xf>
    <xf numFmtId="0" fontId="12" fillId="0" borderId="48" xfId="0" applyFont="1" applyBorder="1" applyAlignment="1">
      <alignment horizontal="right" vertical="center" wrapText="1"/>
    </xf>
    <xf numFmtId="0" fontId="12" fillId="0" borderId="32" xfId="0" applyFont="1" applyBorder="1" applyAlignment="1">
      <alignment horizontal="right" vertical="center" wrapText="1"/>
    </xf>
    <xf numFmtId="179" fontId="23" fillId="18" borderId="51" xfId="2" applyNumberFormat="1" applyBorder="1" applyAlignment="1">
      <alignment horizontal="center" vertical="center" wrapText="1"/>
    </xf>
    <xf numFmtId="173" fontId="23" fillId="18" borderId="51" xfId="2" applyNumberFormat="1" applyBorder="1" applyAlignment="1">
      <alignment horizontal="center" vertical="center" wrapText="1"/>
    </xf>
    <xf numFmtId="173" fontId="23" fillId="18" borderId="52" xfId="2" applyNumberFormat="1" applyBorder="1" applyAlignment="1">
      <alignment horizontal="center" vertical="center" wrapText="1"/>
    </xf>
    <xf numFmtId="0" fontId="12" fillId="0" borderId="50" xfId="0" applyFont="1" applyBorder="1" applyAlignment="1">
      <alignment horizontal="right" vertical="center" wrapText="1"/>
    </xf>
    <xf numFmtId="0" fontId="12" fillId="0" borderId="45" xfId="0" applyFont="1" applyBorder="1" applyAlignment="1">
      <alignment horizontal="right" vertical="center" wrapText="1"/>
    </xf>
    <xf numFmtId="176" fontId="23" fillId="18" borderId="53" xfId="2" applyNumberFormat="1" applyBorder="1" applyAlignment="1">
      <alignment horizontal="center" vertical="center" wrapText="1"/>
    </xf>
    <xf numFmtId="0" fontId="12" fillId="20" borderId="54" xfId="4" applyBorder="1">
      <alignment vertical="center"/>
    </xf>
    <xf numFmtId="0" fontId="12" fillId="20" borderId="55" xfId="4" applyBorder="1">
      <alignment vertical="center"/>
    </xf>
    <xf numFmtId="0" fontId="12" fillId="20" borderId="56" xfId="4" applyBorder="1">
      <alignment vertical="center"/>
    </xf>
    <xf numFmtId="0" fontId="12" fillId="20" borderId="57" xfId="4" applyBorder="1">
      <alignment vertical="center"/>
    </xf>
    <xf numFmtId="0" fontId="12" fillId="0" borderId="58" xfId="0" applyFont="1" applyBorder="1" applyAlignment="1">
      <alignment horizontal="right" vertical="center" wrapText="1"/>
    </xf>
    <xf numFmtId="0" fontId="23" fillId="18" borderId="53" xfId="2" applyBorder="1" applyAlignment="1">
      <alignment horizontal="center" vertical="center" wrapText="1"/>
    </xf>
    <xf numFmtId="0" fontId="12" fillId="0" borderId="34" xfId="0" applyFont="1" applyBorder="1" applyAlignment="1">
      <alignment vertical="center"/>
    </xf>
    <xf numFmtId="0" fontId="12" fillId="0" borderId="44" xfId="0" applyFont="1" applyBorder="1" applyAlignment="1">
      <alignment horizontal="left" vertical="center"/>
    </xf>
    <xf numFmtId="0" fontId="12" fillId="0" borderId="44" xfId="0" applyFont="1" applyBorder="1" applyAlignment="1">
      <alignment vertical="center"/>
    </xf>
    <xf numFmtId="0" fontId="14" fillId="0" borderId="3" xfId="0" applyFont="1" applyBorder="1" applyAlignment="1">
      <alignment vertical="top" wrapText="1"/>
    </xf>
    <xf numFmtId="0" fontId="14" fillId="0" borderId="24" xfId="0" applyFont="1" applyBorder="1" applyAlignment="1">
      <alignment vertical="top" wrapText="1"/>
    </xf>
    <xf numFmtId="0" fontId="12" fillId="20" borderId="59" xfId="4" applyBorder="1">
      <alignment vertical="center"/>
    </xf>
    <xf numFmtId="0" fontId="12" fillId="20" borderId="60" xfId="4" applyBorder="1">
      <alignment vertical="center"/>
    </xf>
    <xf numFmtId="0" fontId="5" fillId="0" borderId="0" xfId="0" applyFont="1" applyAlignment="1">
      <alignment horizontal="left" vertical="top" wrapText="1"/>
    </xf>
    <xf numFmtId="0" fontId="5" fillId="0" borderId="0" xfId="0" applyFont="1" applyAlignment="1">
      <alignment horizontal="right" vertical="top"/>
    </xf>
    <xf numFmtId="0" fontId="22" fillId="19" borderId="23" xfId="1" applyBorder="1" applyAlignment="1">
      <alignment horizontal="left" vertical="center" indent="1"/>
    </xf>
    <xf numFmtId="0" fontId="22" fillId="19" borderId="62" xfId="1" applyFill="1" applyBorder="1" applyAlignment="1">
      <alignment horizontal="center" vertical="center"/>
    </xf>
    <xf numFmtId="0" fontId="22" fillId="19" borderId="61" xfId="1" applyBorder="1" applyAlignment="1">
      <alignment vertical="center"/>
    </xf>
    <xf numFmtId="0" fontId="22" fillId="19" borderId="62" xfId="1" applyBorder="1" applyAlignment="1">
      <alignment horizontal="center" vertical="center"/>
    </xf>
    <xf numFmtId="171" fontId="23" fillId="18" borderId="63" xfId="2" applyNumberFormat="1" applyBorder="1" applyAlignment="1">
      <alignment horizontal="center" vertical="center"/>
    </xf>
    <xf numFmtId="0" fontId="12" fillId="20" borderId="64" xfId="4" applyBorder="1">
      <alignment vertical="center"/>
    </xf>
    <xf numFmtId="0" fontId="12" fillId="20" borderId="31" xfId="4" applyBorder="1">
      <alignment vertical="center"/>
    </xf>
    <xf numFmtId="0" fontId="22" fillId="19" borderId="47" xfId="1" applyBorder="1" applyAlignment="1">
      <alignment horizontal="center" vertical="center" wrapText="1"/>
    </xf>
    <xf numFmtId="175" fontId="24" fillId="18" borderId="49" xfId="3" applyNumberFormat="1" applyFont="1" applyBorder="1" applyAlignment="1">
      <alignment horizontal="center" vertical="center" wrapText="1"/>
    </xf>
    <xf numFmtId="0" fontId="12" fillId="20" borderId="65" xfId="4" applyBorder="1">
      <alignment vertical="center"/>
    </xf>
    <xf numFmtId="0" fontId="12" fillId="20" borderId="4" xfId="4" applyBorder="1">
      <alignment vertical="center"/>
    </xf>
    <xf numFmtId="0" fontId="12" fillId="20" borderId="66" xfId="4" applyBorder="1">
      <alignment vertical="center"/>
    </xf>
    <xf numFmtId="0" fontId="12" fillId="20" borderId="67" xfId="4" applyBorder="1">
      <alignment vertical="center"/>
    </xf>
    <xf numFmtId="0" fontId="12" fillId="20" borderId="68" xfId="4" applyBorder="1">
      <alignment vertical="center"/>
    </xf>
    <xf numFmtId="0" fontId="0" fillId="0" borderId="40" xfId="0" applyBorder="1" applyAlignment="1">
      <alignment horizontal="left"/>
    </xf>
    <xf numFmtId="0" fontId="0" fillId="0" borderId="41" xfId="0" applyBorder="1" applyAlignment="1">
      <alignment horizontal="left"/>
    </xf>
    <xf numFmtId="0" fontId="0" fillId="0" borderId="22" xfId="0" applyBorder="1" applyAlignment="1">
      <alignment horizontal="left"/>
    </xf>
    <xf numFmtId="0" fontId="0" fillId="0" borderId="20" xfId="0" applyBorder="1" applyAlignment="1">
      <alignment horizontal="left"/>
    </xf>
  </cellXfs>
  <cellStyles count="5">
    <cellStyle name="Calculation" xfId="3" builtinId="22"/>
    <cellStyle name="Input" xfId="1" builtinId="20" customBuiltin="1"/>
    <cellStyle name="Normal" xfId="0" builtinId="0"/>
    <cellStyle name="Not Applicable" xfId="4" xr:uid="{9378F4CC-3C5F-4FB9-BA49-51FF20EA15B8}"/>
    <cellStyle name="Output" xfId="2" builtinId="21"/>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grayscl/>
          <a:alphaModFix amt="50000"/>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6" totalsRowShown="0">
  <autoFilter ref="A1:E6"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F00B99C-9EFA-41B6-81CE-F98E6FF6F491}" name="Frequencies" displayName="Frequencies" ref="D46:D54" totalsRowShown="0">
  <autoFilter ref="D46:D54" xr:uid="{36809F97-9078-45B0-B15E-5245E273B8F5}"/>
  <tableColumns count="1">
    <tableColumn id="1" xr3:uid="{2473EEC6-FF34-407D-808F-A9D0779BE485}" name="Frequencie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A4369B2-BA8B-4215-8355-76BB56EEDC97}" name="GenderChar" displayName="GenderChar" ref="F46:F48" totalsRowShown="0">
  <autoFilter ref="F46:F48" xr:uid="{32BDD2C9-832F-4C8F-9547-195685DF9702}"/>
  <tableColumns count="1">
    <tableColumn id="1" xr3:uid="{38470A54-D861-4C6B-80A5-C73A4E1F5733}" name="Gender"/>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7"/>
  <sheetViews>
    <sheetView showGridLines="0" showRowColHeaders="0" zoomScaleNormal="100" workbookViewId="0">
      <selection activeCell="D21" sqref="D21"/>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row r="11" spans="1:61" x14ac:dyDescent="0.25">
      <c r="L11" t="s">
        <v>5</v>
      </c>
    </row>
    <row r="12" spans="1:61" x14ac:dyDescent="0.25"/>
    <row r="13" spans="1:61" x14ac:dyDescent="0.25"/>
    <row r="14" spans="1:61" x14ac:dyDescent="0.25"/>
    <row r="15" spans="1:61" x14ac:dyDescent="0.25">
      <c r="K15" t="s">
        <v>5</v>
      </c>
    </row>
    <row r="16" spans="1:61" x14ac:dyDescent="0.25"/>
    <row r="17" spans="13:13" x14ac:dyDescent="0.25">
      <c r="M17" t="s">
        <v>318</v>
      </c>
    </row>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6"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showRowColHeaders="0" zoomScaleNormal="100" workbookViewId="0">
      <selection activeCell="F9" sqref="F9"/>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244</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245</v>
      </c>
    </row>
    <row r="7" spans="2:29" x14ac:dyDescent="0.25">
      <c r="B7" s="24" t="s">
        <v>75</v>
      </c>
      <c r="C7" s="25" t="s">
        <v>242</v>
      </c>
    </row>
    <row r="8" spans="2:29" x14ac:dyDescent="0.25">
      <c r="B8" s="28"/>
      <c r="C8" s="25"/>
      <c r="G8" s="29"/>
    </row>
    <row r="9" spans="2:29" x14ac:dyDescent="0.25">
      <c r="B9" s="24" t="s">
        <v>76</v>
      </c>
      <c r="C9" s="25" t="s">
        <v>177</v>
      </c>
    </row>
    <row r="10" spans="2:29" x14ac:dyDescent="0.25">
      <c r="B10" s="24" t="s">
        <v>77</v>
      </c>
      <c r="C10" s="25"/>
    </row>
    <row r="11" spans="2:29" x14ac:dyDescent="0.25">
      <c r="B11" s="24" t="s">
        <v>78</v>
      </c>
      <c r="C11" s="25" t="s">
        <v>243</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246</v>
      </c>
    </row>
    <row r="17" spans="2:11" x14ac:dyDescent="0.25">
      <c r="B17" s="24" t="s">
        <v>82</v>
      </c>
      <c r="C17" s="25" t="s">
        <v>247</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248</v>
      </c>
    </row>
    <row r="22" spans="2:11" x14ac:dyDescent="0.25">
      <c r="B22" s="24" t="s">
        <v>4</v>
      </c>
      <c r="C22" s="25" t="s">
        <v>249</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73"/>
    <col min="11" max="11" width="14.85546875" style="73" bestFit="1" customWidth="1"/>
    <col min="12" max="22" width="12.7109375" style="73"/>
    <col min="23" max="23" width="22" style="73" bestFit="1" customWidth="1"/>
    <col min="24" max="37" width="12.7109375" style="73"/>
    <col min="38" max="38" width="14.85546875" style="73" bestFit="1" customWidth="1"/>
    <col min="39" max="54" width="12.7109375" style="73"/>
    <col min="55" max="55" width="12.28515625" style="73" customWidth="1"/>
    <col min="56" max="70" width="12.7109375" style="73"/>
    <col min="71" max="71" width="14.85546875" style="73" bestFit="1" customWidth="1"/>
    <col min="72" max="72" width="12.7109375" style="73"/>
    <col min="73" max="73" width="14.85546875" style="73" bestFit="1" customWidth="1"/>
    <col min="74" max="16384" width="12.7109375" style="73"/>
  </cols>
  <sheetData>
    <row r="1" spans="1:73" x14ac:dyDescent="0.25">
      <c r="B1" s="75" t="s">
        <v>100</v>
      </c>
      <c r="C1" s="76"/>
      <c r="D1" s="76"/>
      <c r="E1" s="76"/>
      <c r="F1" s="76"/>
      <c r="G1" s="76"/>
      <c r="H1" s="76"/>
      <c r="I1" s="76"/>
      <c r="J1" s="76"/>
      <c r="K1" s="76"/>
      <c r="M1" s="77" t="s">
        <v>102</v>
      </c>
      <c r="N1" s="78"/>
      <c r="O1" s="78"/>
      <c r="P1" s="79"/>
      <c r="Q1" s="79"/>
      <c r="S1" s="80" t="s">
        <v>101</v>
      </c>
      <c r="T1" s="81"/>
      <c r="U1" s="81"/>
      <c r="V1" s="82"/>
      <c r="W1" s="82"/>
      <c r="Y1" s="83" t="s">
        <v>149</v>
      </c>
      <c r="Z1" s="84"/>
      <c r="AA1" s="84"/>
      <c r="AB1" s="84"/>
      <c r="AC1" s="84"/>
      <c r="AD1" s="84"/>
      <c r="AE1" s="84"/>
      <c r="AF1" s="85"/>
      <c r="AG1" s="85"/>
      <c r="AI1" s="86" t="s">
        <v>23</v>
      </c>
      <c r="AJ1" s="87"/>
      <c r="AK1" s="87"/>
      <c r="AL1" s="87"/>
      <c r="AM1" s="87"/>
      <c r="AN1" s="87"/>
      <c r="AO1" s="87"/>
      <c r="AP1" s="86"/>
      <c r="AQ1" s="86"/>
      <c r="AS1" s="88" t="s">
        <v>103</v>
      </c>
      <c r="AT1" s="89"/>
      <c r="AU1" s="89"/>
      <c r="AV1" s="89"/>
      <c r="AW1" s="88"/>
      <c r="AX1" s="89"/>
      <c r="AY1" s="88"/>
      <c r="BA1" s="90" t="s">
        <v>150</v>
      </c>
      <c r="BB1" s="90"/>
      <c r="BC1" s="90"/>
      <c r="BD1" s="90"/>
      <c r="BE1" s="90"/>
      <c r="BG1" s="91" t="s">
        <v>151</v>
      </c>
      <c r="BH1" s="92"/>
      <c r="BI1" s="92"/>
      <c r="BJ1" s="92"/>
      <c r="BK1" s="92"/>
      <c r="BL1" s="92"/>
      <c r="BM1" s="91"/>
      <c r="BN1" s="91"/>
      <c r="BO1" s="91"/>
      <c r="BQ1" s="93" t="s">
        <v>170</v>
      </c>
      <c r="BR1" s="94"/>
      <c r="BS1" s="94"/>
      <c r="BT1" s="94"/>
      <c r="BU1" s="94"/>
    </row>
    <row r="2" spans="1:73" x14ac:dyDescent="0.25">
      <c r="B2" s="95" t="s">
        <v>1</v>
      </c>
      <c r="C2" s="95" t="s">
        <v>108</v>
      </c>
      <c r="D2" s="95" t="s">
        <v>109</v>
      </c>
      <c r="E2" s="95" t="s">
        <v>75</v>
      </c>
      <c r="F2" s="96" t="s">
        <v>110</v>
      </c>
      <c r="G2" s="96" t="s">
        <v>111</v>
      </c>
      <c r="H2" s="96" t="s">
        <v>152</v>
      </c>
      <c r="I2" s="95" t="s">
        <v>154</v>
      </c>
      <c r="J2" s="97" t="s">
        <v>153</v>
      </c>
      <c r="K2" s="97" t="s">
        <v>155</v>
      </c>
      <c r="M2" s="73" t="s">
        <v>1</v>
      </c>
      <c r="N2" s="98" t="s">
        <v>2</v>
      </c>
      <c r="O2" s="98" t="s">
        <v>3</v>
      </c>
      <c r="P2" s="98" t="s">
        <v>74</v>
      </c>
      <c r="Q2" s="98" t="s">
        <v>112</v>
      </c>
      <c r="S2" s="73" t="s">
        <v>1</v>
      </c>
      <c r="T2" s="99" t="s">
        <v>113</v>
      </c>
      <c r="U2" s="99" t="s">
        <v>162</v>
      </c>
      <c r="V2" s="99" t="s">
        <v>80</v>
      </c>
      <c r="W2" s="100" t="s">
        <v>145</v>
      </c>
      <c r="Y2" s="73" t="s">
        <v>1</v>
      </c>
      <c r="Z2" s="99" t="s">
        <v>4</v>
      </c>
      <c r="AA2" s="101" t="s">
        <v>120</v>
      </c>
      <c r="AB2" s="99" t="s">
        <v>114</v>
      </c>
      <c r="AC2" s="99" t="s">
        <v>208</v>
      </c>
      <c r="AD2" s="99" t="s">
        <v>115</v>
      </c>
      <c r="AE2" s="99" t="s">
        <v>116</v>
      </c>
      <c r="AF2" s="99" t="s">
        <v>117</v>
      </c>
      <c r="AG2" s="99" t="s">
        <v>118</v>
      </c>
      <c r="AI2" s="73" t="s">
        <v>1</v>
      </c>
      <c r="AJ2" s="99" t="s">
        <v>166</v>
      </c>
      <c r="AK2" s="99" t="s">
        <v>125</v>
      </c>
      <c r="AL2" s="101" t="s">
        <v>121</v>
      </c>
      <c r="AM2" s="101" t="s">
        <v>122</v>
      </c>
      <c r="AN2" s="99" t="s">
        <v>163</v>
      </c>
      <c r="AO2" s="99" t="s">
        <v>164</v>
      </c>
      <c r="AP2" s="99" t="s">
        <v>165</v>
      </c>
      <c r="AQ2" s="99" t="s">
        <v>128</v>
      </c>
      <c r="AS2" s="73" t="s">
        <v>1</v>
      </c>
      <c r="AT2" s="99" t="s">
        <v>167</v>
      </c>
      <c r="AU2" s="99" t="s">
        <v>126</v>
      </c>
      <c r="AV2" s="101" t="s">
        <v>123</v>
      </c>
      <c r="AW2" s="102" t="s">
        <v>124</v>
      </c>
      <c r="AX2" s="99" t="s">
        <v>168</v>
      </c>
      <c r="AY2" s="99" t="s">
        <v>159</v>
      </c>
      <c r="BA2" s="73" t="s">
        <v>1</v>
      </c>
      <c r="BB2" s="99" t="s">
        <v>169</v>
      </c>
      <c r="BC2" s="99" t="s">
        <v>119</v>
      </c>
      <c r="BD2" s="99" t="s">
        <v>157</v>
      </c>
      <c r="BE2" s="99" t="s">
        <v>158</v>
      </c>
      <c r="BG2" s="103" t="s">
        <v>1</v>
      </c>
      <c r="BH2" s="100" t="s">
        <v>104</v>
      </c>
      <c r="BI2" s="101" t="s">
        <v>105</v>
      </c>
      <c r="BJ2" s="99" t="s">
        <v>106</v>
      </c>
      <c r="BK2" s="101" t="s">
        <v>107</v>
      </c>
      <c r="BL2" s="99" t="s">
        <v>157</v>
      </c>
      <c r="BM2" s="104" t="s">
        <v>158</v>
      </c>
      <c r="BN2" s="104" t="s">
        <v>127</v>
      </c>
      <c r="BO2" s="101" t="s">
        <v>161</v>
      </c>
      <c r="BQ2" s="73" t="s">
        <v>1</v>
      </c>
      <c r="BR2" s="73" t="s">
        <v>171</v>
      </c>
      <c r="BS2" s="74" t="s">
        <v>172</v>
      </c>
      <c r="BT2" s="73" t="s">
        <v>173</v>
      </c>
      <c r="BU2" s="74" t="s">
        <v>174</v>
      </c>
    </row>
    <row r="3" spans="1:73" x14ac:dyDescent="0.25">
      <c r="A3" s="105"/>
      <c r="B3" s="107"/>
      <c r="C3" s="107"/>
      <c r="D3" s="107"/>
      <c r="E3" s="107"/>
      <c r="F3" s="107"/>
      <c r="G3" s="107"/>
      <c r="H3" s="107"/>
      <c r="I3" s="107"/>
      <c r="J3" s="108"/>
      <c r="K3" s="108"/>
      <c r="L3" s="109"/>
      <c r="M3" s="110"/>
      <c r="N3" s="107"/>
      <c r="O3" s="107"/>
      <c r="P3" s="107"/>
      <c r="Q3" s="107"/>
      <c r="R3" s="105"/>
      <c r="AA3" s="74"/>
      <c r="AL3" s="114"/>
      <c r="AM3" s="74"/>
      <c r="AV3" s="114"/>
      <c r="AW3" s="74"/>
      <c r="BI3" s="74"/>
      <c r="BK3" s="74"/>
      <c r="BO3" s="74"/>
      <c r="BS3" s="114"/>
      <c r="BU3" s="114"/>
    </row>
    <row r="4" spans="1:73" s="109" customFormat="1" x14ac:dyDescent="0.25">
      <c r="A4" s="110"/>
      <c r="B4" s="107"/>
      <c r="C4" s="107"/>
      <c r="D4" s="107"/>
      <c r="E4" s="107"/>
      <c r="F4" s="107"/>
      <c r="G4" s="107"/>
      <c r="H4" s="107"/>
      <c r="I4" s="107"/>
      <c r="J4" s="108"/>
      <c r="K4" s="108"/>
      <c r="L4" s="110"/>
      <c r="M4" s="110"/>
      <c r="N4" s="107"/>
      <c r="O4" s="107"/>
      <c r="P4" s="107"/>
      <c r="Q4" s="107"/>
      <c r="AA4" s="111"/>
      <c r="AL4" s="111"/>
      <c r="AM4" s="111"/>
      <c r="AV4" s="111"/>
      <c r="AW4" s="112"/>
      <c r="BI4" s="112"/>
      <c r="BK4" s="112"/>
      <c r="BO4" s="111"/>
      <c r="BS4" s="111"/>
      <c r="BU4" s="111"/>
    </row>
    <row r="5" spans="1:73" s="109" customFormat="1" x14ac:dyDescent="0.25">
      <c r="A5" s="110"/>
      <c r="B5" s="107"/>
      <c r="C5" s="107"/>
      <c r="D5" s="107"/>
      <c r="E5" s="107"/>
      <c r="F5" s="107"/>
      <c r="G5" s="107"/>
      <c r="H5" s="107"/>
      <c r="I5" s="107"/>
      <c r="J5" s="108"/>
      <c r="K5" s="108"/>
      <c r="L5" s="110"/>
      <c r="M5" s="110"/>
      <c r="N5" s="107"/>
      <c r="O5" s="107"/>
      <c r="P5" s="107"/>
      <c r="Q5" s="107"/>
      <c r="AA5" s="111"/>
      <c r="AL5" s="112"/>
      <c r="AM5" s="111"/>
      <c r="AV5" s="112"/>
      <c r="AW5" s="111"/>
      <c r="BI5" s="112"/>
      <c r="BK5" s="112"/>
      <c r="BO5" s="111"/>
      <c r="BS5" s="111"/>
      <c r="BU5" s="111"/>
    </row>
    <row r="6" spans="1:73" s="109" customFormat="1" x14ac:dyDescent="0.25">
      <c r="A6" s="110"/>
      <c r="B6" s="107"/>
      <c r="C6" s="107"/>
      <c r="D6" s="107"/>
      <c r="E6" s="107"/>
      <c r="F6" s="107"/>
      <c r="G6" s="107"/>
      <c r="H6" s="107"/>
      <c r="I6" s="107"/>
      <c r="J6" s="108"/>
      <c r="K6" s="108"/>
      <c r="L6" s="110"/>
      <c r="M6" s="110"/>
      <c r="N6" s="107"/>
      <c r="O6" s="107"/>
      <c r="P6" s="107"/>
      <c r="Q6" s="107"/>
      <c r="AA6" s="111"/>
      <c r="AL6" s="112"/>
      <c r="AM6" s="111"/>
      <c r="AV6" s="112"/>
      <c r="AW6" s="111"/>
      <c r="BI6" s="111"/>
      <c r="BK6" s="111"/>
      <c r="BO6" s="111"/>
      <c r="BS6" s="111"/>
      <c r="BU6" s="111"/>
    </row>
    <row r="7" spans="1:73" s="109" customFormat="1" x14ac:dyDescent="0.25">
      <c r="A7" s="110"/>
      <c r="B7" s="107"/>
      <c r="C7" s="107"/>
      <c r="D7" s="107"/>
      <c r="E7" s="107"/>
      <c r="F7" s="107"/>
      <c r="G7" s="107"/>
      <c r="H7" s="107"/>
      <c r="I7" s="107"/>
      <c r="J7" s="108"/>
      <c r="K7" s="108"/>
      <c r="L7" s="110"/>
      <c r="M7" s="110"/>
      <c r="N7" s="107"/>
      <c r="O7" s="107"/>
      <c r="P7" s="107"/>
      <c r="Q7" s="107"/>
      <c r="AA7" s="111"/>
      <c r="AL7" s="111"/>
      <c r="AM7" s="111"/>
      <c r="AV7" s="111"/>
      <c r="AW7" s="112"/>
      <c r="BI7" s="112"/>
      <c r="BK7" s="112"/>
      <c r="BO7" s="111"/>
      <c r="BS7" s="111"/>
      <c r="BU7" s="111"/>
    </row>
    <row r="8" spans="1:73" s="109" customFormat="1" x14ac:dyDescent="0.25">
      <c r="A8" s="110"/>
      <c r="B8" s="107"/>
      <c r="C8" s="107"/>
      <c r="D8" s="107"/>
      <c r="E8" s="107"/>
      <c r="F8" s="107"/>
      <c r="G8" s="107"/>
      <c r="H8" s="107"/>
      <c r="I8" s="107"/>
      <c r="J8" s="108"/>
      <c r="K8" s="108"/>
      <c r="L8" s="110"/>
      <c r="M8" s="110"/>
      <c r="N8" s="107"/>
      <c r="O8" s="107"/>
      <c r="P8" s="107"/>
      <c r="Q8" s="107"/>
      <c r="AA8" s="111"/>
      <c r="AL8" s="111"/>
      <c r="AM8" s="111"/>
      <c r="AV8" s="111"/>
      <c r="AW8" s="111"/>
      <c r="BI8" s="111"/>
      <c r="BK8" s="111"/>
      <c r="BO8" s="111"/>
      <c r="BS8" s="111"/>
      <c r="BU8" s="111"/>
    </row>
    <row r="9" spans="1:73" s="109" customFormat="1" x14ac:dyDescent="0.25">
      <c r="A9" s="110"/>
      <c r="B9" s="115"/>
      <c r="C9" s="115"/>
      <c r="D9" s="115"/>
      <c r="E9" s="115"/>
      <c r="F9" s="115"/>
      <c r="G9" s="115"/>
      <c r="H9" s="115"/>
      <c r="I9" s="115"/>
      <c r="J9" s="116"/>
      <c r="K9" s="116"/>
      <c r="L9" s="110"/>
      <c r="M9" s="110"/>
      <c r="N9" s="115"/>
      <c r="O9" s="115"/>
      <c r="P9" s="115"/>
      <c r="Q9" s="115"/>
      <c r="AA9" s="111"/>
      <c r="AL9" s="111"/>
      <c r="AM9" s="111"/>
      <c r="AV9" s="111"/>
      <c r="AW9" s="111"/>
      <c r="BI9" s="112"/>
      <c r="BK9" s="112"/>
      <c r="BO9" s="111"/>
      <c r="BS9" s="111"/>
      <c r="BU9" s="111"/>
    </row>
    <row r="10" spans="1:73" s="109" customFormat="1" x14ac:dyDescent="0.25">
      <c r="A10" s="110"/>
      <c r="B10" s="118"/>
      <c r="C10" s="118"/>
      <c r="D10" s="118"/>
      <c r="E10" s="118"/>
      <c r="F10" s="118"/>
      <c r="G10" s="118"/>
      <c r="H10" s="118"/>
      <c r="I10" s="118"/>
      <c r="J10" s="119"/>
      <c r="K10" s="119"/>
      <c r="L10" s="110"/>
      <c r="M10" s="110"/>
      <c r="N10" s="118"/>
      <c r="O10" s="118"/>
      <c r="P10" s="118"/>
      <c r="Q10" s="118"/>
      <c r="AA10" s="111"/>
      <c r="AL10" s="111"/>
      <c r="AM10" s="111"/>
      <c r="AV10" s="111"/>
      <c r="AW10" s="111"/>
      <c r="BI10" s="111"/>
      <c r="BK10" s="111"/>
      <c r="BO10" s="111"/>
      <c r="BS10" s="111"/>
      <c r="BU10" s="111"/>
    </row>
    <row r="11" spans="1:73" s="109" customFormat="1" x14ac:dyDescent="0.25">
      <c r="A11" s="110"/>
      <c r="B11" s="118"/>
      <c r="C11" s="118"/>
      <c r="D11" s="118"/>
      <c r="E11" s="118"/>
      <c r="F11" s="118"/>
      <c r="G11" s="118"/>
      <c r="H11" s="118"/>
      <c r="I11" s="118"/>
      <c r="J11" s="119"/>
      <c r="K11" s="119"/>
      <c r="L11" s="110"/>
      <c r="M11" s="110"/>
      <c r="N11" s="118"/>
      <c r="O11" s="118"/>
      <c r="P11" s="118"/>
      <c r="Q11" s="118"/>
      <c r="AA11" s="111"/>
      <c r="AL11" s="111"/>
      <c r="AM11" s="111"/>
      <c r="AV11" s="111"/>
      <c r="AW11" s="111"/>
      <c r="BI11" s="111"/>
      <c r="BK11" s="111"/>
      <c r="BO11" s="111"/>
      <c r="BS11" s="111"/>
      <c r="BU11" s="111"/>
    </row>
    <row r="12" spans="1:73" s="109" customFormat="1" x14ac:dyDescent="0.25">
      <c r="A12" s="110"/>
      <c r="B12" s="115"/>
      <c r="C12" s="115"/>
      <c r="D12" s="115"/>
      <c r="E12" s="115"/>
      <c r="F12" s="115"/>
      <c r="G12" s="115"/>
      <c r="H12" s="115"/>
      <c r="I12" s="115"/>
      <c r="J12" s="116"/>
      <c r="K12" s="116"/>
      <c r="L12" s="110"/>
      <c r="M12" s="110"/>
      <c r="N12" s="115"/>
      <c r="O12" s="115"/>
      <c r="P12" s="115"/>
      <c r="Q12" s="115"/>
      <c r="AA12" s="111"/>
      <c r="AL12" s="111"/>
      <c r="AM12" s="111"/>
      <c r="AV12" s="111"/>
      <c r="AW12" s="111"/>
      <c r="BI12" s="111"/>
      <c r="BK12" s="111"/>
      <c r="BO12" s="111"/>
      <c r="BS12" s="111"/>
      <c r="BU12" s="111"/>
    </row>
    <row r="13" spans="1:73" s="109" customFormat="1" x14ac:dyDescent="0.25">
      <c r="A13" s="110"/>
      <c r="B13" s="115"/>
      <c r="C13" s="115"/>
      <c r="D13" s="115"/>
      <c r="E13" s="115"/>
      <c r="F13" s="115"/>
      <c r="G13" s="115"/>
      <c r="H13" s="115"/>
      <c r="I13" s="115"/>
      <c r="J13" s="116"/>
      <c r="K13" s="116"/>
      <c r="L13" s="110"/>
      <c r="M13" s="110"/>
      <c r="N13" s="115"/>
      <c r="O13" s="115"/>
      <c r="P13" s="115"/>
      <c r="Q13" s="115"/>
      <c r="AA13" s="111"/>
      <c r="AL13" s="111"/>
      <c r="AM13" s="111"/>
      <c r="AV13" s="111"/>
      <c r="AW13" s="111"/>
      <c r="BI13" s="111"/>
      <c r="BK13" s="111"/>
      <c r="BO13" s="111"/>
      <c r="BS13" s="111"/>
      <c r="BU13" s="111"/>
    </row>
    <row r="14" spans="1:73" s="109" customFormat="1" x14ac:dyDescent="0.25">
      <c r="A14" s="110"/>
      <c r="B14" s="115"/>
      <c r="C14" s="115"/>
      <c r="D14" s="115"/>
      <c r="E14" s="115"/>
      <c r="F14" s="115"/>
      <c r="G14" s="115"/>
      <c r="H14" s="115"/>
      <c r="I14" s="115"/>
      <c r="J14" s="116"/>
      <c r="K14" s="116"/>
      <c r="L14" s="110"/>
      <c r="M14" s="110"/>
      <c r="N14" s="115"/>
      <c r="O14" s="115"/>
      <c r="P14" s="115"/>
      <c r="Q14" s="115"/>
      <c r="AA14" s="111"/>
      <c r="AL14" s="111"/>
      <c r="AM14" s="111"/>
      <c r="AV14" s="111"/>
      <c r="AW14" s="111"/>
      <c r="BI14" s="111"/>
      <c r="BK14" s="111"/>
      <c r="BO14" s="111"/>
      <c r="BS14" s="111"/>
      <c r="BU14" s="111"/>
    </row>
    <row r="15" spans="1:73" s="109" customFormat="1" x14ac:dyDescent="0.25">
      <c r="A15" s="110"/>
      <c r="B15" s="115"/>
      <c r="C15" s="115"/>
      <c r="D15" s="115"/>
      <c r="E15" s="115"/>
      <c r="F15" s="115"/>
      <c r="G15" s="115"/>
      <c r="H15" s="115"/>
      <c r="I15" s="115"/>
      <c r="J15" s="116"/>
      <c r="K15" s="116"/>
      <c r="L15" s="110"/>
      <c r="M15" s="110"/>
      <c r="N15" s="115"/>
      <c r="O15" s="115"/>
      <c r="P15" s="115"/>
      <c r="Q15" s="115"/>
      <c r="AA15" s="111"/>
      <c r="AL15" s="111"/>
      <c r="AM15" s="111"/>
      <c r="AV15" s="111"/>
      <c r="AW15" s="111"/>
      <c r="BI15" s="111"/>
      <c r="BK15" s="111"/>
      <c r="BO15" s="111"/>
      <c r="BS15" s="111"/>
      <c r="BU15" s="111"/>
    </row>
    <row r="16" spans="1:73" s="109" customFormat="1" x14ac:dyDescent="0.25">
      <c r="A16" s="110"/>
      <c r="B16" s="115"/>
      <c r="C16" s="115"/>
      <c r="D16" s="115"/>
      <c r="E16" s="115"/>
      <c r="F16" s="115"/>
      <c r="G16" s="115"/>
      <c r="H16" s="115"/>
      <c r="I16" s="115"/>
      <c r="J16" s="116"/>
      <c r="K16" s="116"/>
      <c r="L16" s="110"/>
      <c r="M16" s="110"/>
      <c r="N16" s="115"/>
      <c r="O16" s="115"/>
      <c r="P16" s="115"/>
      <c r="Q16" s="115"/>
      <c r="AA16" s="111"/>
      <c r="AL16" s="111"/>
      <c r="AM16" s="111"/>
      <c r="AV16" s="111"/>
      <c r="AW16" s="111"/>
      <c r="BI16" s="111"/>
      <c r="BK16" s="111"/>
      <c r="BO16" s="111"/>
      <c r="BS16" s="111"/>
      <c r="BU16" s="111"/>
    </row>
    <row r="17" spans="1:73" x14ac:dyDescent="0.25">
      <c r="A17" s="117"/>
      <c r="B17" s="115"/>
      <c r="C17" s="115"/>
      <c r="D17" s="115"/>
      <c r="E17" s="115"/>
      <c r="F17" s="115"/>
      <c r="G17" s="115"/>
      <c r="H17" s="115"/>
      <c r="I17" s="115"/>
      <c r="J17" s="116"/>
      <c r="K17" s="116"/>
      <c r="L17" s="117"/>
      <c r="M17" s="110"/>
      <c r="N17" s="115"/>
      <c r="O17" s="115"/>
      <c r="P17" s="115"/>
      <c r="Q17" s="115"/>
      <c r="AA17" s="74"/>
      <c r="AL17" s="114"/>
      <c r="AM17" s="74"/>
      <c r="AV17" s="114"/>
      <c r="AW17" s="74"/>
      <c r="BI17" s="74"/>
      <c r="BK17" s="74"/>
      <c r="BO17" s="74"/>
      <c r="BS17" s="114"/>
      <c r="BU17" s="114"/>
    </row>
    <row r="18" spans="1:73" x14ac:dyDescent="0.25">
      <c r="A18" s="117"/>
      <c r="B18" s="115"/>
      <c r="C18" s="115"/>
      <c r="D18" s="115"/>
      <c r="E18" s="115"/>
      <c r="F18" s="115"/>
      <c r="G18" s="115"/>
      <c r="H18" s="115"/>
      <c r="I18" s="115"/>
      <c r="J18" s="116"/>
      <c r="K18" s="116"/>
      <c r="L18" s="117"/>
      <c r="M18" s="110"/>
      <c r="N18" s="115"/>
      <c r="O18" s="115"/>
      <c r="P18" s="115"/>
      <c r="Q18" s="115"/>
      <c r="AA18" s="74"/>
      <c r="AL18" s="74"/>
      <c r="AM18" s="74"/>
      <c r="AV18" s="74"/>
      <c r="AW18" s="74"/>
      <c r="BI18" s="74"/>
      <c r="BK18" s="74"/>
      <c r="BO18" s="74"/>
      <c r="BS18" s="74"/>
      <c r="BU18" s="74"/>
    </row>
    <row r="19" spans="1:73" x14ac:dyDescent="0.25">
      <c r="B19" s="115"/>
      <c r="C19" s="115"/>
      <c r="D19" s="115"/>
      <c r="E19" s="115"/>
      <c r="F19" s="115"/>
      <c r="G19" s="115"/>
      <c r="H19" s="115"/>
      <c r="I19" s="115"/>
      <c r="J19" s="116"/>
      <c r="K19" s="116"/>
      <c r="M19" s="110"/>
      <c r="N19" s="115"/>
      <c r="O19" s="115"/>
      <c r="P19" s="115"/>
      <c r="Q19" s="115"/>
      <c r="AA19" s="74"/>
      <c r="AL19" s="74"/>
      <c r="AM19" s="74"/>
      <c r="AV19" s="114"/>
      <c r="AW19" s="74"/>
      <c r="BI19" s="74"/>
      <c r="BK19" s="74"/>
      <c r="BO19" s="74"/>
      <c r="BS19" s="74"/>
      <c r="BU19" s="74"/>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9"/>
  <sheetViews>
    <sheetView topLeftCell="J1" workbookViewId="0">
      <selection activeCell="N17" sqref="N17"/>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285</v>
      </c>
      <c r="C1" t="s">
        <v>288</v>
      </c>
      <c r="E1" s="113" t="s">
        <v>214</v>
      </c>
      <c r="G1" t="s">
        <v>215</v>
      </c>
      <c r="I1" t="s">
        <v>145</v>
      </c>
      <c r="K1" t="s">
        <v>80</v>
      </c>
      <c r="M1" t="s">
        <v>225</v>
      </c>
      <c r="O1" t="s">
        <v>180</v>
      </c>
      <c r="P1" t="s">
        <v>270</v>
      </c>
      <c r="R1" t="s">
        <v>211</v>
      </c>
      <c r="T1" t="s">
        <v>183</v>
      </c>
      <c r="U1" t="s">
        <v>152</v>
      </c>
      <c r="W1" t="s">
        <v>189</v>
      </c>
      <c r="X1" t="s">
        <v>195</v>
      </c>
      <c r="Z1" t="s">
        <v>201</v>
      </c>
      <c r="AA1" t="s">
        <v>202</v>
      </c>
      <c r="AC1" t="s">
        <v>278</v>
      </c>
      <c r="AE1" t="s">
        <v>279</v>
      </c>
      <c r="AG1" t="s">
        <v>112</v>
      </c>
      <c r="AI1" t="s">
        <v>20</v>
      </c>
    </row>
    <row r="2" spans="1:35" x14ac:dyDescent="0.25">
      <c r="A2" t="s">
        <v>286</v>
      </c>
      <c r="C2" t="s">
        <v>289</v>
      </c>
      <c r="E2" t="s">
        <v>259</v>
      </c>
      <c r="G2">
        <v>750</v>
      </c>
      <c r="I2" t="s">
        <v>216</v>
      </c>
      <c r="K2" t="s">
        <v>222</v>
      </c>
      <c r="M2" t="s">
        <v>89</v>
      </c>
      <c r="O2" t="s">
        <v>326</v>
      </c>
      <c r="P2" t="s">
        <v>271</v>
      </c>
      <c r="R2">
        <v>500</v>
      </c>
      <c r="T2" t="s">
        <v>99</v>
      </c>
      <c r="U2" t="s">
        <v>187</v>
      </c>
      <c r="W2" s="106">
        <v>0.65</v>
      </c>
      <c r="X2" t="s">
        <v>194</v>
      </c>
      <c r="Z2" t="s">
        <v>182</v>
      </c>
      <c r="AA2" t="s">
        <v>204</v>
      </c>
      <c r="AC2" t="s">
        <v>272</v>
      </c>
      <c r="AE2" t="s">
        <v>274</v>
      </c>
      <c r="AG2" t="s">
        <v>276</v>
      </c>
      <c r="AI2" t="s">
        <v>281</v>
      </c>
    </row>
    <row r="3" spans="1:35" x14ac:dyDescent="0.25">
      <c r="A3" t="s">
        <v>287</v>
      </c>
      <c r="C3" t="s">
        <v>290</v>
      </c>
      <c r="E3" t="s">
        <v>212</v>
      </c>
      <c r="G3">
        <v>1000</v>
      </c>
      <c r="I3" t="s">
        <v>217</v>
      </c>
      <c r="K3" t="s">
        <v>221</v>
      </c>
      <c r="M3" t="s">
        <v>226</v>
      </c>
      <c r="O3" t="s">
        <v>175</v>
      </c>
      <c r="P3" t="s">
        <v>270</v>
      </c>
      <c r="R3">
        <v>750</v>
      </c>
      <c r="T3" t="s">
        <v>185</v>
      </c>
      <c r="U3" t="s">
        <v>186</v>
      </c>
      <c r="W3" s="106" t="s">
        <v>190</v>
      </c>
      <c r="X3" t="s">
        <v>196</v>
      </c>
      <c r="Z3" t="s">
        <v>203</v>
      </c>
      <c r="AA3" t="s">
        <v>205</v>
      </c>
      <c r="AC3" t="s">
        <v>273</v>
      </c>
      <c r="AE3" t="s">
        <v>275</v>
      </c>
      <c r="AG3" t="s">
        <v>277</v>
      </c>
      <c r="AI3" t="s">
        <v>92</v>
      </c>
    </row>
    <row r="4" spans="1:35" x14ac:dyDescent="0.25">
      <c r="C4" t="s">
        <v>291</v>
      </c>
      <c r="E4" t="s">
        <v>260</v>
      </c>
      <c r="G4">
        <v>1250</v>
      </c>
      <c r="I4" t="s">
        <v>218</v>
      </c>
      <c r="M4" t="s">
        <v>93</v>
      </c>
      <c r="O4" t="s">
        <v>176</v>
      </c>
      <c r="P4" t="s">
        <v>270</v>
      </c>
      <c r="R4">
        <v>1000</v>
      </c>
      <c r="T4" t="s">
        <v>94</v>
      </c>
      <c r="U4" t="s">
        <v>188</v>
      </c>
      <c r="W4" s="106" t="s">
        <v>191</v>
      </c>
      <c r="X4" t="s">
        <v>197</v>
      </c>
      <c r="AI4" t="s">
        <v>280</v>
      </c>
    </row>
    <row r="5" spans="1:35" x14ac:dyDescent="0.25">
      <c r="C5" t="s">
        <v>292</v>
      </c>
      <c r="E5" t="s">
        <v>213</v>
      </c>
      <c r="G5">
        <v>1500</v>
      </c>
      <c r="I5" t="s">
        <v>219</v>
      </c>
      <c r="O5" t="s">
        <v>177</v>
      </c>
      <c r="P5" t="s">
        <v>270</v>
      </c>
      <c r="R5">
        <v>1250</v>
      </c>
      <c r="T5" t="s">
        <v>184</v>
      </c>
      <c r="W5" s="106" t="s">
        <v>192</v>
      </c>
      <c r="X5" t="s">
        <v>198</v>
      </c>
      <c r="AI5" t="s">
        <v>282</v>
      </c>
    </row>
    <row r="6" spans="1:35" x14ac:dyDescent="0.25">
      <c r="C6" t="s">
        <v>293</v>
      </c>
      <c r="G6">
        <v>1750</v>
      </c>
      <c r="I6" t="s">
        <v>220</v>
      </c>
      <c r="O6" t="s">
        <v>178</v>
      </c>
      <c r="P6" t="s">
        <v>270</v>
      </c>
      <c r="R6">
        <v>1500</v>
      </c>
      <c r="W6" s="106" t="s">
        <v>193</v>
      </c>
      <c r="X6" t="s">
        <v>199</v>
      </c>
      <c r="AI6" t="s">
        <v>14</v>
      </c>
    </row>
    <row r="7" spans="1:35" x14ac:dyDescent="0.25">
      <c r="C7" t="s">
        <v>294</v>
      </c>
      <c r="G7">
        <v>2000</v>
      </c>
      <c r="O7" t="s">
        <v>179</v>
      </c>
      <c r="P7" t="s">
        <v>270</v>
      </c>
      <c r="R7">
        <v>1750</v>
      </c>
      <c r="W7" s="106">
        <v>0.7</v>
      </c>
      <c r="X7" t="s">
        <v>200</v>
      </c>
      <c r="AI7" t="s">
        <v>283</v>
      </c>
    </row>
    <row r="8" spans="1:35" x14ac:dyDescent="0.25">
      <c r="C8" t="s">
        <v>295</v>
      </c>
      <c r="O8" t="s">
        <v>227</v>
      </c>
      <c r="P8" t="s">
        <v>270</v>
      </c>
      <c r="R8">
        <v>2000</v>
      </c>
      <c r="AI8" t="s">
        <v>284</v>
      </c>
    </row>
    <row r="9" spans="1:35" x14ac:dyDescent="0.25">
      <c r="C9" t="s">
        <v>296</v>
      </c>
      <c r="O9" t="s">
        <v>305</v>
      </c>
      <c r="P9" t="s">
        <v>271</v>
      </c>
      <c r="R9">
        <v>2250</v>
      </c>
    </row>
    <row r="10" spans="1:35" x14ac:dyDescent="0.25">
      <c r="O10" t="s">
        <v>304</v>
      </c>
      <c r="P10" t="s">
        <v>271</v>
      </c>
      <c r="R10">
        <v>2500</v>
      </c>
    </row>
    <row r="11" spans="1:35" x14ac:dyDescent="0.25">
      <c r="O11" t="s">
        <v>303</v>
      </c>
      <c r="P11" t="s">
        <v>271</v>
      </c>
      <c r="R11">
        <v>2750</v>
      </c>
    </row>
    <row r="12" spans="1:35" x14ac:dyDescent="0.25">
      <c r="O12" t="s">
        <v>181</v>
      </c>
      <c r="P12" t="s">
        <v>270</v>
      </c>
      <c r="R12">
        <v>3000</v>
      </c>
    </row>
    <row r="13" spans="1:35" x14ac:dyDescent="0.25">
      <c r="O13" t="s">
        <v>324</v>
      </c>
      <c r="P13" t="s">
        <v>271</v>
      </c>
    </row>
    <row r="14" spans="1:35" x14ac:dyDescent="0.25">
      <c r="O14" t="s">
        <v>0</v>
      </c>
      <c r="P14" t="s">
        <v>270</v>
      </c>
    </row>
    <row r="102" spans="1:2" x14ac:dyDescent="0.25">
      <c r="A102" s="1">
        <v>44091.541666666664</v>
      </c>
    </row>
    <row r="103" spans="1:2" x14ac:dyDescent="0.25">
      <c r="A103" s="1">
        <v>44092</v>
      </c>
    </row>
    <row r="104" spans="1:2" x14ac:dyDescent="0.25">
      <c r="A104" s="1">
        <v>44093</v>
      </c>
    </row>
    <row r="105" spans="1:2" x14ac:dyDescent="0.25">
      <c r="A105" s="1"/>
      <c r="B105" t="s">
        <v>224</v>
      </c>
    </row>
    <row r="106" spans="1:2" x14ac:dyDescent="0.25">
      <c r="A106" s="1"/>
      <c r="B106" t="s">
        <v>223</v>
      </c>
    </row>
    <row r="107" spans="1:2" x14ac:dyDescent="0.25">
      <c r="A107" s="1"/>
    </row>
    <row r="108" spans="1:2" x14ac:dyDescent="0.25">
      <c r="A108" s="1"/>
    </row>
    <row r="109" spans="1:2" x14ac:dyDescent="0.25">
      <c r="A109" s="1"/>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10"/>
  <sheetViews>
    <sheetView showGridLines="0" workbookViewId="0">
      <selection activeCell="A21" sqref="A2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3" spans="1:5" x14ac:dyDescent="0.25">
      <c r="A3" t="s">
        <v>98</v>
      </c>
      <c r="B3" t="s">
        <v>99</v>
      </c>
    </row>
    <row r="4" spans="1:5" x14ac:dyDescent="0.25">
      <c r="A4" t="s">
        <v>19</v>
      </c>
      <c r="B4" t="s">
        <v>185</v>
      </c>
      <c r="C4" t="s">
        <v>14</v>
      </c>
      <c r="D4" t="s">
        <v>89</v>
      </c>
      <c r="E4" t="s">
        <v>90</v>
      </c>
    </row>
    <row r="5" spans="1:5" x14ac:dyDescent="0.25">
      <c r="A5" t="s">
        <v>309</v>
      </c>
      <c r="B5" t="s">
        <v>99</v>
      </c>
      <c r="C5" t="s">
        <v>14</v>
      </c>
      <c r="D5" t="s">
        <v>89</v>
      </c>
      <c r="E5" t="s">
        <v>90</v>
      </c>
    </row>
    <row r="6" spans="1:5" x14ac:dyDescent="0.25">
      <c r="A6" t="s">
        <v>91</v>
      </c>
      <c r="B6" t="s">
        <v>185</v>
      </c>
      <c r="C6" t="s">
        <v>92</v>
      </c>
      <c r="D6" t="s">
        <v>89</v>
      </c>
      <c r="E6" t="s">
        <v>90</v>
      </c>
    </row>
    <row r="100" spans="1:2" x14ac:dyDescent="0.25">
      <c r="A100" s="1">
        <v>43963.333333333336</v>
      </c>
      <c r="B100" s="1"/>
    </row>
    <row r="101" spans="1:2" x14ac:dyDescent="0.25">
      <c r="A101" s="1"/>
      <c r="B101" s="1"/>
    </row>
    <row r="102" spans="1:2" x14ac:dyDescent="0.25">
      <c r="A102" s="1"/>
      <c r="B102" s="1"/>
    </row>
    <row r="103" spans="1:2" x14ac:dyDescent="0.25">
      <c r="A103" s="1">
        <v>44015.083333333336</v>
      </c>
      <c r="B103" s="1"/>
    </row>
    <row r="104" spans="1:2" x14ac:dyDescent="0.25">
      <c r="A104" s="1">
        <v>44016</v>
      </c>
      <c r="B104" s="1"/>
    </row>
    <row r="105" spans="1:2" x14ac:dyDescent="0.25">
      <c r="A105" s="1">
        <v>44017</v>
      </c>
      <c r="B105" s="1"/>
    </row>
    <row r="106" spans="1:2" x14ac:dyDescent="0.25">
      <c r="A106" s="1"/>
      <c r="B106" s="1" t="s">
        <v>224</v>
      </c>
    </row>
    <row r="107" spans="1:2" x14ac:dyDescent="0.25">
      <c r="A107" s="1"/>
      <c r="B107" s="1" t="s">
        <v>223</v>
      </c>
    </row>
    <row r="108" spans="1:2" x14ac:dyDescent="0.25">
      <c r="A108" s="1"/>
    </row>
    <row r="109" spans="1:2" x14ac:dyDescent="0.25">
      <c r="A109" s="1"/>
    </row>
    <row r="110" spans="1:2" x14ac:dyDescent="0.25">
      <c r="A110"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AG57"/>
  <sheetViews>
    <sheetView showGridLines="0" tabSelected="1" workbookViewId="0">
      <selection activeCell="B5" sqref="B5"/>
    </sheetView>
  </sheetViews>
  <sheetFormatPr defaultColWidth="9.140625" defaultRowHeight="15" zeroHeight="1" x14ac:dyDescent="0.25"/>
  <cols>
    <col min="1" max="1" width="3.42578125" customWidth="1"/>
    <col min="2" max="2" width="40.140625" customWidth="1"/>
    <col min="3" max="3" width="10" customWidth="1"/>
    <col min="4" max="34" width="9.140625" customWidth="1"/>
  </cols>
  <sheetData>
    <row r="1" spans="2:33" s="63" customFormat="1" ht="32.25" customHeight="1" x14ac:dyDescent="0.25">
      <c r="B1" s="64"/>
      <c r="C1" s="64"/>
      <c r="D1" s="65"/>
      <c r="E1" s="66" t="s">
        <v>142</v>
      </c>
      <c r="F1" s="67"/>
      <c r="G1" s="67"/>
      <c r="H1" s="67"/>
      <c r="I1" s="65"/>
      <c r="J1" s="65"/>
    </row>
    <row r="2" spans="2:33" s="63" customFormat="1" ht="32.25" customHeight="1" x14ac:dyDescent="0.25">
      <c r="B2" s="195" t="s">
        <v>389</v>
      </c>
      <c r="C2" s="194"/>
      <c r="D2" s="194"/>
      <c r="E2" s="194"/>
      <c r="F2" s="194"/>
      <c r="G2" s="194"/>
      <c r="H2" s="194"/>
      <c r="I2" s="194"/>
      <c r="J2" s="194"/>
      <c r="K2" s="194"/>
      <c r="L2" s="194"/>
      <c r="M2" s="194"/>
      <c r="N2" s="194"/>
      <c r="O2" s="194"/>
      <c r="P2" s="194"/>
    </row>
    <row r="3" spans="2:33" ht="15" customHeight="1" thickBot="1" x14ac:dyDescent="0.35">
      <c r="B3" s="36"/>
      <c r="C3" s="36"/>
      <c r="D3" s="29"/>
      <c r="E3" s="35"/>
      <c r="F3" s="34"/>
      <c r="G3" s="34"/>
      <c r="H3" s="34"/>
      <c r="I3" s="29"/>
      <c r="J3" s="29"/>
    </row>
    <row r="4" spans="2:33" ht="15" customHeight="1" thickTop="1" thickBot="1" x14ac:dyDescent="0.3">
      <c r="B4" s="38"/>
      <c r="C4" s="40" t="s">
        <v>100</v>
      </c>
      <c r="D4" s="158"/>
      <c r="E4" s="159"/>
      <c r="F4" s="155" t="s">
        <v>368</v>
      </c>
      <c r="G4" s="158"/>
      <c r="H4" s="158"/>
      <c r="I4" s="158"/>
      <c r="J4" s="158"/>
      <c r="K4" s="158"/>
      <c r="L4" s="158"/>
      <c r="M4" s="159"/>
      <c r="N4" s="40" t="s">
        <v>101</v>
      </c>
      <c r="O4" s="158"/>
      <c r="P4" s="159"/>
    </row>
    <row r="5" spans="2:33" ht="15" customHeight="1" thickTop="1" x14ac:dyDescent="0.25">
      <c r="B5" s="38"/>
      <c r="C5" s="150" t="s">
        <v>382</v>
      </c>
      <c r="D5" s="210"/>
      <c r="E5" s="211"/>
      <c r="F5" s="174" t="s">
        <v>365</v>
      </c>
      <c r="G5" s="165">
        <v>34</v>
      </c>
      <c r="H5" s="150" t="s">
        <v>371</v>
      </c>
      <c r="I5" s="166">
        <v>70</v>
      </c>
      <c r="J5" s="150" t="s">
        <v>372</v>
      </c>
      <c r="K5" s="167">
        <f>IFERROR(mfABW/POWER(HtCm/100,2),"")</f>
        <v>24.221453287197235</v>
      </c>
      <c r="L5" s="150" t="s">
        <v>380</v>
      </c>
      <c r="M5" s="168">
        <f>mfAge</f>
        <v>34</v>
      </c>
      <c r="N5" s="150" t="s">
        <v>388</v>
      </c>
      <c r="O5" s="163"/>
      <c r="P5" s="164"/>
    </row>
    <row r="6" spans="2:33" ht="15" customHeight="1" x14ac:dyDescent="0.25">
      <c r="B6" s="38"/>
      <c r="C6" s="150" t="s">
        <v>383</v>
      </c>
      <c r="D6" s="212"/>
      <c r="E6" s="213"/>
      <c r="F6" s="174" t="s">
        <v>369</v>
      </c>
      <c r="G6" s="165" t="s">
        <v>374</v>
      </c>
      <c r="H6" s="150" t="s">
        <v>371</v>
      </c>
      <c r="I6" s="169">
        <f>I5*2.2</f>
        <v>154</v>
      </c>
      <c r="J6" s="179" t="s">
        <v>373</v>
      </c>
      <c r="K6" s="180">
        <f>IFERROR(mfABW/mfIBW,"")</f>
        <v>1.0616192978266061</v>
      </c>
      <c r="L6" s="150" t="s">
        <v>379</v>
      </c>
      <c r="M6" s="170">
        <f>IF(mfUsing="IBW",mfIBW,IF(mfUsing="AdjBW",mfAdjBW,IF(mfUsing="ABW",mfABW,"")))</f>
        <v>65.937007874015748</v>
      </c>
      <c r="N6" s="150" t="s">
        <v>386</v>
      </c>
      <c r="O6" s="161"/>
      <c r="P6" s="162"/>
    </row>
    <row r="7" spans="2:33" ht="15" customHeight="1" x14ac:dyDescent="0.25">
      <c r="B7" s="38"/>
      <c r="C7" s="160" t="s">
        <v>384</v>
      </c>
      <c r="D7" s="212"/>
      <c r="E7" s="213"/>
      <c r="F7" s="174" t="s">
        <v>370</v>
      </c>
      <c r="G7" s="171">
        <v>170</v>
      </c>
      <c r="H7" s="150" t="s">
        <v>378</v>
      </c>
      <c r="I7" s="175">
        <f>I5</f>
        <v>70</v>
      </c>
      <c r="J7" s="208"/>
      <c r="K7" s="209"/>
      <c r="L7" s="174" t="s">
        <v>376</v>
      </c>
      <c r="M7" s="172" t="str">
        <f>IF(mfABW=0, "", IF(mfABW&lt;mfIBW,"ABW",IF(mfTBW_IBW&gt;1.3,"AdjBW",IF(mfABW&gt;0,"IBW",""))))</f>
        <v>IBW</v>
      </c>
      <c r="N7" s="160" t="s">
        <v>387</v>
      </c>
      <c r="O7" s="161"/>
      <c r="P7" s="162"/>
    </row>
    <row r="8" spans="2:33" ht="15" customHeight="1" x14ac:dyDescent="0.25">
      <c r="B8" s="38"/>
      <c r="C8" s="179" t="s">
        <v>385</v>
      </c>
      <c r="D8" s="212"/>
      <c r="E8" s="213"/>
      <c r="F8" s="185" t="s">
        <v>370</v>
      </c>
      <c r="G8" s="186" t="str">
        <f>TRUNC(HtCm/2.54/12)&amp;"'"&amp;ROUND((HtCm/2.54/12-TRUNC(HtCm/2.54/12))*12,0)&amp;""""</f>
        <v>5'7"</v>
      </c>
      <c r="H8" s="150" t="s">
        <v>366</v>
      </c>
      <c r="I8" s="176">
        <f>IF(mfGender="M",50+2.3*(HtCm/2.54-60),IF(mfGender="F",45.5+2.3*(HtCm/2.54-60),""))</f>
        <v>65.937007874015748</v>
      </c>
      <c r="J8" s="181"/>
      <c r="K8" s="182"/>
      <c r="L8" s="174" t="s">
        <v>381</v>
      </c>
      <c r="M8" s="203">
        <v>0.8</v>
      </c>
      <c r="N8" s="160" t="s">
        <v>390</v>
      </c>
      <c r="O8" s="161"/>
      <c r="P8" s="162"/>
    </row>
    <row r="9" spans="2:33" ht="15" customHeight="1" thickBot="1" x14ac:dyDescent="0.3">
      <c r="B9" s="38"/>
      <c r="C9" s="205"/>
      <c r="D9" s="206"/>
      <c r="E9" s="206"/>
      <c r="F9" s="206"/>
      <c r="G9" s="207"/>
      <c r="H9" s="173" t="s">
        <v>367</v>
      </c>
      <c r="I9" s="177">
        <f>IFERROR(mfIBW+0.4*(mfABW-mfIBW),"")</f>
        <v>67.562204724409455</v>
      </c>
      <c r="J9" s="183"/>
      <c r="K9" s="184"/>
      <c r="L9" s="178" t="s">
        <v>377</v>
      </c>
      <c r="M9" s="204">
        <f>IFERROR(IF(mfGender="M",((140-mfAge)*mfWtUsed)/(mfSCr*72),IF(mfGender="F",((140-mfAge)*mfWtUsed)/(mfSCr*72)*0.85,"")),"")</f>
        <v>121.34241032370953</v>
      </c>
      <c r="N9" s="205"/>
      <c r="O9" s="206"/>
      <c r="P9" s="207"/>
    </row>
    <row r="10" spans="2:33" ht="15" customHeight="1" thickTop="1" x14ac:dyDescent="0.25">
      <c r="B10" s="38"/>
      <c r="C10" s="38"/>
      <c r="D10" s="143"/>
      <c r="E10" s="144"/>
      <c r="F10" s="39"/>
      <c r="G10" s="39"/>
      <c r="H10" s="39"/>
      <c r="I10" s="37"/>
    </row>
    <row r="11" spans="2:33" ht="15" customHeight="1" thickBot="1" x14ac:dyDescent="0.3">
      <c r="B11" s="145"/>
      <c r="C11" s="145"/>
      <c r="D11" s="145"/>
      <c r="E11" s="145"/>
      <c r="F11" s="145"/>
      <c r="G11" s="145"/>
      <c r="H11" s="145"/>
      <c r="I11" s="145"/>
      <c r="J11" s="145"/>
    </row>
    <row r="12" spans="2:33" ht="33.75" customHeight="1" thickTop="1" thickBot="1" x14ac:dyDescent="0.3">
      <c r="B12" s="68" t="s">
        <v>144</v>
      </c>
      <c r="C12" s="68" t="s">
        <v>23</v>
      </c>
      <c r="D12" s="69" t="s">
        <v>235</v>
      </c>
      <c r="E12" s="69" t="s">
        <v>236</v>
      </c>
      <c r="F12" s="69" t="s">
        <v>237</v>
      </c>
      <c r="G12" s="69" t="s">
        <v>238</v>
      </c>
      <c r="H12" s="69" t="s">
        <v>239</v>
      </c>
      <c r="I12" s="69" t="s">
        <v>240</v>
      </c>
      <c r="J12" s="69" t="s">
        <v>241</v>
      </c>
      <c r="K12" s="69" t="s">
        <v>332</v>
      </c>
      <c r="L12" s="69" t="s">
        <v>333</v>
      </c>
      <c r="M12" s="69" t="s">
        <v>334</v>
      </c>
      <c r="N12" s="69" t="s">
        <v>335</v>
      </c>
      <c r="O12" s="69" t="s">
        <v>336</v>
      </c>
      <c r="P12" s="69" t="s">
        <v>337</v>
      </c>
      <c r="Q12" s="69" t="s">
        <v>338</v>
      </c>
      <c r="R12" s="69" t="s">
        <v>339</v>
      </c>
      <c r="S12" s="69" t="s">
        <v>340</v>
      </c>
      <c r="T12" s="69" t="s">
        <v>341</v>
      </c>
      <c r="U12" s="69" t="s">
        <v>342</v>
      </c>
      <c r="V12" s="69" t="s">
        <v>343</v>
      </c>
      <c r="W12" s="69" t="s">
        <v>344</v>
      </c>
      <c r="X12" s="69" t="s">
        <v>345</v>
      </c>
      <c r="Y12" s="69" t="s">
        <v>346</v>
      </c>
      <c r="Z12" s="69" t="s">
        <v>347</v>
      </c>
      <c r="AA12" s="69" t="s">
        <v>348</v>
      </c>
      <c r="AB12" s="69" t="s">
        <v>349</v>
      </c>
      <c r="AC12" s="69" t="s">
        <v>350</v>
      </c>
      <c r="AD12" s="69" t="s">
        <v>351</v>
      </c>
      <c r="AE12" s="69" t="s">
        <v>352</v>
      </c>
      <c r="AF12" s="69" t="s">
        <v>353</v>
      </c>
      <c r="AG12" s="69" t="s">
        <v>354</v>
      </c>
    </row>
    <row r="13" spans="2:33" ht="15.75" thickTop="1" x14ac:dyDescent="0.25">
      <c r="B13" s="41" t="s">
        <v>361</v>
      </c>
      <c r="C13" s="198"/>
      <c r="D13" s="197"/>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51"/>
      <c r="AE13" s="151"/>
      <c r="AF13" s="151"/>
      <c r="AG13" s="151"/>
    </row>
    <row r="14" spans="2:33" x14ac:dyDescent="0.25">
      <c r="B14" s="41" t="s">
        <v>362</v>
      </c>
      <c r="C14" s="201"/>
      <c r="D14" s="199"/>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row>
    <row r="15" spans="2:33" x14ac:dyDescent="0.25">
      <c r="B15" s="41" t="s">
        <v>234</v>
      </c>
      <c r="C15" s="202"/>
      <c r="D15" s="200" t="str">
        <f>IFERROR(D13*(24/D14)/1000,"")</f>
        <v/>
      </c>
      <c r="E15" s="152" t="str">
        <f t="shared" ref="E15:AG15" si="0">IFERROR(E13*(24/E14)/1000,"")</f>
        <v/>
      </c>
      <c r="F15" s="152" t="str">
        <f t="shared" si="0"/>
        <v/>
      </c>
      <c r="G15" s="152" t="str">
        <f t="shared" si="0"/>
        <v/>
      </c>
      <c r="H15" s="152" t="str">
        <f t="shared" si="0"/>
        <v/>
      </c>
      <c r="I15" s="152" t="str">
        <f t="shared" si="0"/>
        <v/>
      </c>
      <c r="J15" s="152" t="str">
        <f t="shared" si="0"/>
        <v/>
      </c>
      <c r="K15" s="152" t="str">
        <f t="shared" si="0"/>
        <v/>
      </c>
      <c r="L15" s="152" t="str">
        <f t="shared" si="0"/>
        <v/>
      </c>
      <c r="M15" s="152" t="str">
        <f t="shared" si="0"/>
        <v/>
      </c>
      <c r="N15" s="152" t="str">
        <f t="shared" si="0"/>
        <v/>
      </c>
      <c r="O15" s="152" t="str">
        <f t="shared" si="0"/>
        <v/>
      </c>
      <c r="P15" s="152" t="str">
        <f t="shared" si="0"/>
        <v/>
      </c>
      <c r="Q15" s="152" t="str">
        <f t="shared" si="0"/>
        <v/>
      </c>
      <c r="R15" s="152" t="str">
        <f t="shared" si="0"/>
        <v/>
      </c>
      <c r="S15" s="152" t="str">
        <f t="shared" si="0"/>
        <v/>
      </c>
      <c r="T15" s="152" t="str">
        <f t="shared" si="0"/>
        <v/>
      </c>
      <c r="U15" s="152" t="str">
        <f t="shared" si="0"/>
        <v/>
      </c>
      <c r="V15" s="152" t="str">
        <f t="shared" si="0"/>
        <v/>
      </c>
      <c r="W15" s="152" t="str">
        <f t="shared" si="0"/>
        <v/>
      </c>
      <c r="X15" s="152" t="str">
        <f t="shared" si="0"/>
        <v/>
      </c>
      <c r="Y15" s="152" t="str">
        <f t="shared" si="0"/>
        <v/>
      </c>
      <c r="Z15" s="152" t="str">
        <f t="shared" si="0"/>
        <v/>
      </c>
      <c r="AA15" s="152" t="str">
        <f t="shared" si="0"/>
        <v/>
      </c>
      <c r="AB15" s="152" t="str">
        <f t="shared" si="0"/>
        <v/>
      </c>
      <c r="AC15" s="152" t="str">
        <f t="shared" si="0"/>
        <v/>
      </c>
      <c r="AD15" s="152" t="str">
        <f t="shared" si="0"/>
        <v/>
      </c>
      <c r="AE15" s="152" t="str">
        <f t="shared" si="0"/>
        <v/>
      </c>
      <c r="AF15" s="152" t="str">
        <f t="shared" si="0"/>
        <v/>
      </c>
      <c r="AG15" s="152" t="str">
        <f t="shared" si="0"/>
        <v/>
      </c>
    </row>
    <row r="16" spans="2:33" x14ac:dyDescent="0.25">
      <c r="B16" s="153" t="s">
        <v>360</v>
      </c>
      <c r="C16" s="196"/>
      <c r="D16" s="130"/>
      <c r="E16" s="130"/>
      <c r="F16" s="131"/>
      <c r="G16" s="130"/>
      <c r="H16" s="130"/>
      <c r="I16" s="130"/>
      <c r="J16" s="132"/>
      <c r="K16" s="131"/>
      <c r="L16" s="130"/>
      <c r="M16" s="130"/>
      <c r="N16" s="131"/>
      <c r="O16" s="130"/>
      <c r="P16" s="130"/>
      <c r="Q16" s="131"/>
      <c r="R16" s="130"/>
      <c r="S16" s="130"/>
      <c r="T16" s="131"/>
      <c r="U16" s="130"/>
      <c r="V16" s="130"/>
      <c r="W16" s="131"/>
      <c r="X16" s="130"/>
      <c r="Y16" s="130"/>
      <c r="Z16" s="131"/>
      <c r="AA16" s="130"/>
      <c r="AB16" s="130"/>
      <c r="AC16" s="131"/>
      <c r="AD16" s="130"/>
      <c r="AE16" s="130"/>
      <c r="AF16" s="130"/>
      <c r="AG16" s="132"/>
    </row>
    <row r="17" spans="2:33" x14ac:dyDescent="0.25">
      <c r="B17" s="153" t="s">
        <v>358</v>
      </c>
      <c r="C17" s="192"/>
      <c r="D17" s="130"/>
      <c r="E17" s="130"/>
      <c r="F17" s="131"/>
      <c r="G17" s="130"/>
      <c r="H17" s="130"/>
      <c r="I17" s="130"/>
      <c r="J17" s="132"/>
      <c r="K17" s="131"/>
      <c r="L17" s="130"/>
      <c r="M17" s="130"/>
      <c r="N17" s="131"/>
      <c r="O17" s="130"/>
      <c r="P17" s="130"/>
      <c r="Q17" s="131"/>
      <c r="R17" s="130"/>
      <c r="S17" s="130"/>
      <c r="T17" s="131"/>
      <c r="U17" s="130"/>
      <c r="V17" s="130"/>
      <c r="W17" s="131"/>
      <c r="X17" s="130"/>
      <c r="Y17" s="130"/>
      <c r="Z17" s="131"/>
      <c r="AA17" s="130"/>
      <c r="AB17" s="130"/>
      <c r="AC17" s="131"/>
      <c r="AD17" s="130"/>
      <c r="AE17" s="130"/>
      <c r="AF17" s="130"/>
      <c r="AG17" s="132"/>
    </row>
    <row r="18" spans="2:33" x14ac:dyDescent="0.25">
      <c r="B18" s="153" t="s">
        <v>359</v>
      </c>
      <c r="C18" s="192"/>
      <c r="D18" s="130"/>
      <c r="E18" s="130"/>
      <c r="F18" s="131"/>
      <c r="G18" s="130"/>
      <c r="H18" s="130"/>
      <c r="I18" s="130"/>
      <c r="J18" s="132"/>
      <c r="K18" s="131"/>
      <c r="L18" s="130"/>
      <c r="M18" s="130"/>
      <c r="N18" s="131"/>
      <c r="O18" s="130"/>
      <c r="P18" s="130"/>
      <c r="Q18" s="131"/>
      <c r="R18" s="130"/>
      <c r="S18" s="130"/>
      <c r="T18" s="131"/>
      <c r="U18" s="130"/>
      <c r="V18" s="130"/>
      <c r="W18" s="131"/>
      <c r="X18" s="130"/>
      <c r="Y18" s="130"/>
      <c r="Z18" s="131"/>
      <c r="AA18" s="130"/>
      <c r="AB18" s="130"/>
      <c r="AC18" s="131"/>
      <c r="AD18" s="130"/>
      <c r="AE18" s="130"/>
      <c r="AF18" s="130"/>
      <c r="AG18" s="132"/>
    </row>
    <row r="19" spans="2:33" x14ac:dyDescent="0.25">
      <c r="B19" s="43" t="s">
        <v>230</v>
      </c>
      <c r="C19" s="192"/>
      <c r="D19" s="123"/>
      <c r="E19" s="123"/>
      <c r="F19" s="123"/>
      <c r="G19" s="123"/>
      <c r="H19" s="123"/>
      <c r="I19" s="123"/>
      <c r="J19" s="124"/>
      <c r="K19" s="123"/>
      <c r="L19" s="123"/>
      <c r="M19" s="123"/>
      <c r="N19" s="123"/>
      <c r="O19" s="123"/>
      <c r="P19" s="123"/>
      <c r="Q19" s="123"/>
      <c r="R19" s="123"/>
      <c r="S19" s="123"/>
      <c r="T19" s="123"/>
      <c r="U19" s="123"/>
      <c r="V19" s="123"/>
      <c r="W19" s="123"/>
      <c r="X19" s="123"/>
      <c r="Y19" s="123"/>
      <c r="Z19" s="123"/>
      <c r="AA19" s="123"/>
      <c r="AB19" s="123"/>
      <c r="AC19" s="123"/>
      <c r="AD19" s="123"/>
      <c r="AE19" s="123"/>
      <c r="AF19" s="123"/>
      <c r="AG19" s="124"/>
    </row>
    <row r="20" spans="2:33" x14ac:dyDescent="0.25">
      <c r="B20" s="44" t="s">
        <v>231</v>
      </c>
      <c r="C20" s="192"/>
      <c r="D20" s="130"/>
      <c r="E20" s="130"/>
      <c r="F20" s="131"/>
      <c r="G20" s="130"/>
      <c r="H20" s="130"/>
      <c r="I20" s="130"/>
      <c r="J20" s="132"/>
      <c r="K20" s="131"/>
      <c r="L20" s="130"/>
      <c r="M20" s="130"/>
      <c r="N20" s="131"/>
      <c r="O20" s="130"/>
      <c r="P20" s="130"/>
      <c r="Q20" s="131"/>
      <c r="R20" s="130"/>
      <c r="S20" s="130"/>
      <c r="T20" s="131"/>
      <c r="U20" s="130"/>
      <c r="V20" s="130"/>
      <c r="W20" s="131"/>
      <c r="X20" s="130"/>
      <c r="Y20" s="130"/>
      <c r="Z20" s="131"/>
      <c r="AA20" s="130"/>
      <c r="AB20" s="130"/>
      <c r="AC20" s="131"/>
      <c r="AD20" s="130"/>
      <c r="AE20" s="130"/>
      <c r="AF20" s="130"/>
      <c r="AG20" s="132"/>
    </row>
    <row r="21" spans="2:33" x14ac:dyDescent="0.25">
      <c r="B21" s="149" t="s">
        <v>232</v>
      </c>
      <c r="C21" s="192"/>
      <c r="D21" s="133"/>
      <c r="E21" s="133"/>
      <c r="F21" s="134"/>
      <c r="G21" s="133"/>
      <c r="H21" s="133"/>
      <c r="I21" s="133"/>
      <c r="J21" s="135"/>
      <c r="K21" s="134"/>
      <c r="L21" s="133"/>
      <c r="M21" s="133"/>
      <c r="N21" s="134"/>
      <c r="O21" s="133"/>
      <c r="P21" s="133"/>
      <c r="Q21" s="134"/>
      <c r="R21" s="133"/>
      <c r="S21" s="133"/>
      <c r="T21" s="134"/>
      <c r="U21" s="133"/>
      <c r="V21" s="133"/>
      <c r="W21" s="134"/>
      <c r="X21" s="133"/>
      <c r="Y21" s="133"/>
      <c r="Z21" s="134"/>
      <c r="AA21" s="133"/>
      <c r="AB21" s="133"/>
      <c r="AC21" s="134"/>
      <c r="AD21" s="133"/>
      <c r="AE21" s="133"/>
      <c r="AF21" s="133"/>
      <c r="AG21" s="135"/>
    </row>
    <row r="22" spans="2:33" x14ac:dyDescent="0.25">
      <c r="B22" s="43" t="s">
        <v>233</v>
      </c>
      <c r="C22" s="192"/>
      <c r="D22" s="123"/>
      <c r="E22" s="123"/>
      <c r="F22" s="123"/>
      <c r="G22" s="123"/>
      <c r="H22" s="123"/>
      <c r="I22" s="123"/>
      <c r="J22" s="124"/>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4"/>
    </row>
    <row r="23" spans="2:33" x14ac:dyDescent="0.25">
      <c r="B23" s="44" t="s">
        <v>229</v>
      </c>
      <c r="C23" s="192"/>
      <c r="D23" s="120"/>
      <c r="E23" s="120"/>
      <c r="F23" s="121"/>
      <c r="G23" s="120"/>
      <c r="H23" s="120"/>
      <c r="I23" s="120"/>
      <c r="J23" s="122"/>
      <c r="K23" s="121"/>
      <c r="L23" s="120"/>
      <c r="M23" s="120"/>
      <c r="N23" s="121"/>
      <c r="O23" s="120"/>
      <c r="P23" s="120"/>
      <c r="Q23" s="121"/>
      <c r="R23" s="120"/>
      <c r="S23" s="120"/>
      <c r="T23" s="121"/>
      <c r="U23" s="120"/>
      <c r="V23" s="120"/>
      <c r="W23" s="121"/>
      <c r="X23" s="120"/>
      <c r="Y23" s="120"/>
      <c r="Z23" s="121"/>
      <c r="AA23" s="120"/>
      <c r="AB23" s="120"/>
      <c r="AC23" s="121"/>
      <c r="AD23" s="120"/>
      <c r="AE23" s="120"/>
      <c r="AF23" s="120"/>
      <c r="AG23" s="122"/>
    </row>
    <row r="24" spans="2:33" x14ac:dyDescent="0.25">
      <c r="B24" s="149" t="s">
        <v>228</v>
      </c>
      <c r="C24" s="192"/>
      <c r="D24" s="125"/>
      <c r="E24" s="125"/>
      <c r="F24" s="126"/>
      <c r="G24" s="125"/>
      <c r="H24" s="125"/>
      <c r="I24" s="125"/>
      <c r="J24" s="127"/>
      <c r="K24" s="126"/>
      <c r="L24" s="125"/>
      <c r="M24" s="125"/>
      <c r="N24" s="126"/>
      <c r="O24" s="125"/>
      <c r="P24" s="125"/>
      <c r="Q24" s="126"/>
      <c r="R24" s="125"/>
      <c r="S24" s="125"/>
      <c r="T24" s="126"/>
      <c r="U24" s="125"/>
      <c r="V24" s="125"/>
      <c r="W24" s="126"/>
      <c r="X24" s="125"/>
      <c r="Y24" s="125"/>
      <c r="Z24" s="126"/>
      <c r="AA24" s="125"/>
      <c r="AB24" s="125"/>
      <c r="AC24" s="126"/>
      <c r="AD24" s="125"/>
      <c r="AE24" s="125"/>
      <c r="AF24" s="125"/>
      <c r="AG24" s="127"/>
    </row>
    <row r="25" spans="2:33" x14ac:dyDescent="0.25">
      <c r="B25" s="44" t="s">
        <v>139</v>
      </c>
      <c r="C25" s="192"/>
      <c r="D25" s="125"/>
      <c r="E25" s="125"/>
      <c r="F25" s="126"/>
      <c r="G25" s="125"/>
      <c r="H25" s="125"/>
      <c r="I25" s="125"/>
      <c r="J25" s="127"/>
      <c r="K25" s="126"/>
      <c r="L25" s="125"/>
      <c r="M25" s="125"/>
      <c r="N25" s="126"/>
      <c r="O25" s="125"/>
      <c r="P25" s="125"/>
      <c r="Q25" s="126"/>
      <c r="R25" s="125"/>
      <c r="S25" s="125"/>
      <c r="T25" s="126"/>
      <c r="U25" s="125"/>
      <c r="V25" s="125"/>
      <c r="W25" s="126"/>
      <c r="X25" s="125"/>
      <c r="Y25" s="125"/>
      <c r="Z25" s="126"/>
      <c r="AA25" s="125"/>
      <c r="AB25" s="125"/>
      <c r="AC25" s="126"/>
      <c r="AD25" s="125"/>
      <c r="AE25" s="125"/>
      <c r="AF25" s="125"/>
      <c r="AG25" s="127"/>
    </row>
    <row r="26" spans="2:33" x14ac:dyDescent="0.25">
      <c r="B26" s="149" t="s">
        <v>140</v>
      </c>
      <c r="C26" s="192"/>
      <c r="D26" s="125"/>
      <c r="E26" s="125"/>
      <c r="F26" s="126"/>
      <c r="G26" s="125"/>
      <c r="H26" s="125"/>
      <c r="I26" s="125"/>
      <c r="J26" s="127"/>
      <c r="K26" s="126"/>
      <c r="L26" s="125"/>
      <c r="M26" s="125"/>
      <c r="N26" s="126"/>
      <c r="O26" s="125"/>
      <c r="P26" s="125"/>
      <c r="Q26" s="126"/>
      <c r="R26" s="125"/>
      <c r="S26" s="125"/>
      <c r="T26" s="126"/>
      <c r="U26" s="125"/>
      <c r="V26" s="125"/>
      <c r="W26" s="126"/>
      <c r="X26" s="125"/>
      <c r="Y26" s="125"/>
      <c r="Z26" s="126"/>
      <c r="AA26" s="125"/>
      <c r="AB26" s="125"/>
      <c r="AC26" s="126"/>
      <c r="AD26" s="125"/>
      <c r="AE26" s="125"/>
      <c r="AF26" s="125"/>
      <c r="AG26" s="127"/>
    </row>
    <row r="27" spans="2:33" x14ac:dyDescent="0.25">
      <c r="B27" s="43" t="s">
        <v>141</v>
      </c>
      <c r="C27" s="192"/>
      <c r="D27" s="123"/>
      <c r="E27" s="123"/>
      <c r="F27" s="123"/>
      <c r="G27" s="123"/>
      <c r="H27" s="123"/>
      <c r="I27" s="123"/>
      <c r="J27" s="124"/>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4"/>
    </row>
    <row r="28" spans="2:33" x14ac:dyDescent="0.25">
      <c r="B28" s="187" t="s">
        <v>138</v>
      </c>
      <c r="C28" s="192"/>
      <c r="D28" s="136"/>
      <c r="E28" s="136"/>
      <c r="F28" s="137"/>
      <c r="G28" s="137"/>
      <c r="H28" s="137"/>
      <c r="I28" s="137"/>
      <c r="J28" s="138"/>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8"/>
    </row>
    <row r="29" spans="2:33" x14ac:dyDescent="0.25">
      <c r="B29" s="148" t="s">
        <v>137</v>
      </c>
      <c r="C29" s="192"/>
      <c r="D29" s="128"/>
      <c r="E29" s="128"/>
      <c r="F29" s="129"/>
      <c r="G29" s="129"/>
      <c r="H29" s="129"/>
      <c r="I29" s="129"/>
      <c r="J29" s="139"/>
      <c r="K29" s="129"/>
      <c r="L29" s="129"/>
      <c r="M29" s="129"/>
      <c r="N29" s="129"/>
      <c r="O29" s="129"/>
      <c r="P29" s="129"/>
      <c r="Q29" s="129"/>
      <c r="R29" s="129"/>
      <c r="S29" s="129"/>
      <c r="T29" s="129"/>
      <c r="U29" s="129"/>
      <c r="V29" s="129"/>
      <c r="W29" s="129"/>
      <c r="X29" s="129"/>
      <c r="Y29" s="129"/>
      <c r="Z29" s="129"/>
      <c r="AA29" s="129"/>
      <c r="AB29" s="129"/>
      <c r="AC29" s="129"/>
      <c r="AD29" s="129"/>
      <c r="AE29" s="129"/>
      <c r="AF29" s="129"/>
      <c r="AG29" s="139"/>
    </row>
    <row r="30" spans="2:33" x14ac:dyDescent="0.25">
      <c r="B30" s="148" t="s">
        <v>136</v>
      </c>
      <c r="C30" s="192"/>
      <c r="D30" s="128"/>
      <c r="E30" s="128"/>
      <c r="F30" s="129"/>
      <c r="G30" s="129"/>
      <c r="H30" s="129"/>
      <c r="I30" s="129"/>
      <c r="J30" s="13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39"/>
    </row>
    <row r="31" spans="2:33" x14ac:dyDescent="0.25">
      <c r="B31" s="148" t="s">
        <v>135</v>
      </c>
      <c r="C31" s="192"/>
      <c r="D31" s="128"/>
      <c r="E31" s="128"/>
      <c r="F31" s="129"/>
      <c r="G31" s="129"/>
      <c r="H31" s="129"/>
      <c r="I31" s="129"/>
      <c r="J31" s="13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39"/>
    </row>
    <row r="32" spans="2:33" x14ac:dyDescent="0.25">
      <c r="B32" s="188" t="s">
        <v>356</v>
      </c>
      <c r="C32" s="192"/>
      <c r="D32" s="140"/>
      <c r="E32" s="140"/>
      <c r="F32" s="141"/>
      <c r="G32" s="141"/>
      <c r="H32" s="141"/>
      <c r="I32" s="141"/>
      <c r="J32" s="142"/>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2"/>
    </row>
    <row r="33" spans="2:33" x14ac:dyDescent="0.25">
      <c r="B33" s="189" t="s">
        <v>357</v>
      </c>
      <c r="C33" s="192"/>
      <c r="D33" s="140"/>
      <c r="E33" s="140"/>
      <c r="F33" s="141"/>
      <c r="G33" s="141"/>
      <c r="H33" s="141"/>
      <c r="I33" s="141"/>
      <c r="J33" s="142"/>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2"/>
    </row>
    <row r="34" spans="2:33" ht="34.5" customHeight="1" x14ac:dyDescent="0.25">
      <c r="B34" s="44" t="s">
        <v>143</v>
      </c>
      <c r="C34" s="192"/>
      <c r="D34" s="45"/>
      <c r="E34" s="45"/>
      <c r="F34" s="45"/>
      <c r="G34" s="45"/>
      <c r="H34" s="45"/>
      <c r="I34" s="45"/>
      <c r="J34" s="42"/>
      <c r="K34" s="45"/>
      <c r="L34" s="45"/>
      <c r="M34" s="45"/>
      <c r="N34" s="45"/>
      <c r="O34" s="45"/>
      <c r="P34" s="45"/>
      <c r="Q34" s="45"/>
      <c r="R34" s="45"/>
      <c r="S34" s="45"/>
      <c r="T34" s="45"/>
      <c r="U34" s="45"/>
      <c r="V34" s="45"/>
      <c r="W34" s="45"/>
      <c r="X34" s="45"/>
      <c r="Y34" s="45"/>
      <c r="Z34" s="45"/>
      <c r="AA34" s="45"/>
      <c r="AB34" s="45"/>
      <c r="AC34" s="45"/>
      <c r="AD34" s="45"/>
      <c r="AE34" s="45"/>
      <c r="AF34" s="45"/>
      <c r="AG34" s="42"/>
    </row>
    <row r="35" spans="2:33" ht="57.75" customHeight="1" x14ac:dyDescent="0.25">
      <c r="B35" s="44" t="s">
        <v>134</v>
      </c>
      <c r="C35" s="192"/>
      <c r="D35" s="190" t="s">
        <v>133</v>
      </c>
      <c r="E35" s="146"/>
      <c r="F35" s="146"/>
      <c r="G35" s="146"/>
      <c r="H35" s="146"/>
      <c r="I35" s="146"/>
      <c r="J35" s="147"/>
    </row>
    <row r="36" spans="2:33" ht="57.75" customHeight="1" thickBot="1" x14ac:dyDescent="0.3">
      <c r="B36" s="154" t="s">
        <v>132</v>
      </c>
      <c r="C36" s="193"/>
      <c r="D36" s="191"/>
      <c r="E36" s="33" t="s">
        <v>131</v>
      </c>
      <c r="F36" s="32" t="s">
        <v>130</v>
      </c>
      <c r="G36" s="46"/>
      <c r="H36" s="46"/>
      <c r="I36" s="46"/>
      <c r="J36" s="47"/>
    </row>
    <row r="37" spans="2:33" ht="16.5" thickTop="1" thickBot="1" x14ac:dyDescent="0.3">
      <c r="B37" s="40"/>
      <c r="C37" s="155"/>
      <c r="D37" s="48"/>
      <c r="E37" s="48"/>
      <c r="F37" s="48"/>
      <c r="G37" s="48"/>
      <c r="H37" s="48"/>
      <c r="I37" s="48"/>
      <c r="J37" s="49"/>
      <c r="K37" s="48"/>
      <c r="L37" s="48"/>
      <c r="M37" s="48"/>
      <c r="N37" s="48"/>
      <c r="O37" s="48"/>
      <c r="P37" s="48"/>
      <c r="Q37" s="48"/>
      <c r="R37" s="48"/>
      <c r="S37" s="48"/>
      <c r="T37" s="48"/>
      <c r="U37" s="48"/>
      <c r="V37" s="48"/>
      <c r="W37" s="48"/>
      <c r="X37" s="48"/>
      <c r="Y37" s="48"/>
      <c r="Z37" s="48"/>
      <c r="AA37" s="48"/>
      <c r="AB37" s="48"/>
      <c r="AC37" s="48"/>
      <c r="AD37" s="48"/>
      <c r="AE37" s="48"/>
      <c r="AF37" s="48"/>
      <c r="AG37" s="49"/>
    </row>
    <row r="38" spans="2:33" ht="20.100000000000001" customHeight="1" thickTop="1" x14ac:dyDescent="0.25">
      <c r="B38" s="50" t="s">
        <v>129</v>
      </c>
      <c r="C38" s="156"/>
      <c r="D38" s="51"/>
      <c r="E38" s="51"/>
      <c r="F38" s="51"/>
      <c r="G38" s="51"/>
      <c r="H38" s="51"/>
      <c r="I38" s="51"/>
      <c r="J38" s="53"/>
      <c r="K38" s="51"/>
      <c r="L38" s="51"/>
      <c r="M38" s="51"/>
      <c r="N38" s="51"/>
      <c r="O38" s="51"/>
      <c r="P38" s="51"/>
      <c r="Q38" s="51"/>
      <c r="R38" s="51"/>
      <c r="S38" s="51"/>
      <c r="T38" s="51"/>
      <c r="U38" s="51"/>
      <c r="V38" s="51"/>
      <c r="W38" s="51"/>
      <c r="X38" s="51"/>
      <c r="Y38" s="51"/>
      <c r="Z38" s="51"/>
      <c r="AA38" s="51"/>
      <c r="AB38" s="51"/>
      <c r="AC38" s="51"/>
      <c r="AD38" s="51"/>
      <c r="AE38" s="51"/>
      <c r="AF38" s="51"/>
      <c r="AG38" s="53"/>
    </row>
    <row r="39" spans="2:33" ht="20.100000000000001" customHeight="1" x14ac:dyDescent="0.25">
      <c r="B39" s="54"/>
      <c r="C39" s="157"/>
      <c r="D39" s="55"/>
      <c r="E39" s="55"/>
      <c r="F39" s="55"/>
      <c r="G39" s="55"/>
      <c r="H39" s="55"/>
      <c r="I39" s="55"/>
      <c r="J39" s="56"/>
      <c r="K39" s="55"/>
      <c r="L39" s="55"/>
      <c r="M39" s="55"/>
      <c r="N39" s="55"/>
      <c r="O39" s="55"/>
      <c r="P39" s="55"/>
      <c r="Q39" s="55"/>
      <c r="R39" s="55"/>
      <c r="S39" s="55"/>
      <c r="T39" s="55"/>
      <c r="U39" s="55"/>
      <c r="V39" s="55"/>
      <c r="W39" s="55"/>
      <c r="X39" s="55"/>
      <c r="Y39" s="55"/>
      <c r="Z39" s="55"/>
      <c r="AA39" s="55"/>
      <c r="AB39" s="55"/>
      <c r="AC39" s="55"/>
      <c r="AD39" s="55"/>
      <c r="AE39" s="55"/>
      <c r="AF39" s="55"/>
      <c r="AG39" s="56"/>
    </row>
    <row r="40" spans="2:33" ht="20.100000000000001" customHeight="1" x14ac:dyDescent="0.25">
      <c r="B40" s="54"/>
      <c r="C40" s="157"/>
      <c r="D40" s="55"/>
      <c r="E40" s="55"/>
      <c r="F40" s="55"/>
      <c r="G40" s="55"/>
      <c r="H40" s="55"/>
      <c r="I40" s="55"/>
      <c r="J40" s="56"/>
      <c r="K40" s="55"/>
      <c r="L40" s="55"/>
      <c r="M40" s="55"/>
      <c r="N40" s="55"/>
      <c r="O40" s="55"/>
      <c r="P40" s="55"/>
      <c r="Q40" s="55"/>
      <c r="R40" s="55"/>
      <c r="S40" s="55"/>
      <c r="T40" s="55"/>
      <c r="U40" s="55"/>
      <c r="V40" s="55"/>
      <c r="W40" s="55"/>
      <c r="X40" s="55"/>
      <c r="Y40" s="55"/>
      <c r="Z40" s="55"/>
      <c r="AA40" s="55"/>
      <c r="AB40" s="55"/>
      <c r="AC40" s="55"/>
      <c r="AD40" s="55"/>
      <c r="AE40" s="55"/>
      <c r="AF40" s="55"/>
      <c r="AG40" s="56"/>
    </row>
    <row r="41" spans="2:33" ht="20.100000000000001" customHeight="1" x14ac:dyDescent="0.25">
      <c r="B41" s="54"/>
      <c r="C41" s="157"/>
      <c r="D41" s="55"/>
      <c r="E41" s="57"/>
      <c r="F41" s="58"/>
      <c r="G41" s="58"/>
      <c r="H41" s="52"/>
      <c r="I41" s="52"/>
      <c r="J41" s="56"/>
      <c r="K41" s="52"/>
      <c r="L41" s="52"/>
      <c r="M41" s="52"/>
      <c r="N41" s="52"/>
      <c r="O41" s="52"/>
      <c r="P41" s="52"/>
      <c r="Q41" s="52"/>
      <c r="R41" s="52"/>
      <c r="S41" s="52"/>
      <c r="T41" s="52"/>
      <c r="U41" s="52"/>
      <c r="V41" s="52"/>
      <c r="W41" s="52"/>
      <c r="X41" s="52"/>
      <c r="Y41" s="52"/>
      <c r="Z41" s="52"/>
      <c r="AA41" s="52"/>
      <c r="AB41" s="52"/>
      <c r="AC41" s="52"/>
      <c r="AD41" s="52"/>
      <c r="AE41" s="52"/>
      <c r="AF41" s="52"/>
      <c r="AG41" s="56"/>
    </row>
    <row r="42" spans="2:33" ht="20.100000000000001" customHeight="1" thickBot="1" x14ac:dyDescent="0.3">
      <c r="B42" s="59"/>
      <c r="C42" s="61"/>
      <c r="D42" s="60"/>
      <c r="E42" s="60"/>
      <c r="F42" s="61"/>
      <c r="G42" s="61"/>
      <c r="H42" s="60"/>
      <c r="I42" s="60"/>
      <c r="J42" s="62"/>
      <c r="K42" s="60"/>
      <c r="L42" s="60"/>
      <c r="M42" s="60"/>
      <c r="N42" s="60"/>
      <c r="O42" s="60"/>
      <c r="P42" s="60"/>
      <c r="Q42" s="60"/>
      <c r="R42" s="60"/>
      <c r="S42" s="60"/>
      <c r="T42" s="60"/>
      <c r="U42" s="60"/>
      <c r="V42" s="60"/>
      <c r="W42" s="60"/>
      <c r="X42" s="60"/>
      <c r="Y42" s="60"/>
      <c r="Z42" s="60"/>
      <c r="AA42" s="60"/>
      <c r="AB42" s="60"/>
      <c r="AC42" s="60"/>
      <c r="AD42" s="60"/>
      <c r="AE42" s="60"/>
      <c r="AF42" s="60"/>
      <c r="AG42" s="62"/>
    </row>
    <row r="43" spans="2:33" ht="15.75" thickTop="1" x14ac:dyDescent="0.25"/>
    <row r="44" spans="2:33" hidden="1" x14ac:dyDescent="0.25"/>
    <row r="45" spans="2:33" hidden="1" x14ac:dyDescent="0.25"/>
    <row r="46" spans="2:33" hidden="1" x14ac:dyDescent="0.25">
      <c r="B46" t="s">
        <v>363</v>
      </c>
      <c r="D46" t="s">
        <v>364</v>
      </c>
      <c r="F46" t="s">
        <v>112</v>
      </c>
    </row>
    <row r="47" spans="2:33" hidden="1" x14ac:dyDescent="0.25">
      <c r="D47">
        <v>6</v>
      </c>
      <c r="F47" t="s">
        <v>374</v>
      </c>
    </row>
    <row r="48" spans="2:33" hidden="1" x14ac:dyDescent="0.25">
      <c r="D48">
        <v>8</v>
      </c>
      <c r="F48" t="s">
        <v>375</v>
      </c>
    </row>
    <row r="49" spans="4:4" hidden="1" x14ac:dyDescent="0.25">
      <c r="D49">
        <v>12</v>
      </c>
    </row>
    <row r="50" spans="4:4" hidden="1" x14ac:dyDescent="0.25">
      <c r="D50">
        <v>18</v>
      </c>
    </row>
    <row r="51" spans="4:4" hidden="1" x14ac:dyDescent="0.25">
      <c r="D51">
        <v>24</v>
      </c>
    </row>
    <row r="52" spans="4:4" hidden="1" x14ac:dyDescent="0.25">
      <c r="D52">
        <v>36</v>
      </c>
    </row>
    <row r="53" spans="4:4" hidden="1" x14ac:dyDescent="0.25">
      <c r="D53">
        <v>48</v>
      </c>
    </row>
    <row r="54" spans="4:4" hidden="1" x14ac:dyDescent="0.25">
      <c r="D54">
        <v>72</v>
      </c>
    </row>
    <row r="55" spans="4:4" hidden="1" x14ac:dyDescent="0.25"/>
    <row r="56" spans="4:4" hidden="1" x14ac:dyDescent="0.25"/>
    <row r="57" spans="4:4" hidden="1" x14ac:dyDescent="0.25"/>
  </sheetData>
  <mergeCells count="7">
    <mergeCell ref="B11:J11"/>
    <mergeCell ref="D35:J35"/>
    <mergeCell ref="C2:P2"/>
    <mergeCell ref="D5:E5"/>
    <mergeCell ref="D6:E6"/>
    <mergeCell ref="D7:E7"/>
    <mergeCell ref="D8:E8"/>
  </mergeCells>
  <phoneticPr fontId="2" type="noConversion"/>
  <dataValidations count="3">
    <dataValidation type="list" allowBlank="1" showInputMessage="1" showErrorMessage="1" sqref="D13:AG13" xr:uid="{FC7D0E28-A5AB-434F-B36B-2246C3205FFA}">
      <formula1>INDIRECT("DoseOptions")</formula1>
    </dataValidation>
    <dataValidation type="list" allowBlank="1" showInputMessage="1" showErrorMessage="1" sqref="D14:AG14" xr:uid="{EC2EF1D6-56A0-4F97-9703-0E3B8EA6ACE8}">
      <formula1>INDIRECT("Frequencies")</formula1>
    </dataValidation>
    <dataValidation type="list" allowBlank="1" showInputMessage="1" showErrorMessage="1" sqref="G6" xr:uid="{74363C76-ACD4-4340-9F81-F636F6813249}">
      <formula1>INDIRECT("GenderChar")</formula1>
    </dataValidation>
  </dataValidations>
  <pageMargins left="0.25" right="0.25" top="0.75" bottom="0.75" header="0.3" footer="0.3"/>
  <pageSetup scale="88"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62" workbookViewId="0">
      <selection activeCell="C70" sqref="C7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146</v>
      </c>
      <c r="E34" s="9" t="str">
        <f>IF(D33 &lt;&gt; "",LEFT(D33,SUM(LEN(D33)-LEN(SUBSTITUTE(D33,{"0","1","2","3","4","5","6","7","8","9"},""))))+0,"")</f>
        <v/>
      </c>
    </row>
    <row r="35" spans="2:5" x14ac:dyDescent="0.25">
      <c r="B35" s="7">
        <v>43879.35833333333</v>
      </c>
      <c r="C35" s="4" t="s">
        <v>147</v>
      </c>
      <c r="E35" s="9" t="str">
        <f>IF(D34 &lt;&gt; "",LEFT(D34,SUM(LEN(D34)-LEN(SUBSTITUTE(D34,{"0","1","2","3","4","5","6","7","8","9"},""))))+0,"")</f>
        <v/>
      </c>
    </row>
    <row r="36" spans="2:5" ht="105" x14ac:dyDescent="0.25">
      <c r="B36" s="7">
        <v>43879.359722222223</v>
      </c>
      <c r="C36" s="4" t="s">
        <v>148</v>
      </c>
      <c r="E36" s="9" t="str">
        <f>IF(D35 &lt;&gt; "",LEFT(D35,SUM(LEN(D35)-LEN(SUBSTITUTE(D35,{"0","1","2","3","4","5","6","7","8","9"},""))))+0,"")</f>
        <v/>
      </c>
    </row>
    <row r="37" spans="2:5" ht="90" x14ac:dyDescent="0.25">
      <c r="B37" s="7">
        <v>43885.261805555558</v>
      </c>
      <c r="C37" s="4" t="s">
        <v>156</v>
      </c>
      <c r="E37" s="9" t="str">
        <f>IF(D36 &lt;&gt; "",LEFT(D36,SUM(LEN(D36)-LEN(SUBSTITUTE(D36,{"0","1","2","3","4","5","6","7","8","9"},""))))+0,"")</f>
        <v/>
      </c>
    </row>
    <row r="38" spans="2:5" ht="30" x14ac:dyDescent="0.25">
      <c r="B38" s="7">
        <v>43963.304861111108</v>
      </c>
      <c r="C38" s="4" t="s">
        <v>206</v>
      </c>
      <c r="E38" s="9" t="str">
        <f>IF(D37 &lt;&gt; "",LEFT(D37,SUM(LEN(D37)-LEN(SUBSTITUTE(D37,{"0","1","2","3","4","5","6","7","8","9"},""))))+0,"")</f>
        <v/>
      </c>
    </row>
    <row r="39" spans="2:5" ht="30" x14ac:dyDescent="0.25">
      <c r="B39" s="7">
        <v>43963.305555555555</v>
      </c>
      <c r="C39" s="4" t="s">
        <v>207</v>
      </c>
      <c r="E39" s="9" t="str">
        <f>IF(D38 &lt;&gt; "",LEFT(D38,SUM(LEN(D38)-LEN(SUBSTITUTE(D38,{"0","1","2","3","4","5","6","7","8","9"},""))))+0,"")</f>
        <v/>
      </c>
    </row>
    <row r="40" spans="2:5" ht="210" x14ac:dyDescent="0.25">
      <c r="B40" s="7">
        <v>43969.488194444442</v>
      </c>
      <c r="C40" s="4" t="s">
        <v>209</v>
      </c>
      <c r="E40" s="9" t="str">
        <f>IF(D39 &lt;&gt; "",LEFT(D39,SUM(LEN(D39)-LEN(SUBSTITUTE(D39,{"0","1","2","3","4","5","6","7","8","9"},""))))+0,"")</f>
        <v/>
      </c>
    </row>
    <row r="41" spans="2:5" ht="30" x14ac:dyDescent="0.25">
      <c r="B41" s="7">
        <v>44011.686111111114</v>
      </c>
      <c r="C41" s="4" t="s">
        <v>250</v>
      </c>
      <c r="E41" s="9" t="str">
        <f>IF(D40 &lt;&gt; "",LEFT(D40,SUM(LEN(D40)-LEN(SUBSTITUTE(D40,{"0","1","2","3","4","5","6","7","8","9"},""))))+0,"")</f>
        <v/>
      </c>
    </row>
    <row r="42" spans="2:5" ht="30" x14ac:dyDescent="0.25">
      <c r="B42" s="7">
        <v>44011.69027777778</v>
      </c>
      <c r="C42" s="4" t="s">
        <v>251</v>
      </c>
      <c r="E42" s="9" t="str">
        <f>IF(D41 &lt;&gt; "",LEFT(D41,SUM(LEN(D41)-LEN(SUBSTITUTE(D41,{"0","1","2","3","4","5","6","7","8","9"},""))))+0,"")</f>
        <v/>
      </c>
    </row>
    <row r="43" spans="2:5" ht="30" x14ac:dyDescent="0.25">
      <c r="B43" s="7">
        <v>44011.698611111111</v>
      </c>
      <c r="C43" s="4" t="s">
        <v>253</v>
      </c>
      <c r="E43" s="9" t="str">
        <f>IF(D42 &lt;&gt; "",LEFT(D42,SUM(LEN(D42)-LEN(SUBSTITUTE(D42,{"0","1","2","3","4","5","6","7","8","9"},""))))+0,"")</f>
        <v/>
      </c>
    </row>
    <row r="44" spans="2:5" ht="30" x14ac:dyDescent="0.25">
      <c r="B44" s="7">
        <v>44011.706250000003</v>
      </c>
      <c r="C44" s="4" t="s">
        <v>254</v>
      </c>
      <c r="E44" s="9" t="str">
        <f>IF(D43 &lt;&gt; "",LEFT(D43,SUM(LEN(D43)-LEN(SUBSTITUTE(D43,{"0","1","2","3","4","5","6","7","8","9"},""))))+0,"")</f>
        <v/>
      </c>
    </row>
    <row r="45" spans="2:5" ht="45" x14ac:dyDescent="0.25">
      <c r="B45" s="7">
        <v>44012.145833333336</v>
      </c>
      <c r="C45" s="4" t="s">
        <v>255</v>
      </c>
      <c r="E45" s="9" t="str">
        <f>IF(D44 &lt;&gt; "",LEFT(D44,SUM(LEN(D44)-LEN(SUBSTITUTE(D44,{"0","1","2","3","4","5","6","7","8","9"},""))))+0,"")</f>
        <v/>
      </c>
    </row>
    <row r="46" spans="2:5" ht="45" x14ac:dyDescent="0.25">
      <c r="B46" s="7">
        <v>44012.167361111111</v>
      </c>
      <c r="C46" s="4" t="s">
        <v>256</v>
      </c>
      <c r="E46" s="9" t="str">
        <f>IF(D45 &lt;&gt; "",LEFT(D45,SUM(LEN(D45)-LEN(SUBSTITUTE(D45,{"0","1","2","3","4","5","6","7","8","9"},""))))+0,"")</f>
        <v/>
      </c>
    </row>
    <row r="47" spans="2:5" ht="45" x14ac:dyDescent="0.25">
      <c r="B47" s="7">
        <v>44012.375</v>
      </c>
      <c r="C47" s="4" t="s">
        <v>257</v>
      </c>
      <c r="E47" s="9" t="str">
        <f>IF(D46 &lt;&gt; "",LEFT(D46,SUM(LEN(D46)-LEN(SUBSTITUTE(D46,{"0","1","2","3","4","5","6","7","8","9"},""))))+0,"")</f>
        <v/>
      </c>
    </row>
    <row r="48" spans="2:5" ht="30" x14ac:dyDescent="0.25">
      <c r="B48" s="7">
        <v>44012.39166666667</v>
      </c>
      <c r="C48" s="4" t="s">
        <v>258</v>
      </c>
      <c r="E48" s="9" t="str">
        <f>IF(D47 &lt;&gt; "",LEFT(D47,SUM(LEN(D47)-LEN(SUBSTITUTE(D47,{"0","1","2","3","4","5","6","7","8","9"},""))))+0,"")</f>
        <v/>
      </c>
    </row>
    <row r="49" spans="2:5" ht="45" x14ac:dyDescent="0.25">
      <c r="B49" s="7">
        <v>44012.643055555556</v>
      </c>
      <c r="C49" s="4" t="s">
        <v>261</v>
      </c>
      <c r="E49" s="9" t="str">
        <f>IF(D48 &lt;&gt; "",LEFT(D48,SUM(LEN(D48)-LEN(SUBSTITUTE(D48,{"0","1","2","3","4","5","6","7","8","9"},""))))+0,"")</f>
        <v/>
      </c>
    </row>
    <row r="50" spans="2:5" ht="120" x14ac:dyDescent="0.25">
      <c r="B50" s="7">
        <v>44013.422222222223</v>
      </c>
      <c r="C50" s="4" t="s">
        <v>265</v>
      </c>
      <c r="E50" s="9" t="str">
        <f>IF(D49 &lt;&gt; "",LEFT(D49,SUM(LEN(D49)-LEN(SUBSTITUTE(D49,{"0","1","2","3","4","5","6","7","8","9"},""))))+0,"")</f>
        <v/>
      </c>
    </row>
    <row r="51" spans="2:5" ht="75" x14ac:dyDescent="0.25">
      <c r="B51" s="7">
        <v>44013.443749999999</v>
      </c>
      <c r="C51" s="4" t="s">
        <v>266</v>
      </c>
      <c r="E51" s="9" t="str">
        <f>IF(D50 &lt;&gt; "",LEFT(D50,SUM(LEN(D50)-LEN(SUBSTITUTE(D50,{"0","1","2","3","4","5","6","7","8","9"},""))))+0,"")</f>
        <v/>
      </c>
    </row>
    <row r="52" spans="2:5" ht="30" x14ac:dyDescent="0.25">
      <c r="B52" s="7">
        <v>44013.459722222222</v>
      </c>
      <c r="C52" s="4" t="s">
        <v>267</v>
      </c>
      <c r="E52" s="9" t="str">
        <f>IF(D51 &lt;&gt; "",LEFT(D51,SUM(LEN(D51)-LEN(SUBSTITUTE(D51,{"0","1","2","3","4","5","6","7","8","9"},""))))+0,"")</f>
        <v/>
      </c>
    </row>
    <row r="53" spans="2:5" ht="60" x14ac:dyDescent="0.25">
      <c r="B53" s="7">
        <v>44015.051388888889</v>
      </c>
      <c r="C53" s="4" t="s">
        <v>268</v>
      </c>
      <c r="E53" s="9" t="str">
        <f>IF(D52 &lt;&gt; "",LEFT(D52,SUM(LEN(D52)-LEN(SUBSTITUTE(D52,{"0","1","2","3","4","5","6","7","8","9"},""))))+0,"")</f>
        <v/>
      </c>
    </row>
    <row r="54" spans="2:5" ht="45" x14ac:dyDescent="0.25">
      <c r="B54" s="7">
        <v>44015.073611111111</v>
      </c>
      <c r="C54" s="4" t="s">
        <v>269</v>
      </c>
      <c r="E54" s="9" t="str">
        <f>IF(D53 &lt;&gt; "",LEFT(D53,SUM(LEN(D53)-LEN(SUBSTITUTE(D53,{"0","1","2","3","4","5","6","7","8","9"},""))))+0,"")</f>
        <v/>
      </c>
    </row>
    <row r="55" spans="2:5" ht="75" x14ac:dyDescent="0.25">
      <c r="B55" s="7">
        <v>44015.144444444442</v>
      </c>
      <c r="C55" s="4" t="s">
        <v>297</v>
      </c>
      <c r="E55" s="9" t="str">
        <f>IF(D54 &lt;&gt; "",LEFT(D54,SUM(LEN(D54)-LEN(SUBSTITUTE(D54,{"0","1","2","3","4","5","6","7","8","9"},""))))+0,"")</f>
        <v/>
      </c>
    </row>
    <row r="56" spans="2:5" ht="60" x14ac:dyDescent="0.25">
      <c r="B56" s="7">
        <v>44015.171527777777</v>
      </c>
      <c r="C56" s="4" t="s">
        <v>298</v>
      </c>
      <c r="E56" s="9" t="str">
        <f>IF(D55 &lt;&gt; "",LEFT(D55,SUM(LEN(D55)-LEN(SUBSTITUTE(D55,{"0","1","2","3","4","5","6","7","8","9"},""))))+0,"")</f>
        <v/>
      </c>
    </row>
    <row r="57" spans="2:5" ht="90" x14ac:dyDescent="0.25">
      <c r="B57" s="7">
        <v>44015.392361111109</v>
      </c>
      <c r="C57" s="4" t="s">
        <v>299</v>
      </c>
      <c r="E57" s="9" t="str">
        <f>IF(D56 &lt;&gt; "",LEFT(D56,SUM(LEN(D56)-LEN(SUBSTITUTE(D56,{"0","1","2","3","4","5","6","7","8","9"},""))))+0,"")</f>
        <v/>
      </c>
    </row>
    <row r="58" spans="2:5" ht="30" x14ac:dyDescent="0.25">
      <c r="B58" s="7">
        <v>44016.497916666667</v>
      </c>
      <c r="C58" s="4" t="s">
        <v>300</v>
      </c>
      <c r="E58" s="9" t="str">
        <f>IF(D57 &lt;&gt; "",LEFT(D57,SUM(LEN(D57)-LEN(SUBSTITUTE(D57,{"0","1","2","3","4","5","6","7","8","9"},""))))+0,"")</f>
        <v/>
      </c>
    </row>
    <row r="59" spans="2:5" ht="30" x14ac:dyDescent="0.25">
      <c r="B59" s="7">
        <v>44018.454861111109</v>
      </c>
      <c r="C59" s="4" t="s">
        <v>301</v>
      </c>
      <c r="E59" s="9" t="str">
        <f>IF(D58 &lt;&gt; "",LEFT(D58,SUM(LEN(D58)-LEN(SUBSTITUTE(D58,{"0","1","2","3","4","5","6","7","8","9"},""))))+0,"")</f>
        <v/>
      </c>
    </row>
    <row r="60" spans="2:5" ht="30" x14ac:dyDescent="0.25">
      <c r="B60" s="7">
        <v>44018.497916666667</v>
      </c>
      <c r="C60" s="4" t="s">
        <v>302</v>
      </c>
      <c r="E60" s="9" t="str">
        <f>IF(D59 &lt;&gt; "",LEFT(D59,SUM(LEN(D59)-LEN(SUBSTITUTE(D59,{"0","1","2","3","4","5","6","7","8","9"},""))))+0,"")</f>
        <v/>
      </c>
    </row>
    <row r="61" spans="2:5" ht="30" x14ac:dyDescent="0.25">
      <c r="B61" s="7">
        <v>44019.284722222219</v>
      </c>
      <c r="C61" s="4" t="s">
        <v>306</v>
      </c>
      <c r="E61" s="9" t="str">
        <f>IF(D60 &lt;&gt; "",LEFT(D60,SUM(LEN(D60)-LEN(SUBSTITUTE(D60,{"0","1","2","3","4","5","6","7","8","9"},""))))+0,"")</f>
        <v/>
      </c>
    </row>
    <row r="62" spans="2:5" x14ac:dyDescent="0.25">
      <c r="B62" s="7">
        <v>44019.336805555555</v>
      </c>
      <c r="C62" s="4" t="s">
        <v>307</v>
      </c>
      <c r="E62" s="9" t="str">
        <f>IF(D61 &lt;&gt; "",LEFT(D61,SUM(LEN(D61)-LEN(SUBSTITUTE(D61,{"0","1","2","3","4","5","6","7","8","9"},""))))+0,"")</f>
        <v/>
      </c>
    </row>
    <row r="63" spans="2:5" x14ac:dyDescent="0.25">
      <c r="B63" s="7">
        <v>44019.383333333331</v>
      </c>
      <c r="C63" s="4" t="s">
        <v>308</v>
      </c>
      <c r="E63" s="9" t="str">
        <f>IF(D62 &lt;&gt; "",LEFT(D62,SUM(LEN(D62)-LEN(SUBSTITUTE(D62,{"0","1","2","3","4","5","6","7","8","9"},""))))+0,"")</f>
        <v/>
      </c>
    </row>
    <row r="64" spans="2:5" x14ac:dyDescent="0.25">
      <c r="B64" s="7">
        <v>44019.92083333333</v>
      </c>
      <c r="C64" s="4" t="s">
        <v>310</v>
      </c>
      <c r="E64" s="9" t="str">
        <f>IF(D63 &lt;&gt; "",LEFT(D63,SUM(LEN(D63)-LEN(SUBSTITUTE(D63,{"0","1","2","3","4","5","6","7","8","9"},""))))+0,"")</f>
        <v/>
      </c>
    </row>
    <row r="65" spans="2:5" x14ac:dyDescent="0.25">
      <c r="B65" s="7">
        <v>44020.652777777781</v>
      </c>
      <c r="C65" s="4" t="s">
        <v>311</v>
      </c>
      <c r="E65" s="9" t="str">
        <f>IF(D64 &lt;&gt; "",LEFT(D64,SUM(LEN(D64)-LEN(SUBSTITUTE(D64,{"0","1","2","3","4","5","6","7","8","9"},""))))+0,"")</f>
        <v/>
      </c>
    </row>
    <row r="66" spans="2:5" x14ac:dyDescent="0.25">
      <c r="B66" s="7">
        <v>44021.311805555553</v>
      </c>
      <c r="C66" s="4" t="s">
        <v>312</v>
      </c>
      <c r="E66" s="9" t="str">
        <f>IF(D65 &lt;&gt; "",LEFT(D65,SUM(LEN(D65)-LEN(SUBSTITUTE(D65,{"0","1","2","3","4","5","6","7","8","9"},""))))+0,"")</f>
        <v/>
      </c>
    </row>
    <row r="67" spans="2:5" ht="30" x14ac:dyDescent="0.25">
      <c r="B67" s="7">
        <v>44027.492361111108</v>
      </c>
      <c r="C67" s="4" t="s">
        <v>313</v>
      </c>
      <c r="E67" s="9" t="str">
        <f>IF(D66 &lt;&gt; "",LEFT(D66,SUM(LEN(D66)-LEN(SUBSTITUTE(D66,{"0","1","2","3","4","5","6","7","8","9"},""))))+0,"")</f>
        <v/>
      </c>
    </row>
    <row r="68" spans="2:5" ht="45" x14ac:dyDescent="0.25">
      <c r="B68" s="7">
        <v>44027.508333333331</v>
      </c>
      <c r="C68" s="4" t="s">
        <v>314</v>
      </c>
      <c r="E68" s="9" t="str">
        <f>IF(D67 &lt;&gt; "",LEFT(D67,SUM(LEN(D67)-LEN(SUBSTITUTE(D67,{"0","1","2","3","4","5","6","7","8","9"},""))))+0,"")</f>
        <v/>
      </c>
    </row>
    <row r="69" spans="2:5" ht="30" x14ac:dyDescent="0.25">
      <c r="B69" s="7">
        <v>44027.510416666664</v>
      </c>
      <c r="C69" s="4" t="s">
        <v>315</v>
      </c>
      <c r="E69" s="9" t="str">
        <f>IF(D68 &lt;&gt; "",LEFT(D68,SUM(LEN(D68)-LEN(SUBSTITUTE(D68,{"0","1","2","3","4","5","6","7","8","9"},""))))+0,"")</f>
        <v/>
      </c>
    </row>
    <row r="70" spans="2:5" x14ac:dyDescent="0.25">
      <c r="B70" s="7">
        <v>44027.54791666667</v>
      </c>
      <c r="C70" s="4" t="s">
        <v>316</v>
      </c>
      <c r="E70" s="9" t="str">
        <f>IF(D69 &lt;&gt; "",LEFT(D69,SUM(LEN(D69)-LEN(SUBSTITUTE(D69,{"0","1","2","3","4","5","6","7","8","9"},""))))+0,"")</f>
        <v/>
      </c>
    </row>
    <row r="71" spans="2:5" x14ac:dyDescent="0.25">
      <c r="B71" s="7">
        <v>44034.474999999999</v>
      </c>
      <c r="C71" s="4" t="s">
        <v>317</v>
      </c>
      <c r="E71" s="9" t="str">
        <f>IF(D70 &lt;&gt; "",LEFT(D70,SUM(LEN(D70)-LEN(SUBSTITUTE(D70,{"0","1","2","3","4","5","6","7","8","9"},""))))+0,"")</f>
        <v/>
      </c>
    </row>
    <row r="72" spans="2:5" x14ac:dyDescent="0.25">
      <c r="B72" s="7">
        <v>44041.553472222222</v>
      </c>
      <c r="C72" s="4" t="s">
        <v>319</v>
      </c>
      <c r="E72" s="9" t="str">
        <f>IF(D71 &lt;&gt; "",LEFT(D71,SUM(LEN(D71)-LEN(SUBSTITUTE(D71,{"0","1","2","3","4","5","6","7","8","9"},""))))+0,"")</f>
        <v/>
      </c>
    </row>
    <row r="73" spans="2:5" ht="45" x14ac:dyDescent="0.25">
      <c r="B73" s="7">
        <v>44041.617361111108</v>
      </c>
      <c r="C73" s="4" t="s">
        <v>321</v>
      </c>
      <c r="E73" s="9" t="str">
        <f>IF(D72 &lt;&gt; "",LEFT(D72,SUM(LEN(D72)-LEN(SUBSTITUTE(D72,{"0","1","2","3","4","5","6","7","8","9"},""))))+0,"")</f>
        <v/>
      </c>
    </row>
    <row r="74" spans="2:5" x14ac:dyDescent="0.25">
      <c r="B74" s="7">
        <v>44048.564583333333</v>
      </c>
      <c r="C74" s="4" t="s">
        <v>322</v>
      </c>
      <c r="E74" s="9" t="str">
        <f>IF(D73 &lt;&gt; "",LEFT(D73,SUM(LEN(D73)-LEN(SUBSTITUTE(D73,{"0","1","2","3","4","5","6","7","8","9"},""))))+0,"")</f>
        <v/>
      </c>
    </row>
    <row r="75" spans="2:5" x14ac:dyDescent="0.25">
      <c r="B75" s="7">
        <v>44048.602083333331</v>
      </c>
      <c r="C75" s="4" t="s">
        <v>323</v>
      </c>
      <c r="E75" s="9" t="str">
        <f>IF(D74 &lt;&gt; "",LEFT(D74,SUM(LEN(D74)-LEN(SUBSTITUTE(D74,{"0","1","2","3","4","5","6","7","8","9"},""))))+0,"")</f>
        <v/>
      </c>
    </row>
    <row r="76" spans="2:5" x14ac:dyDescent="0.25">
      <c r="B76" s="7">
        <v>44048.636111111111</v>
      </c>
      <c r="C76" s="4" t="s">
        <v>325</v>
      </c>
      <c r="E76" s="9" t="str">
        <f>IF(D75 &lt;&gt; "",LEFT(D75,SUM(LEN(D75)-LEN(SUBSTITUTE(D75,{"0","1","2","3","4","5","6","7","8","9"},""))))+0,"")</f>
        <v/>
      </c>
    </row>
    <row r="77" spans="2:5" x14ac:dyDescent="0.25">
      <c r="B77" s="7">
        <v>44054.586111111108</v>
      </c>
      <c r="C77" s="4" t="s">
        <v>327</v>
      </c>
      <c r="E77" s="9" t="str">
        <f>IF(D76 &lt;&gt; "",LEFT(D76,SUM(LEN(D76)-LEN(SUBSTITUTE(D76,{"0","1","2","3","4","5","6","7","8","9"},""))))+0,"")</f>
        <v/>
      </c>
    </row>
    <row r="78" spans="2:5" x14ac:dyDescent="0.25">
      <c r="B78" s="7">
        <v>44055.55972222222</v>
      </c>
      <c r="C78" s="4" t="s">
        <v>328</v>
      </c>
      <c r="E78" s="9" t="str">
        <f>IF(D77 &lt;&gt; "",LEFT(D77,SUM(LEN(D77)-LEN(SUBSTITUTE(D77,{"0","1","2","3","4","5","6","7","8","9"},""))))+0,"")</f>
        <v/>
      </c>
    </row>
    <row r="79" spans="2:5" ht="45" x14ac:dyDescent="0.25">
      <c r="B79" s="7">
        <v>44055.602777777778</v>
      </c>
      <c r="C79" s="4" t="s">
        <v>329</v>
      </c>
      <c r="E79" s="9" t="str">
        <f>IF(D78 &lt;&gt; "",LEFT(D78,SUM(LEN(D78)-LEN(SUBSTITUTE(D78,{"0","1","2","3","4","5","6","7","8","9"},""))))+0,"")</f>
        <v/>
      </c>
    </row>
    <row r="80" spans="2:5" ht="30" x14ac:dyDescent="0.25">
      <c r="B80" s="7">
        <v>44090.679166666669</v>
      </c>
      <c r="C80" s="4" t="s">
        <v>330</v>
      </c>
      <c r="E80" s="9" t="str">
        <f>IF(D79 &lt;&gt; "",LEFT(D79,SUM(LEN(D79)-LEN(SUBSTITUTE(D79,{"0","1","2","3","4","5","6","7","8","9"},""))))+0,"")</f>
        <v/>
      </c>
    </row>
    <row r="81" spans="2:5" ht="30" x14ac:dyDescent="0.25">
      <c r="B81" s="7">
        <v>44091.365972222222</v>
      </c>
      <c r="C81" s="4" t="s">
        <v>331</v>
      </c>
      <c r="E81" s="9" t="str">
        <f>IF(D80 &lt;&gt; "",LEFT(D80,SUM(LEN(D80)-LEN(SUBSTITUTE(D80,{"0","1","2","3","4","5","6","7","8","9"},""))))+0,"")</f>
        <v/>
      </c>
    </row>
    <row r="82" spans="2:5" x14ac:dyDescent="0.25">
      <c r="B82" s="7">
        <v>44091.492361111108</v>
      </c>
      <c r="C82" s="4" t="s">
        <v>355</v>
      </c>
      <c r="E82" s="9" t="str">
        <f>IF(D81 &lt;&gt; "",LEFT(D81,SUM(LEN(D81)-LEN(SUBSTITUTE(D81,{"0","1","2","3","4","5","6","7","8","9"},""))))+0,"")</f>
        <v/>
      </c>
    </row>
    <row r="83" spans="2:5" x14ac:dyDescent="0.25">
      <c r="E83" s="9" t="str">
        <f>IF(D82 &lt;&gt; "",LEFT(D82,SUM(LEN(D82)-LEN(SUBSTITUTE(D82,{"0","1","2","3","4","5","6","7","8","9"},""))))+0,"")</f>
        <v/>
      </c>
    </row>
    <row r="84" spans="2:5" x14ac:dyDescent="0.25">
      <c r="E84" s="9" t="str">
        <f>IF(D83 &lt;&gt; "",LEFT(D83,SUM(LEN(D83)-LEN(SUBSTITUTE(D83,{"0","1","2","3","4","5","6","7","8","9"},""))))+0,"")</f>
        <v/>
      </c>
    </row>
    <row r="85" spans="2:5" x14ac:dyDescent="0.25">
      <c r="E85" s="9" t="str">
        <f>IF(D84 &lt;&gt; "",LEFT(D84,SUM(LEN(D84)-LEN(SUBSTITUTE(D84,{"0","1","2","3","4","5","6","7","8","9"},""))))+0,"")</f>
        <v/>
      </c>
    </row>
    <row r="86" spans="2:5" x14ac:dyDescent="0.25">
      <c r="E86" s="9" t="str">
        <f>IF(D85 &lt;&gt; "",LEFT(D85,SUM(LEN(D85)-LEN(SUBSTITUTE(D85,{"0","1","2","3","4","5","6","7","8","9"},""))))+0,"")</f>
        <v/>
      </c>
    </row>
    <row r="87" spans="2:5" x14ac:dyDescent="0.25">
      <c r="E87" s="9" t="str">
        <f>IF(D86 &lt;&gt; "",LEFT(D86,SUM(LEN(D86)-LEN(SUBSTITUTE(D86,{"0","1","2","3","4","5","6","7","8","9"},""))))+0,"")</f>
        <v/>
      </c>
    </row>
    <row r="88" spans="2:5" x14ac:dyDescent="0.25">
      <c r="E88" s="9" t="str">
        <f>IF(D87 &lt;&gt; "",LEFT(D87,SUM(LEN(D87)-LEN(SUBSTITUTE(D87,{"0","1","2","3","4","5","6","7","8","9"},""))))+0,"")</f>
        <v/>
      </c>
    </row>
    <row r="89" spans="2:5" x14ac:dyDescent="0.25">
      <c r="E89" s="9" t="str">
        <f>IF(D88 &lt;&gt; "",LEFT(D88,SUM(LEN(D88)-LEN(SUBSTITUTE(D88,{"0","1","2","3","4","5","6","7","8","9"},""))))+0,"")</f>
        <v/>
      </c>
    </row>
    <row r="90" spans="2:5" x14ac:dyDescent="0.25">
      <c r="E90" s="9" t="str">
        <f>IF(D89 &lt;&gt; "",LEFT(D89,SUM(LEN(D89)-LEN(SUBSTITUTE(D89,{"0","1","2","3","4","5","6","7","8","9"},""))))+0,"")</f>
        <v/>
      </c>
    </row>
    <row r="91" spans="2:5" x14ac:dyDescent="0.25">
      <c r="E91" s="9" t="str">
        <f>IF(D90 &lt;&gt; "",LEFT(D90,SUM(LEN(D90)-LEN(SUBSTITUTE(D90,{"0","1","2","3","4","5","6","7","8","9"},""))))+0,"")</f>
        <v/>
      </c>
    </row>
    <row r="92" spans="2:5" x14ac:dyDescent="0.25">
      <c r="E92" s="9" t="str">
        <f>IF(D91 &lt;&gt; "",LEFT(D91,SUM(LEN(D91)-LEN(SUBSTITUTE(D91,{"0","1","2","3","4","5","6","7","8","9"},""))))+0,"")</f>
        <v/>
      </c>
    </row>
    <row r="93" spans="2:5" x14ac:dyDescent="0.25">
      <c r="E93" s="9" t="str">
        <f>IF(D92 &lt;&gt; "",LEFT(D92,SUM(LEN(D92)-LEN(SUBSTITUTE(D92,{"0","1","2","3","4","5","6","7","8","9"},""))))+0,"")</f>
        <v/>
      </c>
    </row>
    <row r="94" spans="2:5" x14ac:dyDescent="0.25">
      <c r="E94" s="9" t="str">
        <f>IF(D93 &lt;&gt; "",LEFT(D93,SUM(LEN(D93)-LEN(SUBSTITUTE(D93,{"0","1","2","3","4","5","6","7","8","9"},""))))+0,"")</f>
        <v/>
      </c>
    </row>
    <row r="95" spans="2:5" x14ac:dyDescent="0.25">
      <c r="E95" s="9" t="str">
        <f>IF(D94 &lt;&gt; "",LEFT(D94,SUM(LEN(D94)-LEN(SUBSTITUTE(D94,{"0","1","2","3","4","5","6","7","8","9"},""))))+0,"")</f>
        <v/>
      </c>
    </row>
    <row r="96" spans="2: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0" customFormat="1" ht="110.1" customHeight="1" thickBot="1" x14ac:dyDescent="0.3">
      <c r="A1" s="72"/>
      <c r="B1" s="71" t="s">
        <v>160</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3561min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146</v>
      </c>
      <c r="D35" s="6" t="s">
        <v>59</v>
      </c>
      <c r="E35" s="9">
        <f>IF(D34 &lt;&gt; "",LEFT(D34,SUM(LEN(D34)-LEN(SUBSTITUTE(D34,{"0","1","2","3","4","5","6","7","8","9"},""))))+0,"")</f>
        <v>60</v>
      </c>
    </row>
    <row r="36" spans="2:5" x14ac:dyDescent="0.25">
      <c r="B36" s="7">
        <v>43879.35833333333</v>
      </c>
      <c r="C36" s="4" t="s">
        <v>147</v>
      </c>
      <c r="D36" s="6" t="s">
        <v>97</v>
      </c>
      <c r="E36" s="9">
        <f>IF(D35 &lt;&gt; "",LEFT(D35,SUM(LEN(D35)-LEN(SUBSTITUTE(D35,{"0","1","2","3","4","5","6","7","8","9"},""))))+0,"")</f>
        <v>120</v>
      </c>
    </row>
    <row r="37" spans="2:5" ht="105" x14ac:dyDescent="0.25">
      <c r="B37" s="7">
        <v>43879.359722222223</v>
      </c>
      <c r="C37" s="4" t="s">
        <v>148</v>
      </c>
      <c r="D37" s="6" t="s">
        <v>59</v>
      </c>
      <c r="E37" s="9">
        <f>IF(D36 &lt;&gt; "",LEFT(D36,SUM(LEN(D36)-LEN(SUBSTITUTE(D36,{"0","1","2","3","4","5","6","7","8","9"},""))))+0,"")</f>
        <v>60</v>
      </c>
    </row>
    <row r="38" spans="2:5" ht="90" x14ac:dyDescent="0.25">
      <c r="B38" s="7">
        <v>43885.261805555558</v>
      </c>
      <c r="C38" s="4" t="s">
        <v>156</v>
      </c>
      <c r="D38" s="6" t="s">
        <v>97</v>
      </c>
      <c r="E38" s="9">
        <f>IF(D37 &lt;&gt; "",LEFT(D37,SUM(LEN(D37)-LEN(SUBSTITUTE(D37,{"0","1","2","3","4","5","6","7","8","9"},""))))+0,"")</f>
        <v>120</v>
      </c>
    </row>
    <row r="39" spans="2:5" ht="30" x14ac:dyDescent="0.25">
      <c r="B39" s="7">
        <v>43963.304861111108</v>
      </c>
      <c r="C39" s="4" t="s">
        <v>206</v>
      </c>
      <c r="D39" s="6" t="s">
        <v>64</v>
      </c>
      <c r="E39" s="9">
        <f>IF(D38 &lt;&gt; "",LEFT(D38,SUM(LEN(D38)-LEN(SUBSTITUTE(D38,{"0","1","2","3","4","5","6","7","8","9"},""))))+0,"")</f>
        <v>60</v>
      </c>
    </row>
    <row r="40" spans="2:5" ht="30" x14ac:dyDescent="0.25">
      <c r="B40" s="7">
        <v>43963.305555555555</v>
      </c>
      <c r="C40" s="4" t="s">
        <v>207</v>
      </c>
      <c r="D40" s="6" t="s">
        <v>97</v>
      </c>
      <c r="E40" s="9">
        <f>IF(D39 &lt;&gt; "",LEFT(D39,SUM(LEN(D39)-LEN(SUBSTITUTE(D39,{"0","1","2","3","4","5","6","7","8","9"},""))))+0,"")</f>
        <v>10</v>
      </c>
    </row>
    <row r="41" spans="2:5" ht="210" x14ac:dyDescent="0.25">
      <c r="B41" s="7">
        <v>43969.488194444442</v>
      </c>
      <c r="C41" s="4" t="s">
        <v>209</v>
      </c>
      <c r="D41" s="6" t="s">
        <v>210</v>
      </c>
      <c r="E41" s="9">
        <f>IF(D40 &lt;&gt; "",LEFT(D40,SUM(LEN(D40)-LEN(SUBSTITUTE(D40,{"0","1","2","3","4","5","6","7","8","9"},""))))+0,"")</f>
        <v>60</v>
      </c>
    </row>
    <row r="42" spans="2:5" ht="30" x14ac:dyDescent="0.25">
      <c r="B42" s="7">
        <v>44011.686111111114</v>
      </c>
      <c r="C42" s="4" t="s">
        <v>250</v>
      </c>
      <c r="D42" s="6" t="s">
        <v>58</v>
      </c>
      <c r="E42" s="9">
        <f>IF(D41 &lt;&gt; "",LEFT(D41,SUM(LEN(D41)-LEN(SUBSTITUTE(D41,{"0","1","2","3","4","5","6","7","8","9"},""))))+0,"")</f>
        <v>300</v>
      </c>
    </row>
    <row r="43" spans="2:5" ht="30" x14ac:dyDescent="0.25">
      <c r="B43" s="7">
        <v>44011.69027777778</v>
      </c>
      <c r="C43" s="4" t="s">
        <v>251</v>
      </c>
      <c r="D43" s="6" t="s">
        <v>63</v>
      </c>
      <c r="E43" s="9">
        <f>IF(D42 &lt;&gt; "",LEFT(D42,SUM(LEN(D42)-LEN(SUBSTITUTE(D42,{"0","1","2","3","4","5","6","7","8","9"},""))))+0,"")</f>
        <v>15</v>
      </c>
    </row>
    <row r="44" spans="2:5" x14ac:dyDescent="0.25">
      <c r="B44" s="7">
        <v>44011.690972222219</v>
      </c>
      <c r="C44" s="4" t="s">
        <v>252</v>
      </c>
      <c r="D44" s="6" t="s">
        <v>57</v>
      </c>
      <c r="E44" s="9">
        <f>IF(D43 &lt;&gt; "",LEFT(D43,SUM(LEN(D43)-LEN(SUBSTITUTE(D43,{"0","1","2","3","4","5","6","7","8","9"},""))))+0,"")</f>
        <v>5</v>
      </c>
    </row>
    <row r="45" spans="2:5" ht="30" x14ac:dyDescent="0.25">
      <c r="B45" s="7">
        <v>44011.698611111111</v>
      </c>
      <c r="C45" s="4" t="s">
        <v>253</v>
      </c>
      <c r="D45" s="6" t="s">
        <v>63</v>
      </c>
      <c r="E45" s="9">
        <f>IF(D44 &lt;&gt; "",LEFT(D44,SUM(LEN(D44)-LEN(SUBSTITUTE(D44,{"0","1","2","3","4","5","6","7","8","9"},""))))+0,"")</f>
        <v>1</v>
      </c>
    </row>
    <row r="46" spans="2:5" ht="30" x14ac:dyDescent="0.25">
      <c r="B46" s="7">
        <v>44011.706250000003</v>
      </c>
      <c r="C46" s="4" t="s">
        <v>254</v>
      </c>
      <c r="D46" s="6" t="s">
        <v>67</v>
      </c>
      <c r="E46" s="9">
        <f>IF(D45 &lt;&gt; "",LEFT(D45,SUM(LEN(D45)-LEN(SUBSTITUTE(D45,{"0","1","2","3","4","5","6","7","8","9"},""))))+0,"")</f>
        <v>5</v>
      </c>
    </row>
    <row r="47" spans="2:5" ht="45" x14ac:dyDescent="0.25">
      <c r="B47" s="7">
        <v>44012.167361111111</v>
      </c>
      <c r="C47" s="4" t="s">
        <v>256</v>
      </c>
      <c r="D47" s="6" t="s">
        <v>58</v>
      </c>
      <c r="E47" s="9">
        <f>IF(D46 &lt;&gt; "",LEFT(D46,SUM(LEN(D46)-LEN(SUBSTITUTE(D46,{"0","1","2","3","4","5","6","7","8","9"},""))))+0,"")</f>
        <v>2</v>
      </c>
    </row>
    <row r="48" spans="2:5" ht="45" x14ac:dyDescent="0.25">
      <c r="B48" s="7">
        <v>44012.375</v>
      </c>
      <c r="C48" s="4" t="s">
        <v>257</v>
      </c>
      <c r="D48" s="6" t="s">
        <v>61</v>
      </c>
      <c r="E48" s="9">
        <f>IF(D47 &lt;&gt; "",LEFT(D47,SUM(LEN(D47)-LEN(SUBSTITUTE(D47,{"0","1","2","3","4","5","6","7","8","9"},""))))+0,"")</f>
        <v>15</v>
      </c>
    </row>
    <row r="49" spans="2:5" ht="30" x14ac:dyDescent="0.25">
      <c r="B49" s="7">
        <v>44012.39166666667</v>
      </c>
      <c r="C49" s="4" t="s">
        <v>258</v>
      </c>
      <c r="D49" s="6" t="s">
        <v>61</v>
      </c>
      <c r="E49" s="9">
        <f>IF(D48 &lt;&gt; "",LEFT(D48,SUM(LEN(D48)-LEN(SUBSTITUTE(D48,{"0","1","2","3","4","5","6","7","8","9"},""))))+0,"")</f>
        <v>20</v>
      </c>
    </row>
    <row r="50" spans="2:5" ht="45" x14ac:dyDescent="0.25">
      <c r="B50" s="7">
        <v>44012.643055555556</v>
      </c>
      <c r="C50" s="4" t="s">
        <v>261</v>
      </c>
      <c r="D50" s="6" t="s">
        <v>262</v>
      </c>
      <c r="E50" s="9">
        <f>IF(D49 &lt;&gt; "",LEFT(D49,SUM(LEN(D49)-LEN(SUBSTITUTE(D49,{"0","1","2","3","4","5","6","7","8","9"},""))))+0,"")</f>
        <v>20</v>
      </c>
    </row>
    <row r="51" spans="2:5" ht="45" x14ac:dyDescent="0.25">
      <c r="B51" s="7">
        <v>44013.40902777778</v>
      </c>
      <c r="C51" s="4" t="s">
        <v>263</v>
      </c>
      <c r="D51" s="6" t="s">
        <v>67</v>
      </c>
      <c r="E51" s="9">
        <f>IF(D50 &lt;&gt; "",LEFT(D50,SUM(LEN(D50)-LEN(SUBSTITUTE(D50,{"0","1","2","3","4","5","6","7","8","9"},""))))+0,"")</f>
        <v>35</v>
      </c>
    </row>
    <row r="52" spans="2:5" ht="135" x14ac:dyDescent="0.25">
      <c r="B52" s="7">
        <v>44013.422222222223</v>
      </c>
      <c r="C52" s="4" t="s">
        <v>264</v>
      </c>
      <c r="D52" s="6" t="s">
        <v>58</v>
      </c>
      <c r="E52" s="9">
        <f>IF(D51 &lt;&gt; "",LEFT(D51,SUM(LEN(D51)-LEN(SUBSTITUTE(D51,{"0","1","2","3","4","5","6","7","8","9"},""))))+0,"")</f>
        <v>2</v>
      </c>
    </row>
    <row r="53" spans="2:5" ht="75" x14ac:dyDescent="0.25">
      <c r="B53" s="7">
        <v>44013.443749999999</v>
      </c>
      <c r="C53" s="4" t="s">
        <v>266</v>
      </c>
      <c r="D53" s="6" t="s">
        <v>58</v>
      </c>
      <c r="E53" s="9">
        <f>IF(D52 &lt;&gt; "",LEFT(D52,SUM(LEN(D52)-LEN(SUBSTITUTE(D52,{"0","1","2","3","4","5","6","7","8","9"},""))))+0,"")</f>
        <v>15</v>
      </c>
    </row>
    <row r="54" spans="2:5" ht="30" x14ac:dyDescent="0.25">
      <c r="B54" s="7">
        <v>44013.459722222222</v>
      </c>
      <c r="C54" s="4" t="s">
        <v>267</v>
      </c>
      <c r="D54" s="6" t="s">
        <v>64</v>
      </c>
      <c r="E54" s="9">
        <f>IF(D53 &lt;&gt; "",LEFT(D53,SUM(LEN(D53)-LEN(SUBSTITUTE(D53,{"0","1","2","3","4","5","6","7","8","9"},""))))+0,"")</f>
        <v>15</v>
      </c>
    </row>
    <row r="55" spans="2:5" ht="60" x14ac:dyDescent="0.25">
      <c r="B55" s="7">
        <v>44015.051388888889</v>
      </c>
      <c r="C55" s="4" t="s">
        <v>268</v>
      </c>
      <c r="D55" s="6" t="s">
        <v>64</v>
      </c>
      <c r="E55" s="9">
        <f>IF(D54 &lt;&gt; "",LEFT(D54,SUM(LEN(D54)-LEN(SUBSTITUTE(D54,{"0","1","2","3","4","5","6","7","8","9"},""))))+0,"")</f>
        <v>10</v>
      </c>
    </row>
    <row r="56" spans="2:5" ht="45" x14ac:dyDescent="0.25">
      <c r="B56" s="7">
        <v>44015.073611111111</v>
      </c>
      <c r="C56" s="4" t="s">
        <v>269</v>
      </c>
      <c r="D56" s="6" t="s">
        <v>64</v>
      </c>
      <c r="E56" s="9">
        <f>IF(D55 &lt;&gt; "",LEFT(D55,SUM(LEN(D55)-LEN(SUBSTITUTE(D55,{"0","1","2","3","4","5","6","7","8","9"},""))))+0,"")</f>
        <v>10</v>
      </c>
    </row>
    <row r="57" spans="2:5" ht="75" x14ac:dyDescent="0.25">
      <c r="B57" s="7">
        <v>44015.144444444442</v>
      </c>
      <c r="C57" s="4" t="s">
        <v>297</v>
      </c>
      <c r="D57" s="6" t="s">
        <v>58</v>
      </c>
      <c r="E57" s="9">
        <f>IF(D56 &lt;&gt; "",LEFT(D56,SUM(LEN(D56)-LEN(SUBSTITUTE(D56,{"0","1","2","3","4","5","6","7","8","9"},""))))+0,"")</f>
        <v>10</v>
      </c>
    </row>
    <row r="58" spans="2:5" ht="60" x14ac:dyDescent="0.25">
      <c r="B58" s="7">
        <v>44015.171527777777</v>
      </c>
      <c r="C58" s="4" t="s">
        <v>298</v>
      </c>
      <c r="D58" s="6" t="s">
        <v>58</v>
      </c>
      <c r="E58" s="9">
        <f>IF(D57 &lt;&gt; "",LEFT(D57,SUM(LEN(D57)-LEN(SUBSTITUTE(D57,{"0","1","2","3","4","5","6","7","8","9"},""))))+0,"")</f>
        <v>15</v>
      </c>
    </row>
    <row r="59" spans="2:5" ht="90" x14ac:dyDescent="0.25">
      <c r="B59" s="7">
        <v>44015.392361111109</v>
      </c>
      <c r="C59" s="4" t="s">
        <v>299</v>
      </c>
      <c r="D59" s="6" t="s">
        <v>97</v>
      </c>
      <c r="E59" s="9">
        <f>IF(D58 &lt;&gt; "",LEFT(D58,SUM(LEN(D58)-LEN(SUBSTITUTE(D58,{"0","1","2","3","4","5","6","7","8","9"},""))))+0,"")</f>
        <v>15</v>
      </c>
    </row>
    <row r="60" spans="2:5" ht="30" x14ac:dyDescent="0.25">
      <c r="B60" s="7">
        <v>44016.497916666667</v>
      </c>
      <c r="C60" s="4" t="s">
        <v>300</v>
      </c>
      <c r="D60" s="6" t="s">
        <v>61</v>
      </c>
      <c r="E60" s="9">
        <f>IF(D59 &lt;&gt; "",LEFT(D59,SUM(LEN(D59)-LEN(SUBSTITUTE(D59,{"0","1","2","3","4","5","6","7","8","9"},""))))+0,"")</f>
        <v>60</v>
      </c>
    </row>
    <row r="61" spans="2:5" ht="30" x14ac:dyDescent="0.25">
      <c r="B61" s="7">
        <v>44018.454861111109</v>
      </c>
      <c r="C61" s="4" t="s">
        <v>301</v>
      </c>
      <c r="D61" s="6" t="s">
        <v>64</v>
      </c>
      <c r="E61" s="9">
        <f>IF(D60 &lt;&gt; "",LEFT(D60,SUM(LEN(D60)-LEN(SUBSTITUTE(D60,{"0","1","2","3","4","5","6","7","8","9"},""))))+0,"")</f>
        <v>20</v>
      </c>
    </row>
    <row r="62" spans="2:5" ht="30" x14ac:dyDescent="0.25">
      <c r="B62" s="7">
        <v>44018.497916666667</v>
      </c>
      <c r="C62" s="4" t="s">
        <v>302</v>
      </c>
      <c r="D62" s="6" t="s">
        <v>63</v>
      </c>
      <c r="E62" s="9">
        <f>IF(D61 &lt;&gt; "",LEFT(D61,SUM(LEN(D61)-LEN(SUBSTITUTE(D61,{"0","1","2","3","4","5","6","7","8","9"},""))))+0,"")</f>
        <v>10</v>
      </c>
    </row>
    <row r="63" spans="2:5" ht="30" x14ac:dyDescent="0.25">
      <c r="B63" s="7">
        <v>44019.284722222219</v>
      </c>
      <c r="C63" s="4" t="s">
        <v>306</v>
      </c>
      <c r="D63" s="6" t="s">
        <v>61</v>
      </c>
      <c r="E63" s="9">
        <f>IF(D62 &lt;&gt; "",LEFT(D62,SUM(LEN(D62)-LEN(SUBSTITUTE(D62,{"0","1","2","3","4","5","6","7","8","9"},""))))+0,"")</f>
        <v>5</v>
      </c>
    </row>
    <row r="64" spans="2:5" x14ac:dyDescent="0.25">
      <c r="B64" s="7">
        <v>44019.336805555555</v>
      </c>
      <c r="C64" s="4" t="s">
        <v>307</v>
      </c>
      <c r="D64" s="6" t="s">
        <v>58</v>
      </c>
      <c r="E64" s="9">
        <f>IF(D63 &lt;&gt; "",LEFT(D63,SUM(LEN(D63)-LEN(SUBSTITUTE(D63,{"0","1","2","3","4","5","6","7","8","9"},""))))+0,"")</f>
        <v>20</v>
      </c>
    </row>
    <row r="65" spans="2:5" x14ac:dyDescent="0.25">
      <c r="B65" s="7">
        <v>44019.383333333331</v>
      </c>
      <c r="C65" s="4" t="s">
        <v>308</v>
      </c>
      <c r="D65" s="6" t="s">
        <v>64</v>
      </c>
      <c r="E65" s="9">
        <f>IF(D64 &lt;&gt; "",LEFT(D64,SUM(LEN(D64)-LEN(SUBSTITUTE(D64,{"0","1","2","3","4","5","6","7","8","9"},""))))+0,"")</f>
        <v>15</v>
      </c>
    </row>
    <row r="66" spans="2:5" x14ac:dyDescent="0.25">
      <c r="B66" s="7">
        <v>44019.92083333333</v>
      </c>
      <c r="C66" s="4" t="s">
        <v>310</v>
      </c>
      <c r="D66" s="6" t="s">
        <v>63</v>
      </c>
      <c r="E66" s="9">
        <f>IF(D65 &lt;&gt; "",LEFT(D65,SUM(LEN(D65)-LEN(SUBSTITUTE(D65,{"0","1","2","3","4","5","6","7","8","9"},""))))+0,"")</f>
        <v>10</v>
      </c>
    </row>
    <row r="67" spans="2:5" x14ac:dyDescent="0.25">
      <c r="B67" s="7">
        <v>44020.652777777781</v>
      </c>
      <c r="C67" s="4" t="s">
        <v>311</v>
      </c>
      <c r="D67" s="6" t="s">
        <v>58</v>
      </c>
      <c r="E67" s="9">
        <f>IF(D66 &lt;&gt; "",LEFT(D66,SUM(LEN(D66)-LEN(SUBSTITUTE(D66,{"0","1","2","3","4","5","6","7","8","9"},""))))+0,"")</f>
        <v>5</v>
      </c>
    </row>
    <row r="68" spans="2:5" x14ac:dyDescent="0.25">
      <c r="B68" s="7">
        <v>44021.311805555553</v>
      </c>
      <c r="C68" s="4" t="s">
        <v>312</v>
      </c>
      <c r="D68" s="6" t="s">
        <v>63</v>
      </c>
      <c r="E68" s="9">
        <f>IF(D67 &lt;&gt; "",LEFT(D67,SUM(LEN(D67)-LEN(SUBSTITUTE(D67,{"0","1","2","3","4","5","6","7","8","9"},""))))+0,"")</f>
        <v>15</v>
      </c>
    </row>
    <row r="69" spans="2:5" ht="30" x14ac:dyDescent="0.25">
      <c r="B69" s="7">
        <v>44027.492361111108</v>
      </c>
      <c r="C69" s="4" t="s">
        <v>313</v>
      </c>
      <c r="D69" s="6" t="s">
        <v>64</v>
      </c>
      <c r="E69" s="9">
        <f>IF(D68 &lt;&gt; "",LEFT(D68,SUM(LEN(D68)-LEN(SUBSTITUTE(D68,{"0","1","2","3","4","5","6","7","8","9"},""))))+0,"")</f>
        <v>5</v>
      </c>
    </row>
    <row r="70" spans="2:5" ht="45" x14ac:dyDescent="0.25">
      <c r="B70" s="7">
        <v>44027.508333333331</v>
      </c>
      <c r="C70" s="4" t="s">
        <v>314</v>
      </c>
      <c r="D70" s="6" t="s">
        <v>64</v>
      </c>
      <c r="E70" s="9">
        <f>IF(D69 &lt;&gt; "",LEFT(D69,SUM(LEN(D69)-LEN(SUBSTITUTE(D69,{"0","1","2","3","4","5","6","7","8","9"},""))))+0,"")</f>
        <v>10</v>
      </c>
    </row>
    <row r="71" spans="2:5" ht="30" x14ac:dyDescent="0.25">
      <c r="B71" s="7">
        <v>44027.510416666664</v>
      </c>
      <c r="C71" s="4" t="s">
        <v>315</v>
      </c>
      <c r="D71" s="6" t="s">
        <v>64</v>
      </c>
      <c r="E71" s="9">
        <f>IF(D70 &lt;&gt; "",LEFT(D70,SUM(LEN(D70)-LEN(SUBSTITUTE(D70,{"0","1","2","3","4","5","6","7","8","9"},""))))+0,"")</f>
        <v>10</v>
      </c>
    </row>
    <row r="72" spans="2:5" x14ac:dyDescent="0.25">
      <c r="B72" s="7">
        <v>44027.54791666667</v>
      </c>
      <c r="C72" s="4" t="s">
        <v>316</v>
      </c>
      <c r="D72" s="6" t="s">
        <v>64</v>
      </c>
      <c r="E72" s="9">
        <f>IF(D71 &lt;&gt; "",LEFT(D71,SUM(LEN(D71)-LEN(SUBSTITUTE(D71,{"0","1","2","3","4","5","6","7","8","9"},""))))+0,"")</f>
        <v>10</v>
      </c>
    </row>
    <row r="73" spans="2:5" x14ac:dyDescent="0.25">
      <c r="B73" s="7">
        <v>44034.474999999999</v>
      </c>
      <c r="C73" s="4" t="s">
        <v>317</v>
      </c>
      <c r="D73" s="6" t="s">
        <v>60</v>
      </c>
      <c r="E73" s="9">
        <f>IF(D72 &lt;&gt; "",LEFT(D72,SUM(LEN(D72)-LEN(SUBSTITUTE(D72,{"0","1","2","3","4","5","6","7","8","9"},""))))+0,"")</f>
        <v>10</v>
      </c>
    </row>
    <row r="74" spans="2:5" x14ac:dyDescent="0.25">
      <c r="B74" s="7">
        <v>44041.553472222222</v>
      </c>
      <c r="C74" s="4" t="s">
        <v>319</v>
      </c>
      <c r="D74" s="6" t="s">
        <v>320</v>
      </c>
      <c r="E74" s="9">
        <f>IF(D73 &lt;&gt; "",LEFT(D73,SUM(LEN(D73)-LEN(SUBSTITUTE(D73,{"0","1","2","3","4","5","6","7","8","9"},""))))+0,"")</f>
        <v>30</v>
      </c>
    </row>
    <row r="75" spans="2:5" ht="45" x14ac:dyDescent="0.25">
      <c r="B75" s="7">
        <v>44041.617361111108</v>
      </c>
      <c r="C75" s="4" t="s">
        <v>321</v>
      </c>
      <c r="D75" s="6" t="s">
        <v>60</v>
      </c>
      <c r="E75" s="9">
        <f>IF(D74 &lt;&gt; "",LEFT(D74,SUM(LEN(D74)-LEN(SUBSTITUTE(D74,{"0","1","2","3","4","5","6","7","8","9"},""))))+0,"")</f>
        <v>120</v>
      </c>
    </row>
    <row r="76" spans="2:5" x14ac:dyDescent="0.25">
      <c r="B76" s="7">
        <v>44048.564583333333</v>
      </c>
      <c r="C76" s="4" t="s">
        <v>322</v>
      </c>
      <c r="D76" s="6" t="s">
        <v>64</v>
      </c>
      <c r="E76" s="9">
        <f>IF(D75 &lt;&gt; "",LEFT(D75,SUM(LEN(D75)-LEN(SUBSTITUTE(D75,{"0","1","2","3","4","5","6","7","8","9"},""))))+0,"")</f>
        <v>30</v>
      </c>
    </row>
    <row r="77" spans="2:5" x14ac:dyDescent="0.25">
      <c r="B77" s="7">
        <v>44048.602083333331</v>
      </c>
      <c r="C77" s="4" t="s">
        <v>323</v>
      </c>
      <c r="D77" s="6" t="s">
        <v>63</v>
      </c>
      <c r="E77" s="9">
        <f>IF(D76 &lt;&gt; "",LEFT(D76,SUM(LEN(D76)-LEN(SUBSTITUTE(D76,{"0","1","2","3","4","5","6","7","8","9"},""))))+0,"")</f>
        <v>10</v>
      </c>
    </row>
    <row r="78" spans="2:5" x14ac:dyDescent="0.25">
      <c r="B78" s="7">
        <v>44048.636111111111</v>
      </c>
      <c r="C78" s="4" t="s">
        <v>325</v>
      </c>
      <c r="D78" s="6" t="s">
        <v>67</v>
      </c>
      <c r="E78" s="9">
        <f>IF(D77 &lt;&gt; "",LEFT(D77,SUM(LEN(D77)-LEN(SUBSTITUTE(D77,{"0","1","2","3","4","5","6","7","8","9"},""))))+0,"")</f>
        <v>5</v>
      </c>
    </row>
    <row r="79" spans="2:5" x14ac:dyDescent="0.25">
      <c r="B79" s="7">
        <v>44054.586111111108</v>
      </c>
      <c r="C79" s="4" t="s">
        <v>327</v>
      </c>
      <c r="D79" s="6" t="s">
        <v>63</v>
      </c>
      <c r="E79" s="9">
        <f>IF(D78 &lt;&gt; "",LEFT(D78,SUM(LEN(D78)-LEN(SUBSTITUTE(D78,{"0","1","2","3","4","5","6","7","8","9"},""))))+0,"")</f>
        <v>2</v>
      </c>
    </row>
    <row r="80" spans="2:5" x14ac:dyDescent="0.25">
      <c r="B80" s="7">
        <v>44055.55972222222</v>
      </c>
      <c r="C80" s="4" t="s">
        <v>328</v>
      </c>
      <c r="D80" s="6" t="s">
        <v>63</v>
      </c>
      <c r="E80" s="9">
        <f>IF(D79 &lt;&gt; "",LEFT(D79,SUM(LEN(D79)-LEN(SUBSTITUTE(D79,{"0","1","2","3","4","5","6","7","8","9"},""))))+0,"")</f>
        <v>5</v>
      </c>
    </row>
    <row r="81" spans="2:5" ht="45" x14ac:dyDescent="0.25">
      <c r="B81" s="7">
        <v>44055.602777777778</v>
      </c>
      <c r="C81" s="4" t="s">
        <v>329</v>
      </c>
      <c r="D81" s="6" t="s">
        <v>60</v>
      </c>
      <c r="E81" s="9">
        <f>IF(D80 &lt;&gt; "",LEFT(D80,SUM(LEN(D80)-LEN(SUBSTITUTE(D80,{"0","1","2","3","4","5","6","7","8","9"},""))))+0,"")</f>
        <v>5</v>
      </c>
    </row>
    <row r="82" spans="2:5" ht="30" x14ac:dyDescent="0.25">
      <c r="B82" s="7">
        <v>44091.365972222222</v>
      </c>
      <c r="C82" s="4" t="s">
        <v>331</v>
      </c>
      <c r="D82" s="6" t="s">
        <v>63</v>
      </c>
      <c r="E82" s="9">
        <f>IF(D81 &lt;&gt; "",LEFT(D81,SUM(LEN(D81)-LEN(SUBSTITUTE(D81,{"0","1","2","3","4","5","6","7","8","9"},""))))+0,"")</f>
        <v>30</v>
      </c>
    </row>
    <row r="83" spans="2:5" x14ac:dyDescent="0.25">
      <c r="B83" s="7">
        <v>44091.492361111108</v>
      </c>
      <c r="C83" s="4" t="s">
        <v>355</v>
      </c>
      <c r="D83" s="6" t="s">
        <v>58</v>
      </c>
      <c r="E83" s="9">
        <f>IF(D82 &lt;&gt; "",LEFT(D82,SUM(LEN(D82)-LEN(SUBSTITUTE(D82,{"0","1","2","3","4","5","6","7","8","9"},""))))+0,"")</f>
        <v>5</v>
      </c>
    </row>
    <row r="84" spans="2:5" x14ac:dyDescent="0.25">
      <c r="E84" s="9">
        <f>IF(D83 &lt;&gt; "",LEFT(D83,SUM(LEN(D83)-LEN(SUBSTITUTE(D83,{"0","1","2","3","4","5","6","7","8","9"},""))))+0,"")</f>
        <v>15</v>
      </c>
    </row>
    <row r="85" spans="2:5" x14ac:dyDescent="0.25">
      <c r="E85" s="9" t="str">
        <f>IF(D84 &lt;&gt; "",LEFT(D84,SUM(LEN(D84)-LEN(SUBSTITUTE(D84,{"0","1","2","3","4","5","6","7","8","9"},""))))+0,"")</f>
        <v/>
      </c>
    </row>
    <row r="86" spans="2:5" x14ac:dyDescent="0.25">
      <c r="E86" s="9" t="str">
        <f>IF(D85 &lt;&gt; "",LEFT(D85,SUM(LEN(D85)-LEN(SUBSTITUTE(D85,{"0","1","2","3","4","5","6","7","8","9"},""))))+0,"")</f>
        <v/>
      </c>
    </row>
    <row r="87" spans="2:5" x14ac:dyDescent="0.25">
      <c r="E87" s="9" t="str">
        <f>IF(D86 &lt;&gt; "",LEFT(D86,SUM(LEN(D86)-LEN(SUBSTITUTE(D86,{"0","1","2","3","4","5","6","7","8","9"},""))))+0,"")</f>
        <v/>
      </c>
    </row>
    <row r="88" spans="2:5" x14ac:dyDescent="0.25">
      <c r="E88" s="9" t="str">
        <f>IF(D87 &lt;&gt; "",LEFT(D87,SUM(LEN(D87)-LEN(SUBSTITUTE(D87,{"0","1","2","3","4","5","6","7","8","9"},""))))+0,"")</f>
        <v/>
      </c>
    </row>
    <row r="89" spans="2:5" x14ac:dyDescent="0.25">
      <c r="E89" s="9" t="str">
        <f>IF(D88 &lt;&gt; "",LEFT(D88,SUM(LEN(D88)-LEN(SUBSTITUTE(D88,{"0","1","2","3","4","5","6","7","8","9"},""))))+0,"")</f>
        <v/>
      </c>
    </row>
    <row r="90" spans="2:5" x14ac:dyDescent="0.25">
      <c r="E90" s="9" t="str">
        <f>IF(D89 &lt;&gt; "",LEFT(D89,SUM(LEN(D89)-LEN(SUBSTITUTE(D89,{"0","1","2","3","4","5","6","7","8","9"},""))))+0,"")</f>
        <v/>
      </c>
    </row>
    <row r="91" spans="2:5" x14ac:dyDescent="0.25">
      <c r="E91" s="9" t="str">
        <f>IF(D90 &lt;&gt; "",LEFT(D90,SUM(LEN(D90)-LEN(SUBSTITUTE(D90,{"0","1","2","3","4","5","6","7","8","9"},""))))+0,"")</f>
        <v/>
      </c>
    </row>
    <row r="92" spans="2:5" x14ac:dyDescent="0.25">
      <c r="E92" s="9" t="str">
        <f>IF(D91 &lt;&gt; "",LEFT(D91,SUM(LEN(D91)-LEN(SUBSTITUTE(D91,{"0","1","2","3","4","5","6","7","8","9"},""))))+0,"")</f>
        <v/>
      </c>
    </row>
    <row r="93" spans="2:5" x14ac:dyDescent="0.25">
      <c r="E93" s="9" t="str">
        <f>IF(D92 &lt;&gt; "",LEFT(D92,SUM(LEN(D92)-LEN(SUBSTITUTE(D92,{"0","1","2","3","4","5","6","7","8","9"},""))))+0,"")</f>
        <v/>
      </c>
    </row>
    <row r="94" spans="2:5" x14ac:dyDescent="0.25">
      <c r="E94" s="9" t="str">
        <f>IF(D93 &lt;&gt; "",LEFT(D93,SUM(LEN(D93)-LEN(SUBSTITUTE(D93,{"0","1","2","3","4","5","6","7","8","9"},""))))+0,"")</f>
        <v/>
      </c>
    </row>
    <row r="95" spans="2:5" x14ac:dyDescent="0.25">
      <c r="E95" s="9" t="str">
        <f>IF(D94 &lt;&gt; "",LEFT(D94,SUM(LEN(D94)-LEN(SUBSTITUTE(D94,{"0","1","2","3","4","5","6","7","8","9"},""))))+0,"")</f>
        <v/>
      </c>
    </row>
    <row r="96" spans="2: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29</vt:i4>
      </vt:variant>
    </vt:vector>
  </HeadingPairs>
  <TitlesOfParts>
    <vt:vector size="39"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fmSCr</vt:lpstr>
      <vt:lpstr>Height</vt:lpstr>
      <vt:lpstr>HtCm</vt:lpstr>
      <vt:lpstr>Location</vt:lpstr>
      <vt:lpstr>mfABW</vt:lpstr>
      <vt:lpstr>mfAdjBW</vt:lpstr>
      <vt:lpstr>mfAge</vt:lpstr>
      <vt:lpstr>mfFIN</vt:lpstr>
      <vt:lpstr>mfFirstName</vt:lpstr>
      <vt:lpstr>mfGender</vt:lpstr>
      <vt:lpstr>mfIBW</vt:lpstr>
      <vt:lpstr>mfLastName</vt:lpstr>
      <vt:lpstr>mfMRN</vt:lpstr>
      <vt:lpstr>mfSCr</vt:lpstr>
      <vt:lpstr>mfTBW_IBW</vt:lpstr>
      <vt:lpstr>mfUsing</vt:lpstr>
      <vt:lpstr>mfWtUsed</vt:lpstr>
      <vt:lpstr>MRN</vt:lpstr>
      <vt:lpstr>Name</vt:lpstr>
      <vt:lpstr>OneLiner</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2020-09-17T18:56:47Z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aa7499eb-f267-481c-a161-ff042b8f683b</vt:lpwstr>
  </property>
</Properties>
</file>