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https://sawtoothsoftware-my.sharepoint.com/personal/kenneth_sawtoothsoftware_com/Documents/Consulting/Examples/Simulator Examples/"/>
    </mc:Choice>
  </mc:AlternateContent>
  <xr:revisionPtr revIDLastSave="167" documentId="8_{8526A6C5-DA59-4724-A070-8BD9E0199699}" xr6:coauthVersionLast="46" xr6:coauthVersionMax="46" xr10:uidLastSave="{648C9AAA-DC36-4229-8223-641DE6F2E66B}"/>
  <bookViews>
    <workbookView xWindow="28680" yWindow="-120" windowWidth="29040" windowHeight="15840" xr2:uid="{F8D42909-1A75-4DBD-8C1C-4ABF6AB27574}"/>
  </bookViews>
  <sheets>
    <sheet name="Simulator" sheetId="6" r:id="rId1"/>
    <sheet name="Design" sheetId="8" r:id="rId2"/>
    <sheet name="Utilities" sheetId="4" r:id="rId3"/>
  </sheets>
  <definedNames>
    <definedName name="Configurator">Simulator!$C$10:$F$17</definedName>
    <definedName name="Design">Design!$C$6:$G$31</definedName>
    <definedName name="LabelsAttr1">Design!$K$3:$K$5</definedName>
    <definedName name="LabelsAttr2">Design!$K$6:$K$8</definedName>
    <definedName name="LabelsAttr3">Design!$K$9:$K$12</definedName>
    <definedName name="LabelsAttr4">Design!$K$13:$K$14</definedName>
    <definedName name="LabelsAttr5">Design!$K$15:$K$18</definedName>
    <definedName name="LabelsAttr6">Design!$K$19:$K$20</definedName>
    <definedName name="LabelsAttr7">Design!$K$21:$K$24</definedName>
    <definedName name="LabelsAttr8">Design!$K$25:$K$27</definedName>
    <definedName name="ProductInclude">Design!$C$3:$G$3</definedName>
    <definedName name="RespondentInclude">Utilities!$AH$2:$AH$63</definedName>
    <definedName name="Utilities">Utilities!$D$2:$AC$63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G18" i="4" l="1" a="1"/>
  <c r="AG18" i="4"/>
  <c r="AG22" i="4" a="1"/>
  <c r="AG22" i="4"/>
  <c r="AG24" i="4" a="1"/>
  <c r="AG24" i="4"/>
  <c r="AG26" i="4" a="1"/>
  <c r="AG26" i="4"/>
  <c r="AG28" i="4" a="1"/>
  <c r="AG28" i="4"/>
  <c r="AG38" i="4" a="1"/>
  <c r="AG38" i="4"/>
  <c r="AG40" i="4" a="1"/>
  <c r="AG40" i="4"/>
  <c r="AG48" i="4" a="1"/>
  <c r="AG48" i="4"/>
  <c r="AG60" i="4" a="1"/>
  <c r="AG60" i="4"/>
  <c r="G37" i="8"/>
  <c r="AG5" i="4" s="1" a="1"/>
  <c r="AG5" i="4" s="1"/>
  <c r="C37" i="8"/>
  <c r="AF6" i="4" s="1" a="1"/>
  <c r="AF6" i="4" s="1"/>
  <c r="G36" i="8"/>
  <c r="AG3" i="4" s="1" a="1"/>
  <c r="AG3" i="4" s="1"/>
  <c r="C36" i="8"/>
  <c r="AF9" i="4" s="1" a="1"/>
  <c r="AF9" i="4" s="1"/>
  <c r="G35" i="8"/>
  <c r="AG7" i="4" s="1" a="1"/>
  <c r="AG7" i="4" s="1"/>
  <c r="C35" i="8"/>
  <c r="AF5" i="4" s="1" a="1"/>
  <c r="AF5" i="4" s="1"/>
  <c r="AF29" i="4" l="1" a="1"/>
  <c r="AF29" i="4" s="1"/>
  <c r="AF4" i="4" a="1"/>
  <c r="AF4" i="4" s="1"/>
  <c r="AH4" i="4" s="1"/>
  <c r="AF62" i="4" a="1"/>
  <c r="AF62" i="4" s="1"/>
  <c r="AF28" i="4" a="1"/>
  <c r="AF28" i="4" s="1"/>
  <c r="AH28" i="4" s="1"/>
  <c r="AG42" i="4" a="1"/>
  <c r="AG42" i="4" s="1"/>
  <c r="AG36" i="4" a="1"/>
  <c r="AG36" i="4" s="1"/>
  <c r="AG20" i="4" a="1"/>
  <c r="AG20" i="4" s="1"/>
  <c r="AG12" i="4" a="1"/>
  <c r="AG12" i="4" s="1"/>
  <c r="AG4" i="4" a="1"/>
  <c r="AG4" i="4" s="1"/>
  <c r="AH5" i="4"/>
  <c r="AF39" i="4" a="1"/>
  <c r="AF39" i="4" s="1"/>
  <c r="AH39" i="4" s="1"/>
  <c r="AF14" i="4" a="1"/>
  <c r="AF14" i="4" s="1"/>
  <c r="AF49" i="4" a="1"/>
  <c r="AF49" i="4" s="1"/>
  <c r="AF10" i="4" a="1"/>
  <c r="AF10" i="4" s="1"/>
  <c r="AG62" i="4" a="1"/>
  <c r="AG62" i="4" s="1"/>
  <c r="AG56" i="4" a="1"/>
  <c r="AG56" i="4" s="1"/>
  <c r="AG52" i="4" a="1"/>
  <c r="AG52" i="4" s="1"/>
  <c r="AG46" i="4" a="1"/>
  <c r="AG46" i="4" s="1"/>
  <c r="AG34" i="4" a="1"/>
  <c r="AG34" i="4" s="1"/>
  <c r="AG32" i="4" a="1"/>
  <c r="AG32" i="4" s="1"/>
  <c r="AG30" i="4" a="1"/>
  <c r="AG30" i="4" s="1"/>
  <c r="AG16" i="4" a="1"/>
  <c r="AG16" i="4" s="1"/>
  <c r="AG8" i="4" a="1"/>
  <c r="AG8" i="4" s="1"/>
  <c r="AF58" i="4" a="1"/>
  <c r="AF58" i="4" s="1"/>
  <c r="AF47" i="4" a="1"/>
  <c r="AF47" i="4" s="1"/>
  <c r="AF31" i="4" a="1"/>
  <c r="AF31" i="4" s="1"/>
  <c r="AH31" i="4" s="1"/>
  <c r="AF26" i="4" a="1"/>
  <c r="AF26" i="4" s="1"/>
  <c r="AH26" i="4" s="1"/>
  <c r="AF17" i="4" a="1"/>
  <c r="AF17" i="4" s="1"/>
  <c r="AF7" i="4" a="1"/>
  <c r="AF7" i="4" s="1"/>
  <c r="AH7" i="4" s="1"/>
  <c r="AF51" i="4" a="1"/>
  <c r="AF51" i="4" s="1"/>
  <c r="AH51" i="4" s="1"/>
  <c r="AF21" i="4" a="1"/>
  <c r="AF21" i="4" s="1"/>
  <c r="AF35" i="4" a="1"/>
  <c r="AF35" i="4" s="1"/>
  <c r="AF20" i="4" a="1"/>
  <c r="AF20" i="4" s="1"/>
  <c r="AG2" i="4" a="1"/>
  <c r="AG2" i="4" s="1"/>
  <c r="AG58" i="4" a="1"/>
  <c r="AG58" i="4" s="1"/>
  <c r="AG54" i="4" a="1"/>
  <c r="AG54" i="4" s="1"/>
  <c r="AG50" i="4" a="1"/>
  <c r="AG50" i="4" s="1"/>
  <c r="AG44" i="4" a="1"/>
  <c r="AG44" i="4" s="1"/>
  <c r="AG14" i="4" a="1"/>
  <c r="AG14" i="4" s="1"/>
  <c r="AG10" i="4" a="1"/>
  <c r="AG10" i="4" s="1"/>
  <c r="AG6" i="4" a="1"/>
  <c r="AG6" i="4" s="1"/>
  <c r="AH6" i="4" s="1"/>
  <c r="AF53" i="4" a="1"/>
  <c r="AF53" i="4" s="1"/>
  <c r="AH53" i="4" s="1"/>
  <c r="AF46" i="4" a="1"/>
  <c r="AF46" i="4" s="1"/>
  <c r="AH46" i="4" s="1"/>
  <c r="AF30" i="4" a="1"/>
  <c r="AF30" i="4" s="1"/>
  <c r="AH30" i="4" s="1"/>
  <c r="AF23" i="4" a="1"/>
  <c r="AF23" i="4" s="1"/>
  <c r="AF15" i="4" a="1"/>
  <c r="AF15" i="4" s="1"/>
  <c r="AH15" i="4" s="1"/>
  <c r="AG63" i="4" a="1"/>
  <c r="AG63" i="4" s="1"/>
  <c r="AG61" i="4" a="1"/>
  <c r="AG61" i="4" s="1"/>
  <c r="AG59" i="4" a="1"/>
  <c r="AG59" i="4" s="1"/>
  <c r="AG57" i="4" a="1"/>
  <c r="AG57" i="4" s="1"/>
  <c r="AG55" i="4" a="1"/>
  <c r="AG55" i="4" s="1"/>
  <c r="AG53" i="4" a="1"/>
  <c r="AG53" i="4" s="1"/>
  <c r="AG51" i="4" a="1"/>
  <c r="AG51" i="4" s="1"/>
  <c r="AG49" i="4" a="1"/>
  <c r="AG49" i="4" s="1"/>
  <c r="AG47" i="4" a="1"/>
  <c r="AG47" i="4" s="1"/>
  <c r="AG45" i="4" a="1"/>
  <c r="AG45" i="4" s="1"/>
  <c r="AG43" i="4" a="1"/>
  <c r="AG43" i="4" s="1"/>
  <c r="AG41" i="4" a="1"/>
  <c r="AG41" i="4" s="1"/>
  <c r="AG39" i="4" a="1"/>
  <c r="AG39" i="4" s="1"/>
  <c r="AG37" i="4" a="1"/>
  <c r="AG37" i="4" s="1"/>
  <c r="AG35" i="4" a="1"/>
  <c r="AG35" i="4" s="1"/>
  <c r="AG33" i="4" a="1"/>
  <c r="AG33" i="4" s="1"/>
  <c r="AG31" i="4" a="1"/>
  <c r="AG31" i="4" s="1"/>
  <c r="AG29" i="4" a="1"/>
  <c r="AG29" i="4" s="1"/>
  <c r="AG27" i="4" a="1"/>
  <c r="AG27" i="4" s="1"/>
  <c r="AG25" i="4" a="1"/>
  <c r="AG25" i="4" s="1"/>
  <c r="AG23" i="4" a="1"/>
  <c r="AG23" i="4" s="1"/>
  <c r="AG21" i="4" a="1"/>
  <c r="AG21" i="4" s="1"/>
  <c r="AG19" i="4" a="1"/>
  <c r="AG19" i="4" s="1"/>
  <c r="AG17" i="4" a="1"/>
  <c r="AG17" i="4" s="1"/>
  <c r="AG15" i="4" a="1"/>
  <c r="AG15" i="4" s="1"/>
  <c r="AG13" i="4" a="1"/>
  <c r="AG13" i="4" s="1"/>
  <c r="AG11" i="4" a="1"/>
  <c r="AG11" i="4" s="1"/>
  <c r="AG9" i="4" a="1"/>
  <c r="AG9" i="4" s="1"/>
  <c r="AH9" i="4" s="1"/>
  <c r="AF8" i="4" a="1"/>
  <c r="AF8" i="4" s="1"/>
  <c r="AF3" i="4" a="1"/>
  <c r="AF3" i="4" s="1"/>
  <c r="AH3" i="4" s="1"/>
  <c r="AF41" i="4" a="1"/>
  <c r="AF41" i="4" s="1"/>
  <c r="AF24" i="4" a="1"/>
  <c r="AF24" i="4" s="1"/>
  <c r="AH24" i="4" s="1"/>
  <c r="AF19" i="4" a="1"/>
  <c r="AF19" i="4" s="1"/>
  <c r="AH19" i="4" s="1"/>
  <c r="AF52" i="4" a="1"/>
  <c r="AF52" i="4" s="1"/>
  <c r="AH52" i="4" s="1"/>
  <c r="AF38" i="4" a="1"/>
  <c r="AF38" i="4" s="1"/>
  <c r="AH38" i="4" s="1"/>
  <c r="AF18" i="4" a="1"/>
  <c r="AF18" i="4" s="1"/>
  <c r="AH18" i="4" s="1"/>
  <c r="AF13" i="4" a="1"/>
  <c r="AF13" i="4" s="1"/>
  <c r="AH13" i="4" s="1"/>
  <c r="AF59" i="4" a="1"/>
  <c r="AF59" i="4" s="1"/>
  <c r="AH59" i="4" s="1"/>
  <c r="AF42" i="4" a="1"/>
  <c r="AF42" i="4" s="1"/>
  <c r="AH42" i="4" s="1"/>
  <c r="AF61" i="4" a="1"/>
  <c r="AF61" i="4" s="1"/>
  <c r="AH61" i="4" s="1"/>
  <c r="AF54" i="4" a="1"/>
  <c r="AF54" i="4" s="1"/>
  <c r="AH54" i="4" s="1"/>
  <c r="AF50" i="4" a="1"/>
  <c r="AF50" i="4" s="1"/>
  <c r="AH50" i="4" s="1"/>
  <c r="AF45" i="4" a="1"/>
  <c r="AF45" i="4" s="1"/>
  <c r="AH45" i="4" s="1"/>
  <c r="AF40" i="4" a="1"/>
  <c r="AF40" i="4" s="1"/>
  <c r="AH40" i="4" s="1"/>
  <c r="AF27" i="4" a="1"/>
  <c r="AF27" i="4" s="1"/>
  <c r="AH27" i="4" s="1"/>
  <c r="AF60" i="4" a="1"/>
  <c r="AF60" i="4" s="1"/>
  <c r="AH60" i="4" s="1"/>
  <c r="AF44" i="4" a="1"/>
  <c r="AF44" i="4" s="1"/>
  <c r="AF2" i="4" a="1"/>
  <c r="AF2" i="4" s="1"/>
  <c r="AH2" i="4" s="1"/>
  <c r="AF36" i="4" a="1"/>
  <c r="AF36" i="4" s="1"/>
  <c r="AH36" i="4" s="1"/>
  <c r="AF25" i="4" a="1"/>
  <c r="AF25" i="4" s="1"/>
  <c r="AF12" i="4" a="1"/>
  <c r="AF12" i="4" s="1"/>
  <c r="AH12" i="4" s="1"/>
  <c r="AF56" i="4" a="1"/>
  <c r="AF56" i="4" s="1"/>
  <c r="AH56" i="4" s="1"/>
  <c r="AF33" i="4" a="1"/>
  <c r="AF33" i="4" s="1"/>
  <c r="AF22" i="4" a="1"/>
  <c r="AF22" i="4" s="1"/>
  <c r="AH22" i="4" s="1"/>
  <c r="AF63" i="4" a="1"/>
  <c r="AF63" i="4" s="1"/>
  <c r="AH63" i="4" s="1"/>
  <c r="AF55" i="4" a="1"/>
  <c r="AF55" i="4" s="1"/>
  <c r="AH55" i="4" s="1"/>
  <c r="AF48" i="4" a="1"/>
  <c r="AF48" i="4" s="1"/>
  <c r="AH48" i="4" s="1"/>
  <c r="AF43" i="4" a="1"/>
  <c r="AF43" i="4" s="1"/>
  <c r="AH43" i="4" s="1"/>
  <c r="AF11" i="4" a="1"/>
  <c r="AF11" i="4" s="1"/>
  <c r="AH11" i="4" s="1"/>
  <c r="AF57" i="4" a="1"/>
  <c r="AF57" i="4" s="1"/>
  <c r="AH57" i="4" s="1"/>
  <c r="AF37" i="4" a="1"/>
  <c r="AF37" i="4" s="1"/>
  <c r="AH37" i="4" s="1"/>
  <c r="AF34" i="4" a="1"/>
  <c r="AF34" i="4" s="1"/>
  <c r="AF32" i="4" a="1"/>
  <c r="AF32" i="4" s="1"/>
  <c r="AH32" i="4" s="1"/>
  <c r="AF16" i="4" a="1"/>
  <c r="AF16" i="4" s="1"/>
  <c r="AH16" i="4" s="1"/>
  <c r="D37" i="8" l="1" a="1"/>
  <c r="D37" i="8" s="1"/>
  <c r="AH44" i="4"/>
  <c r="AH41" i="4"/>
  <c r="AH23" i="4"/>
  <c r="AH20" i="4"/>
  <c r="C22" i="6" s="1"/>
  <c r="AH47" i="4"/>
  <c r="AH10" i="4"/>
  <c r="AH62" i="4"/>
  <c r="AH34" i="4"/>
  <c r="AH25" i="4"/>
  <c r="AH35" i="4"/>
  <c r="AH17" i="4"/>
  <c r="AH58" i="4"/>
  <c r="AH49" i="4"/>
  <c r="AH29" i="4"/>
  <c r="AH33" i="4"/>
  <c r="AH8" i="4"/>
  <c r="D36" i="8" s="1" a="1"/>
  <c r="D36" i="8" s="1"/>
  <c r="AH21" i="4"/>
  <c r="AH14" i="4"/>
  <c r="D3" i="8"/>
  <c r="E3" i="8"/>
  <c r="F3" i="8"/>
  <c r="G3" i="8"/>
  <c r="C3" i="8"/>
  <c r="F10" i="8" a="1"/>
  <c r="C17" i="8" a="1"/>
  <c r="C10" i="8" a="1"/>
  <c r="F16" i="8" a="1"/>
  <c r="D22" i="8" a="1"/>
  <c r="E19" i="8" a="1"/>
  <c r="F30" i="8" a="1"/>
  <c r="E24" i="8" a="1"/>
  <c r="D23" i="8" a="1"/>
  <c r="F7" i="8" a="1"/>
  <c r="E28" i="8" a="1"/>
  <c r="F25" i="8" a="1"/>
  <c r="C27" i="8" a="1"/>
  <c r="C8" i="8" a="1"/>
  <c r="E10" i="8" a="1"/>
  <c r="F17" i="8" a="1"/>
  <c r="F24" i="8" a="1"/>
  <c r="D28" i="8" a="1"/>
  <c r="C22" i="8" a="1"/>
  <c r="E18" i="8" a="1"/>
  <c r="E12" i="8" a="1"/>
  <c r="C18" i="8" a="1"/>
  <c r="F26" i="8" a="1"/>
  <c r="D13" i="8" a="1"/>
  <c r="D26" i="8" a="1"/>
  <c r="E29" i="8" a="1"/>
  <c r="C23" i="8" a="1"/>
  <c r="D21" i="8" a="1"/>
  <c r="F19" i="8" a="1"/>
  <c r="D17" i="8" a="1"/>
  <c r="E20" i="8" a="1"/>
  <c r="F13" i="8" a="1"/>
  <c r="D14" i="8" a="1"/>
  <c r="E30" i="8" a="1"/>
  <c r="E7" i="8" a="1"/>
  <c r="C16" i="8" a="1"/>
  <c r="F23" i="8" a="1"/>
  <c r="F8" i="8" a="1"/>
  <c r="F6" i="8" a="1"/>
  <c r="C14" i="8" a="1"/>
  <c r="D30" i="8" a="1"/>
  <c r="F9" i="8" a="1"/>
  <c r="F28" i="8" a="1"/>
  <c r="D27" i="8" a="1"/>
  <c r="D18" i="8" a="1"/>
  <c r="D7" i="8" a="1"/>
  <c r="C13" i="8" a="1"/>
  <c r="C7" i="8" a="1"/>
  <c r="D6" i="8" a="1"/>
  <c r="E27" i="8" a="1"/>
  <c r="F29" i="8" a="1"/>
  <c r="C19" i="8" a="1"/>
  <c r="E14" i="8" a="1"/>
  <c r="F11" i="8" a="1"/>
  <c r="D12" i="8" a="1"/>
  <c r="F20" i="8" a="1"/>
  <c r="C24" i="8" a="1"/>
  <c r="E25" i="8" a="1"/>
  <c r="D9" i="8" a="1"/>
  <c r="E21" i="8" a="1"/>
  <c r="E11" i="8" a="1"/>
  <c r="F12" i="8" a="1"/>
  <c r="F22" i="8" a="1"/>
  <c r="C30" i="8" a="1"/>
  <c r="C6" i="8" a="1"/>
  <c r="F15" i="8" a="1"/>
  <c r="D16" i="8" a="1"/>
  <c r="C9" i="8" a="1"/>
  <c r="C25" i="8" a="1"/>
  <c r="E22" i="8" a="1"/>
  <c r="D20" i="8" a="1"/>
  <c r="C11" i="8" a="1"/>
  <c r="F21" i="8" a="1"/>
  <c r="E26" i="8" a="1"/>
  <c r="D8" i="8" a="1"/>
  <c r="D25" i="8" a="1"/>
  <c r="C12" i="8" a="1"/>
  <c r="E17" i="8" a="1"/>
  <c r="E16" i="8" a="1"/>
  <c r="C20" i="8" a="1"/>
  <c r="E13" i="8" a="1"/>
  <c r="E15" i="8" a="1"/>
  <c r="E9" i="8" a="1"/>
  <c r="C28" i="8" a="1"/>
  <c r="D11" i="8" a="1"/>
  <c r="C26" i="8" a="1"/>
  <c r="F18" i="8" a="1"/>
  <c r="F27" i="8" a="1"/>
  <c r="D10" i="8" a="1"/>
  <c r="D24" i="8" a="1"/>
  <c r="D29" i="8" a="1"/>
  <c r="E8" i="8" a="1"/>
  <c r="C15" i="8" a="1"/>
  <c r="E6" i="8" a="1"/>
  <c r="C21" i="8" a="1"/>
  <c r="E23" i="8" a="1"/>
  <c r="F14" i="8" a="1"/>
  <c r="D19" i="8" a="1"/>
  <c r="C29" i="8" a="1"/>
  <c r="D15" i="8" a="1"/>
  <c r="H36" i="8" l="1" a="1"/>
  <c r="H36" i="8" s="1"/>
  <c r="H37" i="8" a="1"/>
  <c r="H37" i="8" s="1"/>
  <c r="H35" i="8" a="1"/>
  <c r="H35" i="8" s="1"/>
  <c r="D35" i="8" a="1"/>
  <c r="D35" i="8" s="1"/>
  <c r="D6" i="8"/>
  <c r="F30" i="8"/>
  <c r="F28" i="8"/>
  <c r="F26" i="8"/>
  <c r="F24" i="8"/>
  <c r="F22" i="8"/>
  <c r="F20" i="8"/>
  <c r="F19" i="8"/>
  <c r="F17" i="8"/>
  <c r="F15" i="8"/>
  <c r="F13" i="8"/>
  <c r="F11" i="8"/>
  <c r="D29" i="8"/>
  <c r="D27" i="8"/>
  <c r="D25" i="8"/>
  <c r="D23" i="8"/>
  <c r="D21" i="8"/>
  <c r="D19" i="8"/>
  <c r="D16" i="8"/>
  <c r="D12" i="8"/>
  <c r="F29" i="8"/>
  <c r="F27" i="8"/>
  <c r="F25" i="8"/>
  <c r="F23" i="8"/>
  <c r="F21" i="8"/>
  <c r="F18" i="8"/>
  <c r="F16" i="8"/>
  <c r="F14" i="8"/>
  <c r="F12" i="8"/>
  <c r="F10" i="8"/>
  <c r="D30" i="8"/>
  <c r="D28" i="8"/>
  <c r="D26" i="8"/>
  <c r="D24" i="8"/>
  <c r="D22" i="8"/>
  <c r="D20" i="8"/>
  <c r="D18" i="8"/>
  <c r="D17" i="8"/>
  <c r="D15" i="8"/>
  <c r="D14" i="8"/>
  <c r="D13" i="8"/>
  <c r="D11" i="8"/>
  <c r="D10" i="8"/>
  <c r="F9" i="8"/>
  <c r="D9" i="8"/>
  <c r="F8" i="8"/>
  <c r="D8" i="8"/>
  <c r="F7" i="8"/>
  <c r="D7" i="8"/>
  <c r="E30" i="8"/>
  <c r="C30" i="8"/>
  <c r="E29" i="8"/>
  <c r="C29" i="8"/>
  <c r="E28" i="8"/>
  <c r="C28" i="8"/>
  <c r="E27" i="8"/>
  <c r="C27" i="8"/>
  <c r="E26" i="8"/>
  <c r="C26" i="8"/>
  <c r="E25" i="8"/>
  <c r="C25" i="8"/>
  <c r="E24" i="8"/>
  <c r="C24" i="8"/>
  <c r="E23" i="8"/>
  <c r="C23" i="8"/>
  <c r="E22" i="8"/>
  <c r="C22" i="8"/>
  <c r="E21" i="8"/>
  <c r="C21" i="8"/>
  <c r="E20" i="8"/>
  <c r="C20" i="8"/>
  <c r="E19" i="8"/>
  <c r="C19" i="8"/>
  <c r="E18" i="8"/>
  <c r="C18" i="8"/>
  <c r="E17" i="8"/>
  <c r="C17" i="8"/>
  <c r="E16" i="8"/>
  <c r="C16" i="8"/>
  <c r="E15" i="8"/>
  <c r="C15" i="8"/>
  <c r="E14" i="8"/>
  <c r="C14" i="8"/>
  <c r="E13" i="8"/>
  <c r="C13" i="8"/>
  <c r="E12" i="8"/>
  <c r="C12" i="8"/>
  <c r="E11" i="8"/>
  <c r="C11" i="8"/>
  <c r="E10" i="8"/>
  <c r="C10" i="8"/>
  <c r="E9" i="8"/>
  <c r="C9" i="8"/>
  <c r="E8" i="8"/>
  <c r="C8" i="8"/>
  <c r="E7" i="8"/>
  <c r="C7" i="8"/>
  <c r="F6" i="8"/>
  <c r="E6" i="8"/>
  <c r="C6" i="8"/>
  <c r="C4" i="8" l="1" a="1"/>
  <c r="E4" i="8" s="1"/>
  <c r="E20" i="6" s="1"/>
  <c r="D27" i="6"/>
  <c r="G28" i="6"/>
  <c r="D29" i="6"/>
  <c r="G29" i="6"/>
  <c r="D28" i="6"/>
  <c r="G27" i="6"/>
  <c r="F4" i="8" l="1"/>
  <c r="F20" i="6" s="1"/>
  <c r="D4" i="8"/>
  <c r="D20" i="6" s="1"/>
  <c r="G4" i="8"/>
  <c r="G20" i="6" s="1"/>
  <c r="C4" i="8"/>
  <c r="C20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<sst xmlns="http://schemas.openxmlformats.org/spreadsheetml/2006/main" count="225" uniqueCount="123">
  <si>
    <t>75</t>
  </si>
  <si>
    <t>Respondent</t>
  </si>
  <si>
    <t>51</t>
  </si>
  <si>
    <t>69</t>
  </si>
  <si>
    <t>157</t>
  </si>
  <si>
    <t>24</t>
  </si>
  <si>
    <t>128</t>
  </si>
  <si>
    <t>81</t>
  </si>
  <si>
    <t>123</t>
  </si>
  <si>
    <t>141</t>
  </si>
  <si>
    <t>Price</t>
  </si>
  <si>
    <t>161</t>
  </si>
  <si>
    <t>82</t>
  </si>
  <si>
    <t>Bluetooth</t>
  </si>
  <si>
    <t>197</t>
  </si>
  <si>
    <t>56</t>
  </si>
  <si>
    <t>180</t>
  </si>
  <si>
    <t>137</t>
  </si>
  <si>
    <t>57</t>
  </si>
  <si>
    <t>167</t>
  </si>
  <si>
    <t>169</t>
  </si>
  <si>
    <t>132</t>
  </si>
  <si>
    <t>25</t>
  </si>
  <si>
    <t>Brand</t>
  </si>
  <si>
    <t>131</t>
  </si>
  <si>
    <t>92</t>
  </si>
  <si>
    <t>53</t>
  </si>
  <si>
    <t>160</t>
  </si>
  <si>
    <t>23</t>
  </si>
  <si>
    <t>Using</t>
  </si>
  <si>
    <t>40</t>
  </si>
  <si>
    <t>NONE</t>
  </si>
  <si>
    <t>138</t>
  </si>
  <si>
    <t>84</t>
  </si>
  <si>
    <t>78</t>
  </si>
  <si>
    <t>47</t>
  </si>
  <si>
    <t>62</t>
  </si>
  <si>
    <t>96</t>
  </si>
  <si>
    <t>Not using</t>
  </si>
  <si>
    <t>154</t>
  </si>
  <si>
    <t>Email</t>
  </si>
  <si>
    <t>65</t>
  </si>
  <si>
    <t>182</t>
  </si>
  <si>
    <t>135</t>
  </si>
  <si>
    <t>73</t>
  </si>
  <si>
    <t>Web Browser</t>
  </si>
  <si>
    <t>151</t>
  </si>
  <si>
    <t>139</t>
  </si>
  <si>
    <t>107</t>
  </si>
  <si>
    <t>98</t>
  </si>
  <si>
    <t>207</t>
  </si>
  <si>
    <t>App</t>
  </si>
  <si>
    <t>Screen size</t>
  </si>
  <si>
    <t>Future use</t>
  </si>
  <si>
    <t>206</t>
  </si>
  <si>
    <t>61</t>
  </si>
  <si>
    <t>126</t>
  </si>
  <si>
    <t>72</t>
  </si>
  <si>
    <t>196</t>
  </si>
  <si>
    <t>158</t>
  </si>
  <si>
    <t>127</t>
  </si>
  <si>
    <t>83</t>
  </si>
  <si>
    <t>Text</t>
  </si>
  <si>
    <t>44</t>
  </si>
  <si>
    <t>118</t>
  </si>
  <si>
    <t>35</t>
  </si>
  <si>
    <t>80</t>
  </si>
  <si>
    <t>108</t>
  </si>
  <si>
    <t>Yes</t>
  </si>
  <si>
    <t>199</t>
  </si>
  <si>
    <t>102</t>
  </si>
  <si>
    <t>208</t>
  </si>
  <si>
    <t>Num Parameters</t>
  </si>
  <si>
    <t>41</t>
  </si>
  <si>
    <t>RLH</t>
  </si>
  <si>
    <t>Wi-Fi</t>
  </si>
  <si>
    <t>153</t>
  </si>
  <si>
    <t>195</t>
  </si>
  <si>
    <t>None</t>
  </si>
  <si>
    <t>136</t>
  </si>
  <si>
    <t>No</t>
  </si>
  <si>
    <t>Include</t>
  </si>
  <si>
    <t>Exclude</t>
  </si>
  <si>
    <t>Conjoint Simulator</t>
  </si>
  <si>
    <t>Product A</t>
  </si>
  <si>
    <t>Product B</t>
  </si>
  <si>
    <t>Product C</t>
  </si>
  <si>
    <t>Product D</t>
  </si>
  <si>
    <t>Share of Preference</t>
  </si>
  <si>
    <t>None of the 
above</t>
  </si>
  <si>
    <t>Sample Size:</t>
  </si>
  <si>
    <t>ProductInclude</t>
  </si>
  <si>
    <t>Shares</t>
  </si>
  <si>
    <t>Smart Device Usage</t>
  </si>
  <si>
    <t>Access</t>
  </si>
  <si>
    <t>Monitoring App</t>
  </si>
  <si>
    <t>Notification</t>
  </si>
  <si>
    <t>Cloud Connection</t>
  </si>
  <si>
    <t>Larrys</t>
  </si>
  <si>
    <t>Green Hippo</t>
  </si>
  <si>
    <t>Trial Bus</t>
  </si>
  <si>
    <t>24 inch</t>
  </si>
  <si>
    <t>35 inch</t>
  </si>
  <si>
    <t>43 inch</t>
  </si>
  <si>
    <t>70 inch</t>
  </si>
  <si>
    <t>$300</t>
  </si>
  <si>
    <t>$400</t>
  </si>
  <si>
    <t>$500</t>
  </si>
  <si>
    <t>Filters</t>
  </si>
  <si>
    <t>N</t>
  </si>
  <si>
    <t>Own</t>
  </si>
  <si>
    <t>Rent</t>
  </si>
  <si>
    <t>Other</t>
  </si>
  <si>
    <t>Male</t>
  </si>
  <si>
    <t>Female</t>
  </si>
  <si>
    <t>Prefer not to answer</t>
  </si>
  <si>
    <t>Own/Rent</t>
  </si>
  <si>
    <t>Gender</t>
  </si>
  <si>
    <t>OwnRent</t>
  </si>
  <si>
    <t>IncludeGender</t>
  </si>
  <si>
    <t>IncludeRent</t>
  </si>
  <si>
    <t>RespondentInclude</t>
  </si>
  <si>
    <r>
      <rPr>
        <b/>
        <sz val="12"/>
        <color theme="1" tint="0.14999847407452621"/>
        <rFont val="Verdana"/>
        <family val="2"/>
      </rPr>
      <t>Introduction</t>
    </r>
    <r>
      <rPr>
        <sz val="12"/>
        <color theme="1" tint="0.14999847407452621"/>
        <rFont val="Verdana"/>
        <family val="2"/>
      </rPr>
      <t xml:space="preserve">: The conjoint simulator is designed to perform "What if?" scenarios based on the respondents individual utilities. Below you can configure products in the marketplace, include/exclude products, and include/exlude a "none of the above" option.  Configurable cells have drop down menus when selected to choose among the options that were shown in the conjoint exercise.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</si>
</sst>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;\-0.00000"/>
    <numFmt numFmtId="165" formatCode="0.000;\-0.000"/>
    <numFmt numFmtId="166" formatCode="0%;\-0%;\-"/>
  </numFmts>
  <fonts count="16" x14ac:knownFonts="1">
    <font>
      <sz val="8.25"/>
      <name val="Microsoft Sans Serif"/>
      <family val="2"/>
    </font>
    <font>
      <sz val="8.25"/>
      <name val="Microsoft Sans Serif"/>
      <family val="2"/>
    </font>
    <font>
      <sz val="18"/>
      <color theme="0"/>
      <name val="Verdana"/>
      <family val="2"/>
    </font>
    <font>
      <sz val="12"/>
      <name val="Verdana"/>
      <family val="2"/>
    </font>
    <font>
      <sz val="14"/>
      <name val="Verdana"/>
      <family val="2"/>
    </font>
    <font>
      <b/>
      <sz val="12"/>
      <color theme="1" tint="0.249977111117893"/>
      <name val="Verdana"/>
      <family val="2"/>
    </font>
    <font>
      <b/>
      <u/>
      <sz val="12"/>
      <color theme="1" tint="0.249977111117893"/>
      <name val="Verdana"/>
      <family val="2"/>
    </font>
    <font>
      <sz val="12"/>
      <color theme="1" tint="0.249977111117893"/>
      <name val="Verdana"/>
      <family val="2"/>
    </font>
    <font>
      <sz val="12"/>
      <color theme="1" tint="0.499984740745262"/>
      <name val="Verdana"/>
      <family val="2"/>
    </font>
    <font>
      <sz val="9"/>
      <name val="Verdana"/>
      <family val="2"/>
    </font>
    <font>
      <b/>
      <sz val="12"/>
      <color theme="1" tint="0.14999847407452621"/>
      <name val="Verdana"/>
      <family val="2"/>
    </font>
    <font>
      <sz val="12"/>
      <color theme="1" tint="0.14999847407452621"/>
      <name val="Verdana"/>
      <family val="2"/>
    </font>
    <font>
      <sz val="14"/>
      <color theme="1" tint="0.14999847407452621"/>
      <name val="Verdana"/>
      <family val="2"/>
    </font>
    <font>
      <sz val="12"/>
      <name val="Verdana"/>
      <family val="2"/>
    </font>
    <font>
      <sz val="12"/>
      <color theme="1" tint="0.34998626667073579"/>
      <name val="Verdana"/>
      <family val="2"/>
    </font>
    <font>
      <sz val="12"/>
      <color theme="1" tint="0.1499984740745262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0F0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/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/>
      <bottom/>
      <diagonal/>
    </border>
    <border>
      <left/>
      <right/>
      <top/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/>
      <diagonal/>
    </border>
    <border>
      <left/>
      <right/>
      <top/>
      <bottom style="thin">
        <color theme="0" tint="-0.249977111117893"/>
      </bottom>
      <diagonal/>
    </border>
  </borders>
  <cellStyleXfs count="2">
    <xf numFmtId="0" fontId="0" fillId="0" borderId="0">
      <alignment vertical="top"/>
      <protection locked="0"/>
    </xf>
    <xf numFmtId="9" fontId="1" fillId="0" borderId="0" applyFont="0" applyFill="0" applyBorder="0" applyAlignment="0" applyProtection="0"/>
  </cellStyleXfs>
  <cellXfs count="53">
    <xf numFmtId="0" fontId="0" fillId="0" borderId="0" xfId="0" applyFont="1" applyFill="1" applyBorder="1" applyAlignment="1" applyProtection="1">
      <alignment vertical="top"/>
      <protection locked="0"/>
    </xf>
    <xf numFmtId="0" fontId="2" fillId="3" borderId="0" xfId="0" applyFont="1" applyFill="1" applyBorder="1" applyAlignment="1" applyProtection="1">
      <alignment horizontal="center" vertical="center"/>
      <protection locked="0"/>
    </xf>
    <xf numFmtId="0" fontId="3" fillId="0" borderId="0" xfId="0" applyFont="1" applyFill="1" applyBorder="1" applyAlignment="1" applyProtection="1">
      <alignment vertical="top"/>
      <protection locked="0"/>
    </xf>
    <xf numFmtId="0" fontId="3" fillId="0" borderId="1" xfId="0" applyFont="1" applyFill="1" applyBorder="1" applyAlignment="1" applyProtection="1">
      <alignment vertical="top"/>
      <protection locked="0"/>
    </xf>
    <xf numFmtId="0" fontId="3" fillId="0" borderId="0" xfId="0" applyNumberFormat="1" applyFont="1" applyFill="1" applyBorder="1" applyAlignment="1" applyProtection="1">
      <alignment vertical="top"/>
      <protection locked="0"/>
    </xf>
    <xf numFmtId="0" fontId="3" fillId="0" borderId="9" xfId="0" applyFont="1" applyFill="1" applyBorder="1" applyAlignment="1" applyProtection="1">
      <alignment vertical="top"/>
      <protection locked="0"/>
    </xf>
    <xf numFmtId="1" fontId="3" fillId="0" borderId="0" xfId="1" applyNumberFormat="1" applyFont="1" applyFill="1" applyBorder="1" applyAlignment="1" applyProtection="1">
      <alignment horizontal="left" vertical="center"/>
      <protection locked="0"/>
    </xf>
    <xf numFmtId="0" fontId="3" fillId="0" borderId="0" xfId="0" applyNumberFormat="1" applyFont="1" applyFill="1" applyBorder="1" applyAlignment="1" applyProtection="1">
      <alignment horizontal="right" vertical="top"/>
      <protection locked="0"/>
    </xf>
    <xf numFmtId="49" fontId="3" fillId="0" borderId="0" xfId="0" applyNumberFormat="1" applyFont="1" applyFill="1" applyBorder="1" applyAlignment="1" applyProtection="1">
      <alignment vertical="top"/>
      <protection locked="0"/>
    </xf>
    <xf numFmtId="0" fontId="2" fillId="3" borderId="0" xfId="0" applyFont="1" applyFill="1" applyAlignment="1">
      <alignment horizontal="left" vertical="center" indent="3"/>
      <protection locked="0"/>
    </xf>
    <xf numFmtId="0" fontId="2" fillId="3" borderId="0" xfId="0" applyFont="1" applyFill="1" applyAlignment="1">
      <alignment horizontal="center" vertical="center"/>
      <protection locked="0"/>
    </xf>
    <xf numFmtId="0" fontId="3" fillId="0" borderId="0" xfId="0" applyFont="1">
      <alignment vertical="top"/>
      <protection locked="0"/>
    </xf>
    <xf numFmtId="0" fontId="5" fillId="0" borderId="0" xfId="0" applyFont="1" applyAlignment="1">
      <alignment horizontal="center" vertical="top"/>
      <protection locked="0"/>
    </xf>
    <xf numFmtId="0" fontId="6" fillId="0" borderId="0" xfId="0" applyFont="1" applyAlignment="1">
      <alignment horizontal="left" vertical="top" indent="1"/>
      <protection locked="0"/>
    </xf>
    <xf numFmtId="0" fontId="7" fillId="0" borderId="0" xfId="0" applyFont="1">
      <alignment vertical="top"/>
      <protection locked="0"/>
    </xf>
    <xf numFmtId="0" fontId="7" fillId="0" borderId="0" xfId="0" applyFont="1" applyAlignment="1">
      <alignment horizontal="right" vertical="top"/>
      <protection locked="0"/>
    </xf>
    <xf numFmtId="0" fontId="3" fillId="4" borderId="7" xfId="0" applyFont="1" applyFill="1" applyBorder="1" applyAlignment="1">
      <alignment horizontal="center" vertical="top"/>
      <protection locked="0"/>
    </xf>
    <xf numFmtId="0" fontId="8" fillId="0" borderId="0" xfId="0" applyFont="1" applyAlignment="1" applyProtection="1">
      <alignment horizontal="left" vertical="top" indent="1"/>
    </xf>
    <xf numFmtId="49" fontId="9" fillId="0" borderId="0" xfId="0" applyNumberFormat="1" applyFont="1" applyFill="1" applyBorder="1" applyAlignment="1" applyProtection="1">
      <alignment vertical="top"/>
      <protection locked="0"/>
    </xf>
    <xf numFmtId="0" fontId="9" fillId="0" borderId="0" xfId="0" applyFont="1">
      <alignment vertical="top"/>
      <protection locked="0"/>
    </xf>
    <xf numFmtId="49" fontId="9" fillId="0" borderId="0" xfId="0" applyNumberFormat="1" applyFont="1">
      <alignment vertical="top"/>
      <protection locked="0"/>
    </xf>
    <xf numFmtId="166" fontId="4" fillId="0" borderId="7" xfId="1" applyNumberFormat="1" applyFont="1" applyFill="1" applyBorder="1" applyAlignment="1" applyProtection="1">
      <alignment horizontal="center" vertical="center"/>
      <protection locked="0"/>
    </xf>
    <xf numFmtId="166" fontId="4" fillId="0" borderId="8" xfId="1" applyNumberFormat="1" applyFont="1" applyFill="1" applyBorder="1" applyAlignment="1" applyProtection="1">
      <alignment horizontal="center" vertical="center"/>
      <protection locked="0"/>
    </xf>
    <xf numFmtId="49" fontId="10" fillId="0" borderId="3" xfId="0" applyNumberFormat="1" applyFont="1" applyBorder="1" applyAlignment="1">
      <alignment horizontal="right" vertical="center" wrapText="1"/>
      <protection locked="0"/>
    </xf>
    <xf numFmtId="49" fontId="10" fillId="2" borderId="1" xfId="0" applyNumberFormat="1" applyFont="1" applyFill="1" applyBorder="1" applyAlignment="1">
      <alignment horizontal="right" vertical="center" wrapText="1"/>
      <protection locked="0"/>
    </xf>
    <xf numFmtId="49" fontId="10" fillId="0" borderId="1" xfId="0" applyNumberFormat="1" applyFont="1" applyBorder="1" applyAlignment="1">
      <alignment horizontal="right" vertical="center" wrapText="1"/>
      <protection locked="0"/>
    </xf>
    <xf numFmtId="49" fontId="10" fillId="2" borderId="5" xfId="0" applyNumberFormat="1" applyFont="1" applyFill="1" applyBorder="1" applyAlignment="1">
      <alignment horizontal="right" vertical="center" wrapText="1"/>
      <protection locked="0"/>
    </xf>
    <xf numFmtId="49" fontId="10" fillId="0" borderId="0" xfId="0" applyNumberFormat="1" applyFont="1" applyBorder="1" applyAlignment="1">
      <alignment horizontal="center" vertical="center" wrapText="1"/>
      <protection locked="0"/>
    </xf>
    <xf numFmtId="0" fontId="10" fillId="0" borderId="8" xfId="0" applyFont="1" applyFill="1" applyBorder="1" applyAlignment="1" applyProtection="1">
      <alignment horizontal="center" vertical="center"/>
      <protection locked="0"/>
    </xf>
    <xf numFmtId="49" fontId="10" fillId="0" borderId="0" xfId="0" applyNumberFormat="1" applyFont="1" applyBorder="1" applyAlignment="1">
      <alignment horizontal="right" vertical="center" wrapText="1"/>
      <protection locked="0"/>
    </xf>
    <xf numFmtId="0" fontId="9" fillId="0" borderId="0" xfId="0" applyFont="1" applyFill="1" applyBorder="1" applyAlignment="1" applyProtection="1">
      <alignment vertical="top"/>
      <protection locked="0"/>
    </xf>
    <xf numFmtId="165" fontId="9" fillId="0" borderId="0" xfId="0" applyNumberFormat="1" applyFont="1" applyFill="1" applyBorder="1" applyAlignment="1" applyProtection="1">
      <alignment vertical="top"/>
      <protection locked="0"/>
    </xf>
    <xf numFmtId="1" fontId="9" fillId="0" borderId="0" xfId="0" applyNumberFormat="1" applyFont="1" applyFill="1" applyBorder="1" applyAlignment="1" applyProtection="1">
      <alignment vertical="top"/>
      <protection locked="0"/>
    </xf>
    <xf numFmtId="164" fontId="9" fillId="0" borderId="0" xfId="0" applyNumberFormat="1" applyFont="1" applyFill="1" applyBorder="1" applyAlignment="1" applyProtection="1">
      <alignment vertical="top"/>
      <protection locked="0"/>
    </xf>
    <xf numFmtId="0" fontId="8" fillId="0" borderId="0" xfId="0" applyFont="1" applyFill="1" applyBorder="1" applyAlignment="1" applyProtection="1">
      <alignment horizontal="left" vertical="top" indent="1"/>
    </xf>
    <xf numFmtId="0" fontId="3" fillId="0" borderId="0" xfId="0" applyNumberFormat="1" applyFont="1" applyFill="1" applyBorder="1" applyAlignment="1" applyProtection="1">
      <alignment horizontal="right"/>
      <protection locked="0"/>
    </xf>
    <xf numFmtId="0" fontId="3" fillId="0" borderId="11" xfId="0" applyFont="1" applyFill="1" applyBorder="1" applyAlignment="1" applyProtection="1">
      <alignment vertical="top"/>
      <protection locked="0"/>
    </xf>
    <xf numFmtId="49" fontId="10" fillId="0" borderId="12" xfId="0" applyNumberFormat="1" applyFont="1" applyBorder="1" applyAlignment="1">
      <alignment horizontal="center" wrapText="1"/>
      <protection locked="0"/>
    </xf>
    <xf numFmtId="0" fontId="13" fillId="0" borderId="0" xfId="0" applyFont="1" applyFill="1" applyBorder="1" applyAlignment="1" applyProtection="1">
      <alignment horizontal="right" vertical="top"/>
      <protection locked="0"/>
    </xf>
    <xf numFmtId="0" fontId="13" fillId="5" borderId="7" xfId="0" applyFont="1" applyFill="1" applyBorder="1" applyAlignment="1" applyProtection="1">
      <alignment horizontal="center" vertical="top"/>
      <protection locked="0"/>
    </xf>
    <xf numFmtId="0" fontId="15" fillId="5" borderId="7" xfId="0" applyFont="1" applyFill="1" applyBorder="1" applyAlignment="1" applyProtection="1">
      <alignment horizontal="center" vertical="top"/>
      <protection locked="0"/>
    </xf>
    <xf numFmtId="49" fontId="14" fillId="2" borderId="5" xfId="0" applyNumberFormat="1" applyFont="1" applyFill="1" applyBorder="1" applyAlignment="1" applyProtection="1">
      <alignment horizontal="right" vertical="center" wrapText="1"/>
      <protection locked="0"/>
    </xf>
    <xf numFmtId="49" fontId="14" fillId="2" borderId="6" xfId="0" applyNumberFormat="1" applyFont="1" applyFill="1" applyBorder="1" applyAlignment="1" applyProtection="1">
      <alignment horizontal="right" vertical="center" wrapText="1"/>
      <protection locked="0"/>
    </xf>
    <xf numFmtId="49" fontId="14" fillId="0" borderId="2" xfId="0" applyNumberFormat="1" applyFont="1" applyFill="1" applyBorder="1" applyAlignment="1" applyProtection="1">
      <alignment horizontal="right" vertical="center" wrapText="1"/>
      <protection locked="0"/>
    </xf>
    <xf numFmtId="49" fontId="14" fillId="0" borderId="1" xfId="0" applyNumberFormat="1" applyFont="1" applyFill="1" applyBorder="1" applyAlignment="1" applyProtection="1">
      <alignment horizontal="right" vertical="center" wrapText="1"/>
      <protection locked="0"/>
    </xf>
    <xf numFmtId="49" fontId="14" fillId="2" borderId="2" xfId="0" applyNumberFormat="1" applyFont="1" applyFill="1" applyBorder="1" applyAlignment="1" applyProtection="1">
      <alignment horizontal="right" vertical="center" wrapText="1"/>
      <protection locked="0"/>
    </xf>
    <xf numFmtId="49" fontId="14" fillId="2" borderId="1" xfId="0" applyNumberFormat="1" applyFont="1" applyFill="1" applyBorder="1" applyAlignment="1" applyProtection="1">
      <alignment horizontal="right" vertical="center" wrapText="1"/>
      <protection locked="0"/>
    </xf>
    <xf numFmtId="49" fontId="14" fillId="0" borderId="4" xfId="0" applyNumberFormat="1" applyFont="1" applyFill="1" applyBorder="1" applyAlignment="1" applyProtection="1">
      <alignment horizontal="right" vertical="center" wrapText="1"/>
      <protection locked="0"/>
    </xf>
    <xf numFmtId="49" fontId="14" fillId="0" borderId="3" xfId="0" applyNumberFormat="1" applyFont="1" applyFill="1" applyBorder="1" applyAlignment="1" applyProtection="1">
      <alignment horizontal="right" vertical="center" wrapText="1"/>
      <protection locked="0"/>
    </xf>
    <xf numFmtId="49" fontId="12" fillId="0" borderId="4" xfId="0" applyNumberFormat="1" applyFont="1" applyBorder="1" applyAlignment="1">
      <alignment horizontal="center" vertical="center" wrapText="1"/>
      <protection locked="0"/>
    </xf>
    <xf numFmtId="49" fontId="12" fillId="0" borderId="2" xfId="0" applyNumberFormat="1" applyFont="1" applyBorder="1" applyAlignment="1">
      <alignment horizontal="center" vertical="center" wrapText="1"/>
      <protection locked="0"/>
    </xf>
    <xf numFmtId="49" fontId="12" fillId="0" borderId="10" xfId="0" applyNumberFormat="1" applyFont="1" applyBorder="1" applyAlignment="1">
      <alignment horizontal="center" vertical="center" wrapText="1"/>
      <protection locked="0"/>
    </xf>
    <xf numFmtId="0" fontId="11" fillId="0" borderId="0" xfId="0" applyFont="1" applyFill="1" applyBorder="1" applyAlignment="1" applyProtection="1">
      <alignment horizontal="left" vertical="top" wrapText="1"/>
      <protection locked="0"/>
    </xf>
  </cellXfs>
  <cellStyles count="2">
    <cellStyle name="Normal" xfId="0" builtinId="0" customBuiltin="1"/>
    <cellStyle name="Percent" xfId="1" builtinId="5"/>
  </cellStyles>
  <dxfs count="2">
    <dxf>
      <font>
        <color theme="0" tint="-0.14996795556505021"/>
      </font>
      <fill>
        <patternFill>
          <bgColor theme="0" tint="-4.9989318521683403E-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0FFF0"/>
      <color rgb="FFFFF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D5B70-35CF-493C-ACBD-508F01FAF182}">
  <dimension ref="A2:H29"/>
  <sheetViews>
    <sheetView showGridLines="0" tabSelected="1" workbookViewId="0">
      <selection activeCell="D29" sqref="D29"/>
    </sheetView>
  </sheetViews>
  <sheetFormatPr defaultRowHeight="15" x14ac:dyDescent="0.15"/>
  <cols>
    <col min="1" max="1" width="9.33203125" style="2"/>
    <col min="2" max="2" width="48.1640625" style="2" customWidth="1"/>
    <col min="3" max="7" width="32.33203125" style="2" customWidth="1"/>
    <col min="8" max="8" width="33.33203125" style="2" customWidth="1"/>
    <col min="9" max="16384" width="9.33203125" style="2"/>
  </cols>
  <sheetData>
    <row r="2" spans="1:7" ht="15" customHeight="1" x14ac:dyDescent="0.15">
      <c r="B2" s="52" t="s">
        <v>122</v>
      </c>
      <c r="C2" s="52"/>
      <c r="D2" s="52"/>
      <c r="E2" s="52"/>
      <c r="F2" s="52"/>
      <c r="G2" s="52"/>
    </row>
    <row r="3" spans="1:7" x14ac:dyDescent="0.15">
      <c r="B3" s="52"/>
      <c r="C3" s="52"/>
      <c r="D3" s="52"/>
      <c r="E3" s="52"/>
      <c r="F3" s="52"/>
      <c r="G3" s="52"/>
    </row>
    <row r="4" spans="1:7" x14ac:dyDescent="0.15">
      <c r="B4" s="52"/>
      <c r="C4" s="52"/>
      <c r="D4" s="52"/>
      <c r="E4" s="52"/>
      <c r="F4" s="52"/>
      <c r="G4" s="52"/>
    </row>
    <row r="6" spans="1:7" ht="32.25" customHeight="1" x14ac:dyDescent="0.15">
      <c r="B6" s="1" t="s">
        <v>83</v>
      </c>
      <c r="C6" s="1"/>
      <c r="D6" s="1"/>
      <c r="E6" s="1"/>
      <c r="F6" s="1"/>
      <c r="G6" s="1"/>
    </row>
    <row r="8" spans="1:7" x14ac:dyDescent="0.15">
      <c r="C8" s="27" t="s">
        <v>84</v>
      </c>
      <c r="D8" s="27" t="s">
        <v>85</v>
      </c>
      <c r="E8" s="27" t="s">
        <v>86</v>
      </c>
      <c r="F8" s="27" t="s">
        <v>87</v>
      </c>
      <c r="G8" s="27" t="s">
        <v>78</v>
      </c>
    </row>
    <row r="9" spans="1:7" x14ac:dyDescent="0.15">
      <c r="C9" s="40" t="s">
        <v>81</v>
      </c>
      <c r="D9" s="40" t="s">
        <v>81</v>
      </c>
      <c r="E9" s="40" t="s">
        <v>82</v>
      </c>
      <c r="F9" s="40" t="s">
        <v>82</v>
      </c>
      <c r="G9" s="40" t="s">
        <v>82</v>
      </c>
    </row>
    <row r="10" spans="1:7" ht="41.25" customHeight="1" x14ac:dyDescent="0.15">
      <c r="A10" s="3"/>
      <c r="B10" s="23" t="s">
        <v>23</v>
      </c>
      <c r="C10" s="48" t="s">
        <v>98</v>
      </c>
      <c r="D10" s="47" t="s">
        <v>98</v>
      </c>
      <c r="E10" s="47" t="s">
        <v>100</v>
      </c>
      <c r="F10" s="47" t="s">
        <v>98</v>
      </c>
      <c r="G10" s="49" t="s">
        <v>89</v>
      </c>
    </row>
    <row r="11" spans="1:7" ht="33" customHeight="1" x14ac:dyDescent="0.15">
      <c r="A11" s="3"/>
      <c r="B11" s="24" t="s">
        <v>93</v>
      </c>
      <c r="C11" s="46" t="s">
        <v>38</v>
      </c>
      <c r="D11" s="45" t="s">
        <v>29</v>
      </c>
      <c r="E11" s="45" t="s">
        <v>29</v>
      </c>
      <c r="F11" s="45" t="s">
        <v>29</v>
      </c>
      <c r="G11" s="50"/>
    </row>
    <row r="12" spans="1:7" ht="33" customHeight="1" x14ac:dyDescent="0.15">
      <c r="A12" s="3"/>
      <c r="B12" s="25" t="s">
        <v>94</v>
      </c>
      <c r="C12" s="44" t="s">
        <v>75</v>
      </c>
      <c r="D12" s="43" t="s">
        <v>13</v>
      </c>
      <c r="E12" s="43" t="s">
        <v>75</v>
      </c>
      <c r="F12" s="43" t="s">
        <v>13</v>
      </c>
      <c r="G12" s="50"/>
    </row>
    <row r="13" spans="1:7" ht="33" customHeight="1" x14ac:dyDescent="0.15">
      <c r="A13" s="3"/>
      <c r="B13" s="24" t="s">
        <v>95</v>
      </c>
      <c r="C13" s="46" t="s">
        <v>80</v>
      </c>
      <c r="D13" s="45" t="s">
        <v>68</v>
      </c>
      <c r="E13" s="45" t="s">
        <v>80</v>
      </c>
      <c r="F13" s="45" t="s">
        <v>68</v>
      </c>
      <c r="G13" s="50"/>
    </row>
    <row r="14" spans="1:7" ht="33" customHeight="1" x14ac:dyDescent="0.15">
      <c r="A14" s="3"/>
      <c r="B14" s="25" t="s">
        <v>96</v>
      </c>
      <c r="C14" s="44" t="s">
        <v>51</v>
      </c>
      <c r="D14" s="43" t="s">
        <v>40</v>
      </c>
      <c r="E14" s="43" t="s">
        <v>51</v>
      </c>
      <c r="F14" s="43" t="s">
        <v>40</v>
      </c>
      <c r="G14" s="50"/>
    </row>
    <row r="15" spans="1:7" ht="33" customHeight="1" x14ac:dyDescent="0.15">
      <c r="A15" s="3"/>
      <c r="B15" s="24" t="s">
        <v>97</v>
      </c>
      <c r="C15" s="46" t="s">
        <v>80</v>
      </c>
      <c r="D15" s="45" t="s">
        <v>68</v>
      </c>
      <c r="E15" s="45" t="s">
        <v>80</v>
      </c>
      <c r="F15" s="45" t="s">
        <v>68</v>
      </c>
      <c r="G15" s="50"/>
    </row>
    <row r="16" spans="1:7" ht="39" customHeight="1" x14ac:dyDescent="0.15">
      <c r="A16" s="3"/>
      <c r="B16" s="25" t="s">
        <v>52</v>
      </c>
      <c r="C16" s="44" t="s">
        <v>104</v>
      </c>
      <c r="D16" s="43" t="s">
        <v>102</v>
      </c>
      <c r="E16" s="43" t="s">
        <v>104</v>
      </c>
      <c r="F16" s="43" t="s">
        <v>102</v>
      </c>
      <c r="G16" s="50"/>
    </row>
    <row r="17" spans="1:8" ht="33" customHeight="1" thickBot="1" x14ac:dyDescent="0.2">
      <c r="A17" s="3"/>
      <c r="B17" s="26" t="s">
        <v>10</v>
      </c>
      <c r="C17" s="42" t="s">
        <v>105</v>
      </c>
      <c r="D17" s="42" t="s">
        <v>107</v>
      </c>
      <c r="E17" s="42" t="s">
        <v>105</v>
      </c>
      <c r="F17" s="41" t="s">
        <v>105</v>
      </c>
      <c r="G17" s="51"/>
      <c r="H17" s="5"/>
    </row>
    <row r="18" spans="1:8" ht="24" customHeight="1" x14ac:dyDescent="0.15">
      <c r="C18" s="36"/>
      <c r="D18" s="36"/>
      <c r="E18" s="36"/>
      <c r="F18" s="36"/>
      <c r="G18" s="36"/>
    </row>
    <row r="19" spans="1:8" x14ac:dyDescent="0.2">
      <c r="C19" s="37" t="s">
        <v>84</v>
      </c>
      <c r="D19" s="37" t="s">
        <v>85</v>
      </c>
      <c r="E19" s="37" t="s">
        <v>86</v>
      </c>
      <c r="F19" s="37" t="s">
        <v>87</v>
      </c>
      <c r="G19" s="37" t="s">
        <v>78</v>
      </c>
    </row>
    <row r="20" spans="1:8" ht="33" customHeight="1" x14ac:dyDescent="0.15">
      <c r="A20" s="3"/>
      <c r="B20" s="28" t="s">
        <v>88</v>
      </c>
      <c r="C20" s="21">
        <f ca="1">Design!C4</f>
        <v>0.60764222069115081</v>
      </c>
      <c r="D20" s="21">
        <f ca="1">Design!D4</f>
        <v>0.39235777930884891</v>
      </c>
      <c r="E20" s="22">
        <f ca="1">Design!E4</f>
        <v>0</v>
      </c>
      <c r="F20" s="22">
        <f ca="1">Design!F4</f>
        <v>0</v>
      </c>
      <c r="G20" s="21">
        <f ca="1">Design!G4</f>
        <v>0</v>
      </c>
    </row>
    <row r="22" spans="1:8" x14ac:dyDescent="0.15">
      <c r="B22" s="29" t="s">
        <v>90</v>
      </c>
      <c r="C22" s="6">
        <f>SUM(RespondentInclude)</f>
        <v>62</v>
      </c>
    </row>
    <row r="24" spans="1:8" ht="22.5" x14ac:dyDescent="0.15">
      <c r="B24" s="9" t="s">
        <v>108</v>
      </c>
      <c r="C24" s="10"/>
      <c r="D24" s="10"/>
      <c r="E24" s="10"/>
      <c r="F24" s="10"/>
      <c r="G24" s="10"/>
      <c r="H24" s="10"/>
    </row>
    <row r="25" spans="1:8" x14ac:dyDescent="0.15">
      <c r="B25" s="11"/>
      <c r="C25" s="11"/>
      <c r="D25" s="11"/>
      <c r="E25" s="11"/>
      <c r="F25" s="11"/>
      <c r="G25" s="11"/>
      <c r="H25" s="11"/>
    </row>
    <row r="26" spans="1:8" x14ac:dyDescent="0.15">
      <c r="B26" s="11"/>
      <c r="C26" s="12" t="s">
        <v>117</v>
      </c>
      <c r="D26" s="13" t="s">
        <v>109</v>
      </c>
      <c r="E26" s="14"/>
      <c r="F26" s="12" t="s">
        <v>116</v>
      </c>
      <c r="G26" s="13" t="s">
        <v>109</v>
      </c>
    </row>
    <row r="27" spans="1:8" x14ac:dyDescent="0.15">
      <c r="B27" s="15" t="s">
        <v>113</v>
      </c>
      <c r="C27" s="39" t="s">
        <v>81</v>
      </c>
      <c r="D27" s="17">
        <f>Design!D35</f>
        <v>18</v>
      </c>
      <c r="E27" s="15" t="s">
        <v>110</v>
      </c>
      <c r="F27" s="39" t="s">
        <v>81</v>
      </c>
      <c r="G27" s="17">
        <f>Design!H35</f>
        <v>21</v>
      </c>
    </row>
    <row r="28" spans="1:8" x14ac:dyDescent="0.15">
      <c r="B28" s="15" t="s">
        <v>114</v>
      </c>
      <c r="C28" s="39" t="s">
        <v>81</v>
      </c>
      <c r="D28" s="17">
        <f>Design!D36</f>
        <v>20</v>
      </c>
      <c r="E28" s="15" t="s">
        <v>111</v>
      </c>
      <c r="F28" s="39" t="s">
        <v>81</v>
      </c>
      <c r="G28" s="17">
        <f>Design!H36</f>
        <v>17</v>
      </c>
    </row>
    <row r="29" spans="1:8" x14ac:dyDescent="0.15">
      <c r="B29" s="15" t="s">
        <v>115</v>
      </c>
      <c r="C29" s="39" t="s">
        <v>81</v>
      </c>
      <c r="D29" s="17">
        <f>Design!D37</f>
        <v>24</v>
      </c>
      <c r="E29" s="15" t="s">
        <v>112</v>
      </c>
      <c r="F29" s="39" t="s">
        <v>81</v>
      </c>
      <c r="G29" s="17">
        <f>Design!H37</f>
        <v>24</v>
      </c>
    </row>
  </sheetData>
  <mergeCells count="2">
    <mergeCell ref="G10:G17"/>
    <mergeCell ref="B2:G4"/>
  </mergeCells>
  <conditionalFormatting sqref="C20:G20">
    <cfRule type="dataBar" priority="10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{21182B41-B27E-4C13-8ED5-28C7E751206E}</x14:id>
        </ext>
      </extLst>
    </cfRule>
  </conditionalFormatting>
  <conditionalFormatting sqref="C9:G9 C27:C29 F27:F29">
    <cfRule type="cellIs" dxfId="1" priority="9" operator="equal">
      <formula>"Exclude"</formula>
    </cfRule>
  </conditionalFormatting>
  <conditionalFormatting sqref="C10:G17 C20:G20">
    <cfRule type="expression" dxfId="0" priority="8">
      <formula>(C$9="Exclude")</formula>
    </cfRule>
  </conditionalFormatting>
  <conditionalFormatting sqref="C22">
    <cfRule type="colorScale" priority="1">
      <colorScale>
        <cfvo type="num" val="0"/>
        <cfvo type="num" val="150"/>
        <color rgb="FFF8696B"/>
        <color rgb="FFFCFCFF"/>
      </colorScale>
    </cfRule>
  </conditionalFormatting>
  <dataValidations count="2">
    <dataValidation type="list" allowBlank="1" showInputMessage="1" showErrorMessage="1" sqref="C9:G9 F27:F29 C27:C29" xr:uid="{30918525-5BD8-4C17-8056-8888BCDF83C2}">
      <formula1>"Include,Exclude"</formula1>
    </dataValidation>
    <dataValidation type="list" allowBlank="1" showInputMessage="1" showErrorMessage="1" sqref="C10:F18" xr:uid="{395359BF-0956-4364-A777-54CF1823EA1A}">
      <formula1>INDIRECT("LabelsAttr"&amp;(ROW()-ROW($9:$9)))</formula1>
    </dataValidation>
  </dataValidations>
  <pageMargins left="0.7" right="0.7" top="0.75" bottom="0.75" header="0.3" footer="0.3"/>
  <pageSetup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1182B41-B27E-4C13-8ED5-28C7E751206E}">
            <x14:dataBar minLength="0" maxLength="100" border="1" negativeBarBorderColorSameAsPositive="0">
              <x14:cfvo type="num">
                <xm:f>0</xm:f>
              </x14:cfvo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C20:G20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1ABC6-6923-44EA-9CF8-740373A58E13}">
  <dimension ref="A3:K37"/>
  <sheetViews>
    <sheetView topLeftCell="A25" workbookViewId="0">
      <selection activeCell="D35" sqref="D35"/>
    </sheetView>
  </sheetViews>
  <sheetFormatPr defaultRowHeight="15" x14ac:dyDescent="0.15"/>
  <cols>
    <col min="1" max="2" width="26" style="4" customWidth="1"/>
    <col min="3" max="7" width="32.33203125" style="4" customWidth="1"/>
    <col min="8" max="8" width="33.33203125" style="4" customWidth="1"/>
    <col min="9" max="10" width="10" style="4"/>
    <col min="11" max="16384" width="9.33203125" style="4"/>
  </cols>
  <sheetData>
    <row r="3" spans="1:11" x14ac:dyDescent="0.15">
      <c r="A3" s="7"/>
      <c r="B3" s="7" t="s">
        <v>91</v>
      </c>
      <c r="C3" s="7">
        <f>--(Simulator!C9="Include")</f>
        <v>1</v>
      </c>
      <c r="D3" s="7">
        <f>--(Simulator!D9="Include")</f>
        <v>1</v>
      </c>
      <c r="E3" s="7">
        <f>--(Simulator!E9="Include")</f>
        <v>0</v>
      </c>
      <c r="F3" s="7">
        <f>--(Simulator!F9="Include")</f>
        <v>0</v>
      </c>
      <c r="G3" s="7">
        <f>--(Simulator!G9="Include")</f>
        <v>0</v>
      </c>
      <c r="I3" s="4">
        <v>1</v>
      </c>
      <c r="J3" s="4">
        <v>1</v>
      </c>
      <c r="K3" s="4" t="s">
        <v>100</v>
      </c>
    </row>
    <row r="4" spans="1:11" x14ac:dyDescent="0.15">
      <c r="A4" s="7"/>
      <c r="B4" s="7" t="s">
        <v>92</v>
      </c>
      <c r="C4" s="7">
        <f t="array" aca="1" ref="C4:G4" ca="1">MMULT(TRANSPOSE(RespondentInclude),
                   (EXP(MMULT(Utilities,Design))*
                     MMULT(RespondentInclude,ProductInclude))/
                   (MMULT(EXP(MMULT(Utilities,Design)),
                                      TRANSPOSE(ProductInclude))))
/SUM(RespondentInclude)</f>
        <v>0.60764222069115081</v>
      </c>
      <c r="D4" s="7">
        <f ca="1"/>
        <v>0.39235777930884891</v>
      </c>
      <c r="E4" s="7">
        <f ca="1"/>
        <v>0</v>
      </c>
      <c r="F4" s="7">
        <f ca="1"/>
        <v>0</v>
      </c>
      <c r="G4" s="7">
        <f ca="1"/>
        <v>0</v>
      </c>
      <c r="I4" s="4">
        <v>1</v>
      </c>
      <c r="J4" s="4">
        <v>2</v>
      </c>
      <c r="K4" s="4" t="s">
        <v>98</v>
      </c>
    </row>
    <row r="5" spans="1:11" x14ac:dyDescent="0.15">
      <c r="A5" s="7"/>
      <c r="B5" s="7"/>
      <c r="C5" s="7">
        <v>1</v>
      </c>
      <c r="D5" s="7">
        <v>2</v>
      </c>
      <c r="E5" s="7">
        <v>3</v>
      </c>
      <c r="F5" s="7">
        <v>4</v>
      </c>
      <c r="G5" s="7" t="s">
        <v>78</v>
      </c>
      <c r="I5" s="4">
        <v>1</v>
      </c>
      <c r="J5" s="4">
        <v>3</v>
      </c>
      <c r="K5" s="4" t="s">
        <v>99</v>
      </c>
    </row>
    <row r="6" spans="1:11" x14ac:dyDescent="0.15">
      <c r="A6" s="7">
        <v>1</v>
      </c>
      <c r="B6" s="7">
        <v>1</v>
      </c>
      <c r="C6" s="7" cm="1">
        <f t="array" aca="1" ref="C6" ca="1">--(MATCH(INDEX(Configurator,$A6,C$5),INDIRECT("LabelsAttr"&amp;$A6),0)=$B6)</f>
        <v>0</v>
      </c>
      <c r="D6" s="7" cm="1">
        <f t="array" aca="1" ref="D6" ca="1">--(MATCH(INDEX(Configurator,$A6,D$5),INDIRECT("LabelsAttr"&amp;$A6),0)=$B6)</f>
        <v>0</v>
      </c>
      <c r="E6" s="7" cm="1">
        <f t="array" aca="1" ref="E6" ca="1">--(MATCH(INDEX(Configurator,$A6,E$5),INDIRECT("LabelsAttr"&amp;$A6),0)=$B6)</f>
        <v>1</v>
      </c>
      <c r="F6" s="7" cm="1">
        <f t="array" aca="1" ref="F6" ca="1">--(MATCH(INDEX(Configurator,$A6,F$5),INDIRECT("LabelsAttr"&amp;$A6),0)=$B6)</f>
        <v>0</v>
      </c>
      <c r="G6" s="7">
        <v>0</v>
      </c>
      <c r="I6" s="4">
        <v>2</v>
      </c>
      <c r="J6" s="4">
        <v>1</v>
      </c>
      <c r="K6" s="4" t="s">
        <v>29</v>
      </c>
    </row>
    <row r="7" spans="1:11" x14ac:dyDescent="0.15">
      <c r="A7" s="7">
        <v>1</v>
      </c>
      <c r="B7" s="7">
        <v>2</v>
      </c>
      <c r="C7" s="7" cm="1">
        <f t="array" aca="1" ref="C7" ca="1">--(MATCH(INDEX(Configurator,$A7,C$5),INDIRECT("LabelsAttr"&amp;$A7),0)=$B7)</f>
        <v>1</v>
      </c>
      <c r="D7" s="7" cm="1">
        <f t="array" aca="1" ref="D7" ca="1">--(MATCH(INDEX(Configurator,$A7,D$5),INDIRECT("LabelsAttr"&amp;$A7),0)=$B7)</f>
        <v>1</v>
      </c>
      <c r="E7" s="7" cm="1">
        <f t="array" aca="1" ref="E7" ca="1">--(MATCH(INDEX(Configurator,$A7,E$5),INDIRECT("LabelsAttr"&amp;$A7),0)=$B7)</f>
        <v>0</v>
      </c>
      <c r="F7" s="7" cm="1">
        <f t="array" aca="1" ref="F7" ca="1">--(MATCH(INDEX(Configurator,$A7,F$5),INDIRECT("LabelsAttr"&amp;$A7),0)=$B7)</f>
        <v>1</v>
      </c>
      <c r="G7" s="7">
        <v>0</v>
      </c>
      <c r="I7" s="4">
        <v>2</v>
      </c>
      <c r="J7" s="4">
        <v>2</v>
      </c>
      <c r="K7" s="4" t="s">
        <v>38</v>
      </c>
    </row>
    <row r="8" spans="1:11" x14ac:dyDescent="0.15">
      <c r="A8" s="7">
        <v>1</v>
      </c>
      <c r="B8" s="7">
        <v>3</v>
      </c>
      <c r="C8" s="7" cm="1">
        <f t="array" aca="1" ref="C8" ca="1">--(MATCH(INDEX(Configurator,$A8,C$5),INDIRECT("LabelsAttr"&amp;$A8),0)=$B8)</f>
        <v>0</v>
      </c>
      <c r="D8" s="7" cm="1">
        <f t="array" aca="1" ref="D8" ca="1">--(MATCH(INDEX(Configurator,$A8,D$5),INDIRECT("LabelsAttr"&amp;$A8),0)=$B8)</f>
        <v>0</v>
      </c>
      <c r="E8" s="7" cm="1">
        <f t="array" aca="1" ref="E8" ca="1">--(MATCH(INDEX(Configurator,$A8,E$5),INDIRECT("LabelsAttr"&amp;$A8),0)=$B8)</f>
        <v>0</v>
      </c>
      <c r="F8" s="7" cm="1">
        <f t="array" aca="1" ref="F8" ca="1">--(MATCH(INDEX(Configurator,$A8,F$5),INDIRECT("LabelsAttr"&amp;$A8),0)=$B8)</f>
        <v>0</v>
      </c>
      <c r="G8" s="7">
        <v>0</v>
      </c>
      <c r="I8" s="4">
        <v>2</v>
      </c>
      <c r="J8" s="4">
        <v>3</v>
      </c>
      <c r="K8" s="4" t="s">
        <v>53</v>
      </c>
    </row>
    <row r="9" spans="1:11" x14ac:dyDescent="0.15">
      <c r="A9" s="7">
        <v>2</v>
      </c>
      <c r="B9" s="7">
        <v>1</v>
      </c>
      <c r="C9" s="38" cm="1">
        <f t="array" aca="1" ref="C9" ca="1">--(MATCH(INDEX(Configurator,$A9,C$5),INDIRECT("LabelsAttr"&amp;$A9),0)=$B9)</f>
        <v>0</v>
      </c>
      <c r="D9" s="38" cm="1">
        <f t="array" aca="1" ref="D9" ca="1">--(MATCH(INDEX(Configurator,$A9,D$5),INDIRECT("LabelsAttr"&amp;$A9),0)=$B9)</f>
        <v>1</v>
      </c>
      <c r="E9" s="38" cm="1">
        <f t="array" aca="1" ref="E9" ca="1">--(MATCH(INDEX(Configurator,$A9,E$5),INDIRECT("LabelsAttr"&amp;$A9),0)=$B9)</f>
        <v>1</v>
      </c>
      <c r="F9" s="38" cm="1">
        <f t="array" aca="1" ref="F9" ca="1">--(MATCH(INDEX(Configurator,$A9,F$5),INDIRECT("LabelsAttr"&amp;$A9),0)=$B9)</f>
        <v>1</v>
      </c>
      <c r="G9" s="38">
        <v>0</v>
      </c>
      <c r="I9" s="4">
        <v>3</v>
      </c>
      <c r="J9" s="4">
        <v>1</v>
      </c>
      <c r="K9" s="4" t="s">
        <v>13</v>
      </c>
    </row>
    <row r="10" spans="1:11" x14ac:dyDescent="0.15">
      <c r="A10" s="7">
        <v>2</v>
      </c>
      <c r="B10" s="7">
        <v>2</v>
      </c>
      <c r="C10" s="38" cm="1">
        <f t="array" aca="1" ref="C10" ca="1">--(MATCH(INDEX(Configurator,$A10,C$5),INDIRECT("LabelsAttr"&amp;$A10),0)=$B10)</f>
        <v>1</v>
      </c>
      <c r="D10" s="38" cm="1">
        <f t="array" aca="1" ref="D10" ca="1">--(MATCH(INDEX(Configurator,$A10,D$5),INDIRECT("LabelsAttr"&amp;$A10),0)=$B10)</f>
        <v>0</v>
      </c>
      <c r="E10" s="38" cm="1">
        <f t="array" aca="1" ref="E10" ca="1">--(MATCH(INDEX(Configurator,$A10,E$5),INDIRECT("LabelsAttr"&amp;$A10),0)=$B10)</f>
        <v>0</v>
      </c>
      <c r="F10" s="38" cm="1">
        <f t="array" aca="1" ref="F10" ca="1">--(MATCH(INDEX(Configurator,$A10,F$5),INDIRECT("LabelsAttr"&amp;$A10),0)=$B10)</f>
        <v>0</v>
      </c>
      <c r="G10" s="7">
        <v>0</v>
      </c>
      <c r="I10" s="4">
        <v>3</v>
      </c>
      <c r="J10" s="4">
        <v>2</v>
      </c>
      <c r="K10" s="4" t="s">
        <v>75</v>
      </c>
    </row>
    <row r="11" spans="1:11" x14ac:dyDescent="0.15">
      <c r="A11" s="7">
        <v>2</v>
      </c>
      <c r="B11" s="7">
        <v>3</v>
      </c>
      <c r="C11" s="38" cm="1">
        <f t="array" aca="1" ref="C11" ca="1">--(MATCH(INDEX(Configurator,$A11,C$5),INDIRECT("LabelsAttr"&amp;$A11),0)=$B11)</f>
        <v>0</v>
      </c>
      <c r="D11" s="38" cm="1">
        <f t="array" aca="1" ref="D11" ca="1">--(MATCH(INDEX(Configurator,$A11,D$5),INDIRECT("LabelsAttr"&amp;$A11),0)=$B11)</f>
        <v>0</v>
      </c>
      <c r="E11" s="38" cm="1">
        <f t="array" aca="1" ref="E11" ca="1">--(MATCH(INDEX(Configurator,$A11,E$5),INDIRECT("LabelsAttr"&amp;$A11),0)=$B11)</f>
        <v>0</v>
      </c>
      <c r="F11" s="38" cm="1">
        <f t="array" aca="1" ref="F11" ca="1">--(MATCH(INDEX(Configurator,$A11,F$5),INDIRECT("LabelsAttr"&amp;$A11),0)=$B11)</f>
        <v>0</v>
      </c>
      <c r="G11" s="7">
        <v>0</v>
      </c>
      <c r="I11" s="4">
        <v>3</v>
      </c>
      <c r="J11" s="4">
        <v>3</v>
      </c>
      <c r="K11" s="4" t="s">
        <v>45</v>
      </c>
    </row>
    <row r="12" spans="1:11" x14ac:dyDescent="0.15">
      <c r="A12" s="7">
        <v>3</v>
      </c>
      <c r="B12" s="7">
        <v>1</v>
      </c>
      <c r="C12" s="38" cm="1">
        <f t="array" aca="1" ref="C12" ca="1">--(MATCH(INDEX(Configurator,$A12,C$5),INDIRECT("LabelsAttr"&amp;$A12),0)=$B12)</f>
        <v>0</v>
      </c>
      <c r="D12" s="38" cm="1">
        <f t="array" aca="1" ref="D12" ca="1">--(MATCH(INDEX(Configurator,$A12,D$5),INDIRECT("LabelsAttr"&amp;$A12),0)=$B12)</f>
        <v>1</v>
      </c>
      <c r="E12" s="38" cm="1">
        <f t="array" aca="1" ref="E12" ca="1">--(MATCH(INDEX(Configurator,$A12,E$5),INDIRECT("LabelsAttr"&amp;$A12),0)=$B12)</f>
        <v>0</v>
      </c>
      <c r="F12" s="38" cm="1">
        <f t="array" aca="1" ref="F12" ca="1">--(MATCH(INDEX(Configurator,$A12,F$5),INDIRECT("LabelsAttr"&amp;$A12),0)=$B12)</f>
        <v>1</v>
      </c>
      <c r="G12" s="7">
        <v>0</v>
      </c>
      <c r="I12" s="4">
        <v>3</v>
      </c>
      <c r="J12" s="4">
        <v>4</v>
      </c>
      <c r="K12" s="4" t="s">
        <v>78</v>
      </c>
    </row>
    <row r="13" spans="1:11" x14ac:dyDescent="0.15">
      <c r="A13" s="7">
        <v>3</v>
      </c>
      <c r="B13" s="7">
        <v>2</v>
      </c>
      <c r="C13" s="38" cm="1">
        <f t="array" aca="1" ref="C13" ca="1">--(MATCH(INDEX(Configurator,$A13,C$5),INDIRECT("LabelsAttr"&amp;$A13),0)=$B13)</f>
        <v>1</v>
      </c>
      <c r="D13" s="38" cm="1">
        <f t="array" aca="1" ref="D13" ca="1">--(MATCH(INDEX(Configurator,$A13,D$5),INDIRECT("LabelsAttr"&amp;$A13),0)=$B13)</f>
        <v>0</v>
      </c>
      <c r="E13" s="38" cm="1">
        <f t="array" aca="1" ref="E13" ca="1">--(MATCH(INDEX(Configurator,$A13,E$5),INDIRECT("LabelsAttr"&amp;$A13),0)=$B13)</f>
        <v>1</v>
      </c>
      <c r="F13" s="38" cm="1">
        <f t="array" aca="1" ref="F13" ca="1">--(MATCH(INDEX(Configurator,$A13,F$5),INDIRECT("LabelsAttr"&amp;$A13),0)=$B13)</f>
        <v>0</v>
      </c>
      <c r="G13" s="7">
        <v>0</v>
      </c>
      <c r="I13" s="4">
        <v>4</v>
      </c>
      <c r="J13" s="4">
        <v>1</v>
      </c>
      <c r="K13" s="4" t="s">
        <v>68</v>
      </c>
    </row>
    <row r="14" spans="1:11" x14ac:dyDescent="0.15">
      <c r="A14" s="7">
        <v>3</v>
      </c>
      <c r="B14" s="7">
        <v>3</v>
      </c>
      <c r="C14" s="38" cm="1">
        <f t="array" aca="1" ref="C14" ca="1">--(MATCH(INDEX(Configurator,$A14,C$5),INDIRECT("LabelsAttr"&amp;$A14),0)=$B14)</f>
        <v>0</v>
      </c>
      <c r="D14" s="38" cm="1">
        <f t="array" aca="1" ref="D14" ca="1">--(MATCH(INDEX(Configurator,$A14,D$5),INDIRECT("LabelsAttr"&amp;$A14),0)=$B14)</f>
        <v>0</v>
      </c>
      <c r="E14" s="38" cm="1">
        <f t="array" aca="1" ref="E14" ca="1">--(MATCH(INDEX(Configurator,$A14,E$5),INDIRECT("LabelsAttr"&amp;$A14),0)=$B14)</f>
        <v>0</v>
      </c>
      <c r="F14" s="38" cm="1">
        <f t="array" aca="1" ref="F14" ca="1">--(MATCH(INDEX(Configurator,$A14,F$5),INDIRECT("LabelsAttr"&amp;$A14),0)=$B14)</f>
        <v>0</v>
      </c>
      <c r="G14" s="7">
        <v>0</v>
      </c>
      <c r="I14" s="4">
        <v>4</v>
      </c>
      <c r="J14" s="4">
        <v>2</v>
      </c>
      <c r="K14" s="4" t="s">
        <v>80</v>
      </c>
    </row>
    <row r="15" spans="1:11" x14ac:dyDescent="0.15">
      <c r="A15" s="7">
        <v>3</v>
      </c>
      <c r="B15" s="7">
        <v>4</v>
      </c>
      <c r="C15" s="38" cm="1">
        <f t="array" aca="1" ref="C15" ca="1">--(MATCH(INDEX(Configurator,$A15,C$5),INDIRECT("LabelsAttr"&amp;$A15),0)=$B15)</f>
        <v>0</v>
      </c>
      <c r="D15" s="38" cm="1">
        <f t="array" aca="1" ref="D15" ca="1">--(MATCH(INDEX(Configurator,$A15,D$5),INDIRECT("LabelsAttr"&amp;$A15),0)=$B15)</f>
        <v>0</v>
      </c>
      <c r="E15" s="38" cm="1">
        <f t="array" aca="1" ref="E15" ca="1">--(MATCH(INDEX(Configurator,$A15,E$5),INDIRECT("LabelsAttr"&amp;$A15),0)=$B15)</f>
        <v>0</v>
      </c>
      <c r="F15" s="38" cm="1">
        <f t="array" aca="1" ref="F15" ca="1">--(MATCH(INDEX(Configurator,$A15,F$5),INDIRECT("LabelsAttr"&amp;$A15),0)=$B15)</f>
        <v>0</v>
      </c>
      <c r="G15" s="7">
        <v>0</v>
      </c>
      <c r="I15" s="4">
        <v>5</v>
      </c>
      <c r="J15" s="4">
        <v>1</v>
      </c>
      <c r="K15" s="4" t="s">
        <v>40</v>
      </c>
    </row>
    <row r="16" spans="1:11" x14ac:dyDescent="0.15">
      <c r="A16" s="7">
        <v>4</v>
      </c>
      <c r="B16" s="7">
        <v>1</v>
      </c>
      <c r="C16" s="38" cm="1">
        <f t="array" aca="1" ref="C16" ca="1">--(MATCH(INDEX(Configurator,$A16,C$5),INDIRECT("LabelsAttr"&amp;$A16),0)=$B16)</f>
        <v>0</v>
      </c>
      <c r="D16" s="38" cm="1">
        <f t="array" aca="1" ref="D16" ca="1">--(MATCH(INDEX(Configurator,$A16,D$5),INDIRECT("LabelsAttr"&amp;$A16),0)=$B16)</f>
        <v>1</v>
      </c>
      <c r="E16" s="38" cm="1">
        <f t="array" aca="1" ref="E16" ca="1">--(MATCH(INDEX(Configurator,$A16,E$5),INDIRECT("LabelsAttr"&amp;$A16),0)=$B16)</f>
        <v>0</v>
      </c>
      <c r="F16" s="38" cm="1">
        <f t="array" aca="1" ref="F16" ca="1">--(MATCH(INDEX(Configurator,$A16,F$5),INDIRECT("LabelsAttr"&amp;$A16),0)=$B16)</f>
        <v>1</v>
      </c>
      <c r="G16" s="7">
        <v>0</v>
      </c>
      <c r="I16" s="4">
        <v>5</v>
      </c>
      <c r="J16" s="4">
        <v>2</v>
      </c>
      <c r="K16" s="4" t="s">
        <v>51</v>
      </c>
    </row>
    <row r="17" spans="1:11" x14ac:dyDescent="0.15">
      <c r="A17" s="7">
        <v>4</v>
      </c>
      <c r="B17" s="7">
        <v>2</v>
      </c>
      <c r="C17" s="38" cm="1">
        <f t="array" aca="1" ref="C17" ca="1">--(MATCH(INDEX(Configurator,$A17,C$5),INDIRECT("LabelsAttr"&amp;$A17),0)=$B17)</f>
        <v>1</v>
      </c>
      <c r="D17" s="38" cm="1">
        <f t="array" aca="1" ref="D17" ca="1">--(MATCH(INDEX(Configurator,$A17,D$5),INDIRECT("LabelsAttr"&amp;$A17),0)=$B17)</f>
        <v>0</v>
      </c>
      <c r="E17" s="38" cm="1">
        <f t="array" aca="1" ref="E17" ca="1">--(MATCH(INDEX(Configurator,$A17,E$5),INDIRECT("LabelsAttr"&amp;$A17),0)=$B17)</f>
        <v>1</v>
      </c>
      <c r="F17" s="38" cm="1">
        <f t="array" aca="1" ref="F17" ca="1">--(MATCH(INDEX(Configurator,$A17,F$5),INDIRECT("LabelsAttr"&amp;$A17),0)=$B17)</f>
        <v>0</v>
      </c>
      <c r="G17" s="7">
        <v>0</v>
      </c>
      <c r="I17" s="4">
        <v>5</v>
      </c>
      <c r="J17" s="4">
        <v>3</v>
      </c>
      <c r="K17" s="4" t="s">
        <v>62</v>
      </c>
    </row>
    <row r="18" spans="1:11" ht="24" customHeight="1" x14ac:dyDescent="0.15">
      <c r="A18" s="7">
        <v>5</v>
      </c>
      <c r="B18" s="7">
        <v>1</v>
      </c>
      <c r="C18" s="7" cm="1">
        <f t="array" aca="1" ref="C18" ca="1">--(MATCH(INDEX(Configurator,$A18,C$5),INDIRECT("LabelsAttr"&amp;$A18),0)=$B18)</f>
        <v>0</v>
      </c>
      <c r="D18" s="7" cm="1">
        <f t="array" aca="1" ref="D18" ca="1">--(MATCH(INDEX(Configurator,$A18,D$5),INDIRECT("LabelsAttr"&amp;$A18),0)=$B18)</f>
        <v>1</v>
      </c>
      <c r="E18" s="7" cm="1">
        <f t="array" aca="1" ref="E18" ca="1">--(MATCH(INDEX(Configurator,$A18,E$5),INDIRECT("LabelsAttr"&amp;$A18),0)=$B18)</f>
        <v>0</v>
      </c>
      <c r="F18" s="7" cm="1">
        <f t="array" aca="1" ref="F18" ca="1">--(MATCH(INDEX(Configurator,$A18,F$5),INDIRECT("LabelsAttr"&amp;$A18),0)=$B18)</f>
        <v>1</v>
      </c>
      <c r="G18" s="7">
        <v>0</v>
      </c>
      <c r="I18" s="4">
        <v>5</v>
      </c>
      <c r="J18" s="4">
        <v>4</v>
      </c>
      <c r="K18" s="4" t="s">
        <v>78</v>
      </c>
    </row>
    <row r="19" spans="1:11" x14ac:dyDescent="0.2">
      <c r="A19" s="7">
        <v>5</v>
      </c>
      <c r="B19" s="7">
        <v>2</v>
      </c>
      <c r="C19" s="35" cm="1">
        <f t="array" aca="1" ref="C19" ca="1">--(MATCH(INDEX(Configurator,$A19,C$5),INDIRECT("LabelsAttr"&amp;$A19),0)=$B19)</f>
        <v>1</v>
      </c>
      <c r="D19" s="35" cm="1">
        <f t="array" aca="1" ref="D19" ca="1">--(MATCH(INDEX(Configurator,$A19,D$5),INDIRECT("LabelsAttr"&amp;$A19),0)=$B19)</f>
        <v>0</v>
      </c>
      <c r="E19" s="35" cm="1">
        <f t="array" aca="1" ref="E19" ca="1">--(MATCH(INDEX(Configurator,$A19,E$5),INDIRECT("LabelsAttr"&amp;$A19),0)=$B19)</f>
        <v>1</v>
      </c>
      <c r="F19" s="35" cm="1">
        <f t="array" aca="1" ref="F19" ca="1">--(MATCH(INDEX(Configurator,$A19,F$5),INDIRECT("LabelsAttr"&amp;$A19),0)=$B19)</f>
        <v>0</v>
      </c>
      <c r="G19" s="35">
        <v>0</v>
      </c>
      <c r="I19" s="4">
        <v>6</v>
      </c>
      <c r="J19" s="4">
        <v>1</v>
      </c>
      <c r="K19" s="4" t="s">
        <v>68</v>
      </c>
    </row>
    <row r="20" spans="1:11" x14ac:dyDescent="0.15">
      <c r="A20" s="7">
        <v>5</v>
      </c>
      <c r="B20" s="7">
        <v>3</v>
      </c>
      <c r="C20" s="7" cm="1">
        <f t="array" aca="1" ref="C20" ca="1">--(MATCH(INDEX(Configurator,$A20,C$5),INDIRECT("LabelsAttr"&amp;$A20),0)=$B20)</f>
        <v>0</v>
      </c>
      <c r="D20" s="7" cm="1">
        <f t="array" aca="1" ref="D20" ca="1">--(MATCH(INDEX(Configurator,$A20,D$5),INDIRECT("LabelsAttr"&amp;$A20),0)=$B20)</f>
        <v>0</v>
      </c>
      <c r="E20" s="7" cm="1">
        <f t="array" aca="1" ref="E20" ca="1">--(MATCH(INDEX(Configurator,$A20,E$5),INDIRECT("LabelsAttr"&amp;$A20),0)=$B20)</f>
        <v>0</v>
      </c>
      <c r="F20" s="7" cm="1">
        <f t="array" aca="1" ref="F20" ca="1">--(MATCH(INDEX(Configurator,$A20,F$5),INDIRECT("LabelsAttr"&amp;$A20),0)=$B20)</f>
        <v>0</v>
      </c>
      <c r="G20" s="7">
        <v>0</v>
      </c>
      <c r="I20" s="4">
        <v>6</v>
      </c>
      <c r="J20" s="4">
        <v>2</v>
      </c>
      <c r="K20" s="4" t="s">
        <v>80</v>
      </c>
    </row>
    <row r="21" spans="1:11" x14ac:dyDescent="0.15">
      <c r="A21" s="7">
        <v>5</v>
      </c>
      <c r="B21" s="7">
        <v>4</v>
      </c>
      <c r="C21" s="7" cm="1">
        <f t="array" aca="1" ref="C21" ca="1">--(MATCH(INDEX(Configurator,$A21,C$5),INDIRECT("LabelsAttr"&amp;$A21),0)=$B21)</f>
        <v>0</v>
      </c>
      <c r="D21" s="7" cm="1">
        <f t="array" aca="1" ref="D21" ca="1">--(MATCH(INDEX(Configurator,$A21,D$5),INDIRECT("LabelsAttr"&amp;$A21),0)=$B21)</f>
        <v>0</v>
      </c>
      <c r="E21" s="7" cm="1">
        <f t="array" aca="1" ref="E21" ca="1">--(MATCH(INDEX(Configurator,$A21,E$5),INDIRECT("LabelsAttr"&amp;$A21),0)=$B21)</f>
        <v>0</v>
      </c>
      <c r="F21" s="7" cm="1">
        <f t="array" aca="1" ref="F21" ca="1">--(MATCH(INDEX(Configurator,$A21,F$5),INDIRECT("LabelsAttr"&amp;$A21),0)=$B21)</f>
        <v>0</v>
      </c>
      <c r="G21" s="7">
        <v>0</v>
      </c>
      <c r="I21" s="4">
        <v>7</v>
      </c>
      <c r="J21" s="4">
        <v>1</v>
      </c>
      <c r="K21" s="4" t="s">
        <v>101</v>
      </c>
    </row>
    <row r="22" spans="1:11" x14ac:dyDescent="0.15">
      <c r="A22" s="7">
        <v>6</v>
      </c>
      <c r="B22" s="7">
        <v>1</v>
      </c>
      <c r="C22" s="7" cm="1">
        <f t="array" aca="1" ref="C22" ca="1">--(MATCH(INDEX(Configurator,$A22,C$5),INDIRECT("LabelsAttr"&amp;$A22),0)=$B22)</f>
        <v>0</v>
      </c>
      <c r="D22" s="7" cm="1">
        <f t="array" aca="1" ref="D22" ca="1">--(MATCH(INDEX(Configurator,$A22,D$5),INDIRECT("LabelsAttr"&amp;$A22),0)=$B22)</f>
        <v>1</v>
      </c>
      <c r="E22" s="7" cm="1">
        <f t="array" aca="1" ref="E22" ca="1">--(MATCH(INDEX(Configurator,$A22,E$5),INDIRECT("LabelsAttr"&amp;$A22),0)=$B22)</f>
        <v>0</v>
      </c>
      <c r="F22" s="7" cm="1">
        <f t="array" aca="1" ref="F22" ca="1">--(MATCH(INDEX(Configurator,$A22,F$5),INDIRECT("LabelsAttr"&amp;$A22),0)=$B22)</f>
        <v>1</v>
      </c>
      <c r="G22" s="7">
        <v>0</v>
      </c>
      <c r="I22" s="4">
        <v>7</v>
      </c>
      <c r="J22" s="4">
        <v>2</v>
      </c>
      <c r="K22" s="4" t="s">
        <v>102</v>
      </c>
    </row>
    <row r="23" spans="1:11" x14ac:dyDescent="0.15">
      <c r="A23" s="7">
        <v>6</v>
      </c>
      <c r="B23" s="7">
        <v>2</v>
      </c>
      <c r="C23" s="7" cm="1">
        <f t="array" aca="1" ref="C23" ca="1">--(MATCH(INDEX(Configurator,$A23,C$5),INDIRECT("LabelsAttr"&amp;$A23),0)=$B23)</f>
        <v>1</v>
      </c>
      <c r="D23" s="7" cm="1">
        <f t="array" aca="1" ref="D23" ca="1">--(MATCH(INDEX(Configurator,$A23,D$5),INDIRECT("LabelsAttr"&amp;$A23),0)=$B23)</f>
        <v>0</v>
      </c>
      <c r="E23" s="7" cm="1">
        <f t="array" aca="1" ref="E23" ca="1">--(MATCH(INDEX(Configurator,$A23,E$5),INDIRECT("LabelsAttr"&amp;$A23),0)=$B23)</f>
        <v>1</v>
      </c>
      <c r="F23" s="7" cm="1">
        <f t="array" aca="1" ref="F23" ca="1">--(MATCH(INDEX(Configurator,$A23,F$5),INDIRECT("LabelsAttr"&amp;$A23),0)=$B23)</f>
        <v>0</v>
      </c>
      <c r="G23" s="7">
        <v>0</v>
      </c>
      <c r="I23" s="4">
        <v>7</v>
      </c>
      <c r="J23" s="4">
        <v>3</v>
      </c>
      <c r="K23" s="4" t="s">
        <v>103</v>
      </c>
    </row>
    <row r="24" spans="1:11" x14ac:dyDescent="0.15">
      <c r="A24" s="7">
        <v>7</v>
      </c>
      <c r="B24" s="7">
        <v>1</v>
      </c>
      <c r="C24" s="7" cm="1">
        <f t="array" aca="1" ref="C24" ca="1">--(MATCH(INDEX(Configurator,$A24,C$5),INDIRECT("LabelsAttr"&amp;$A24),0)=$B24)</f>
        <v>0</v>
      </c>
      <c r="D24" s="7" cm="1">
        <f t="array" aca="1" ref="D24" ca="1">--(MATCH(INDEX(Configurator,$A24,D$5),INDIRECT("LabelsAttr"&amp;$A24),0)=$B24)</f>
        <v>0</v>
      </c>
      <c r="E24" s="7" cm="1">
        <f t="array" aca="1" ref="E24" ca="1">--(MATCH(INDEX(Configurator,$A24,E$5),INDIRECT("LabelsAttr"&amp;$A24),0)=$B24)</f>
        <v>0</v>
      </c>
      <c r="F24" s="7" cm="1">
        <f t="array" aca="1" ref="F24" ca="1">--(MATCH(INDEX(Configurator,$A24,F$5),INDIRECT("LabelsAttr"&amp;$A24),0)=$B24)</f>
        <v>0</v>
      </c>
      <c r="G24" s="7">
        <v>0</v>
      </c>
      <c r="I24" s="4">
        <v>7</v>
      </c>
      <c r="J24" s="4">
        <v>4</v>
      </c>
      <c r="K24" s="4" t="s">
        <v>104</v>
      </c>
    </row>
    <row r="25" spans="1:11" x14ac:dyDescent="0.15">
      <c r="A25" s="7">
        <v>7</v>
      </c>
      <c r="B25" s="7">
        <v>2</v>
      </c>
      <c r="C25" s="7" cm="1">
        <f t="array" aca="1" ref="C25" ca="1">--(MATCH(INDEX(Configurator,$A25,C$5),INDIRECT("LabelsAttr"&amp;$A25),0)=$B25)</f>
        <v>0</v>
      </c>
      <c r="D25" s="7" cm="1">
        <f t="array" aca="1" ref="D25" ca="1">--(MATCH(INDEX(Configurator,$A25,D$5),INDIRECT("LabelsAttr"&amp;$A25),0)=$B25)</f>
        <v>1</v>
      </c>
      <c r="E25" s="7" cm="1">
        <f t="array" aca="1" ref="E25" ca="1">--(MATCH(INDEX(Configurator,$A25,E$5),INDIRECT("LabelsAttr"&amp;$A25),0)=$B25)</f>
        <v>0</v>
      </c>
      <c r="F25" s="7" cm="1">
        <f t="array" aca="1" ref="F25" ca="1">--(MATCH(INDEX(Configurator,$A25,F$5),INDIRECT("LabelsAttr"&amp;$A25),0)=$B25)</f>
        <v>1</v>
      </c>
      <c r="G25" s="7">
        <v>0</v>
      </c>
      <c r="I25" s="4">
        <v>8</v>
      </c>
      <c r="J25" s="4">
        <v>1</v>
      </c>
      <c r="K25" s="8" t="s">
        <v>105</v>
      </c>
    </row>
    <row r="26" spans="1:11" x14ac:dyDescent="0.15">
      <c r="A26" s="7">
        <v>7</v>
      </c>
      <c r="B26" s="7">
        <v>3</v>
      </c>
      <c r="C26" s="7" cm="1">
        <f t="array" aca="1" ref="C26" ca="1">--(MATCH(INDEX(Configurator,$A26,C$5),INDIRECT("LabelsAttr"&amp;$A26),0)=$B26)</f>
        <v>0</v>
      </c>
      <c r="D26" s="7" cm="1">
        <f t="array" aca="1" ref="D26" ca="1">--(MATCH(INDEX(Configurator,$A26,D$5),INDIRECT("LabelsAttr"&amp;$A26),0)=$B26)</f>
        <v>0</v>
      </c>
      <c r="E26" s="7" cm="1">
        <f t="array" aca="1" ref="E26" ca="1">--(MATCH(INDEX(Configurator,$A26,E$5),INDIRECT("LabelsAttr"&amp;$A26),0)=$B26)</f>
        <v>0</v>
      </c>
      <c r="F26" s="7" cm="1">
        <f t="array" aca="1" ref="F26" ca="1">--(MATCH(INDEX(Configurator,$A26,F$5),INDIRECT("LabelsAttr"&amp;$A26),0)=$B26)</f>
        <v>0</v>
      </c>
      <c r="G26" s="7">
        <v>0</v>
      </c>
      <c r="I26" s="4">
        <v>8</v>
      </c>
      <c r="J26" s="4">
        <v>2</v>
      </c>
      <c r="K26" s="8" t="s">
        <v>106</v>
      </c>
    </row>
    <row r="27" spans="1:11" x14ac:dyDescent="0.15">
      <c r="A27" s="7">
        <v>7</v>
      </c>
      <c r="B27" s="7">
        <v>4</v>
      </c>
      <c r="C27" s="38" cm="1">
        <f t="array" aca="1" ref="C27" ca="1">--(MATCH(INDEX(Configurator,$A27,C$5),INDIRECT("LabelsAttr"&amp;$A27),0)=$B27)</f>
        <v>1</v>
      </c>
      <c r="D27" s="7" cm="1">
        <f t="array" aca="1" ref="D27" ca="1">--(MATCH(INDEX(Configurator,$A27,D$5),INDIRECT("LabelsAttr"&amp;$A27),0)=$B27)</f>
        <v>0</v>
      </c>
      <c r="E27" s="7" cm="1">
        <f t="array" aca="1" ref="E27" ca="1">--(MATCH(INDEX(Configurator,$A27,E$5),INDIRECT("LabelsAttr"&amp;$A27),0)=$B27)</f>
        <v>1</v>
      </c>
      <c r="F27" s="38" cm="1">
        <f t="array" aca="1" ref="F27" ca="1">--(MATCH(INDEX(Configurator,$A27,F$5),INDIRECT("LabelsAttr"&amp;$A27),0)=$B27)</f>
        <v>0</v>
      </c>
      <c r="G27" s="7">
        <v>0</v>
      </c>
      <c r="I27" s="4">
        <v>8</v>
      </c>
      <c r="J27" s="4">
        <v>3</v>
      </c>
      <c r="K27" s="8" t="s">
        <v>107</v>
      </c>
    </row>
    <row r="28" spans="1:11" x14ac:dyDescent="0.15">
      <c r="A28" s="7">
        <v>8</v>
      </c>
      <c r="B28" s="7">
        <v>1</v>
      </c>
      <c r="C28" s="38" cm="1">
        <f t="array" aca="1" ref="C28" ca="1">--(MATCH(INDEX(Configurator,$A28,C$5),INDIRECT("LabelsAttr"&amp;$A28),0)=$B28)</f>
        <v>1</v>
      </c>
      <c r="D28" s="7" cm="1">
        <f t="array" aca="1" ref="D28" ca="1">--(MATCH(INDEX(Configurator,$A28,D$5),INDIRECT("LabelsAttr"&amp;$A28),0)=$B28)</f>
        <v>0</v>
      </c>
      <c r="E28" s="7" cm="1">
        <f t="array" aca="1" ref="E28" ca="1">--(MATCH(INDEX(Configurator,$A28,E$5),INDIRECT("LabelsAttr"&amp;$A28),0)=$B28)</f>
        <v>1</v>
      </c>
      <c r="F28" s="38" cm="1">
        <f t="array" aca="1" ref="F28" ca="1">--(MATCH(INDEX(Configurator,$A28,F$5),INDIRECT("LabelsAttr"&amp;$A28),0)=$B28)</f>
        <v>1</v>
      </c>
      <c r="G28" s="7">
        <v>0</v>
      </c>
      <c r="I28" s="4" t="s">
        <v>78</v>
      </c>
      <c r="J28" s="4" t="s">
        <v>78</v>
      </c>
      <c r="K28" s="4" t="s">
        <v>31</v>
      </c>
    </row>
    <row r="29" spans="1:11" x14ac:dyDescent="0.15">
      <c r="A29" s="7">
        <v>8</v>
      </c>
      <c r="B29" s="7">
        <v>2</v>
      </c>
      <c r="C29" s="38" cm="1">
        <f t="array" aca="1" ref="C29" ca="1">--(MATCH(INDEX(Configurator,$A29,C$5),INDIRECT("LabelsAttr"&amp;$A29),0)=$B29)</f>
        <v>0</v>
      </c>
      <c r="D29" s="7" cm="1">
        <f t="array" aca="1" ref="D29" ca="1">--(MATCH(INDEX(Configurator,$A29,D$5),INDIRECT("LabelsAttr"&amp;$A29),0)=$B29)</f>
        <v>0</v>
      </c>
      <c r="E29" s="7" cm="1">
        <f t="array" aca="1" ref="E29" ca="1">--(MATCH(INDEX(Configurator,$A29,E$5),INDIRECT("LabelsAttr"&amp;$A29),0)=$B29)</f>
        <v>0</v>
      </c>
      <c r="F29" s="38" cm="1">
        <f t="array" aca="1" ref="F29" ca="1">--(MATCH(INDEX(Configurator,$A29,F$5),INDIRECT("LabelsAttr"&amp;$A29),0)=$B29)</f>
        <v>0</v>
      </c>
      <c r="G29" s="7">
        <v>0</v>
      </c>
    </row>
    <row r="30" spans="1:11" x14ac:dyDescent="0.15">
      <c r="A30" s="7">
        <v>8</v>
      </c>
      <c r="B30" s="7">
        <v>3</v>
      </c>
      <c r="C30" s="7" cm="1">
        <f t="array" aca="1" ref="C30" ca="1">--(MATCH(INDEX(Configurator,$A30,C$5),INDIRECT("LabelsAttr"&amp;$A30),0)=$B30)</f>
        <v>0</v>
      </c>
      <c r="D30" s="7" cm="1">
        <f t="array" aca="1" ref="D30" ca="1">--(MATCH(INDEX(Configurator,$A30,D$5),INDIRECT("LabelsAttr"&amp;$A30),0)=$B30)</f>
        <v>1</v>
      </c>
      <c r="E30" s="7" cm="1">
        <f t="array" aca="1" ref="E30" ca="1">--(MATCH(INDEX(Configurator,$A30,E$5),INDIRECT("LabelsAttr"&amp;$A30),0)=$B30)</f>
        <v>0</v>
      </c>
      <c r="F30" s="7" cm="1">
        <f t="array" aca="1" ref="F30" ca="1">--(MATCH(INDEX(Configurator,$A30,F$5),INDIRECT("LabelsAttr"&amp;$A30),0)=$B30)</f>
        <v>0</v>
      </c>
      <c r="G30" s="7">
        <v>0</v>
      </c>
      <c r="K30" s="4" t="s">
        <v>23</v>
      </c>
    </row>
    <row r="31" spans="1:11" x14ac:dyDescent="0.15">
      <c r="A31" s="7" t="s">
        <v>78</v>
      </c>
      <c r="B31" s="7" t="s">
        <v>78</v>
      </c>
      <c r="C31" s="7">
        <v>0</v>
      </c>
      <c r="D31" s="7">
        <v>0</v>
      </c>
      <c r="E31" s="7">
        <v>0</v>
      </c>
      <c r="F31" s="7">
        <v>0</v>
      </c>
      <c r="G31" s="7">
        <v>1</v>
      </c>
      <c r="K31" s="4" t="s">
        <v>93</v>
      </c>
    </row>
    <row r="32" spans="1:11" x14ac:dyDescent="0.15">
      <c r="K32" s="4" t="s">
        <v>94</v>
      </c>
    </row>
    <row r="33" spans="1:11" x14ac:dyDescent="0.15">
      <c r="A33" s="4" t="s">
        <v>108</v>
      </c>
      <c r="K33" s="4" t="s">
        <v>95</v>
      </c>
    </row>
    <row r="34" spans="1:11" x14ac:dyDescent="0.15">
      <c r="B34" s="11"/>
      <c r="C34" s="12" t="s">
        <v>117</v>
      </c>
      <c r="D34" s="13" t="s">
        <v>109</v>
      </c>
      <c r="E34" s="14"/>
      <c r="F34" s="14"/>
      <c r="G34" s="12" t="s">
        <v>116</v>
      </c>
      <c r="H34" s="13" t="s">
        <v>109</v>
      </c>
      <c r="K34" s="4" t="s">
        <v>96</v>
      </c>
    </row>
    <row r="35" spans="1:11" x14ac:dyDescent="0.15">
      <c r="A35" s="4">
        <v>1</v>
      </c>
      <c r="B35" s="15" t="s">
        <v>113</v>
      </c>
      <c r="C35" s="16" t="b">
        <f>Simulator!C27="Include"</f>
        <v>1</v>
      </c>
      <c r="D35" s="17" cm="1">
        <f t="array" ref="D35">SUM(RespondentInclude*(Utilities!$AD$2:$AD$63=Design!$A35))</f>
        <v>18</v>
      </c>
      <c r="E35" s="11"/>
      <c r="F35" s="15" t="s">
        <v>110</v>
      </c>
      <c r="G35" s="16" t="b">
        <f>Simulator!F27="Include"</f>
        <v>1</v>
      </c>
      <c r="H35" s="17" cm="1">
        <f t="array" ref="H35">SUM(RespondentInclude*(Utilities!$AE$2:$AE$63=Design!$A35))</f>
        <v>21</v>
      </c>
      <c r="K35" s="4" t="s">
        <v>97</v>
      </c>
    </row>
    <row r="36" spans="1:11" x14ac:dyDescent="0.15">
      <c r="A36" s="4">
        <v>2</v>
      </c>
      <c r="B36" s="15" t="s">
        <v>114</v>
      </c>
      <c r="C36" s="16" t="b">
        <f>Simulator!C28="Include"</f>
        <v>1</v>
      </c>
      <c r="D36" s="34" cm="1">
        <f t="array" ref="D36">SUM(RespondentInclude*(Utilities!$AD$2:$AD$63=Design!$A36))</f>
        <v>20</v>
      </c>
      <c r="E36" s="11"/>
      <c r="F36" s="15" t="s">
        <v>111</v>
      </c>
      <c r="G36" s="16" t="b">
        <f>Simulator!F28="Include"</f>
        <v>1</v>
      </c>
      <c r="H36" s="34" cm="1">
        <f t="array" ref="H36">SUM(RespondentInclude*(Utilities!$AE$2:$AE$63=Design!$A36))</f>
        <v>17</v>
      </c>
      <c r="K36" s="4" t="s">
        <v>52</v>
      </c>
    </row>
    <row r="37" spans="1:11" x14ac:dyDescent="0.15">
      <c r="A37" s="4">
        <v>3</v>
      </c>
      <c r="B37" s="15" t="s">
        <v>115</v>
      </c>
      <c r="C37" s="16" t="b">
        <f>Simulator!C29="Include"</f>
        <v>1</v>
      </c>
      <c r="D37" s="34" cm="1">
        <f t="array" ref="D37">SUM(RespondentInclude*(Utilities!$AD$2:$AD$63=Design!$A37))</f>
        <v>24</v>
      </c>
      <c r="E37" s="11"/>
      <c r="F37" s="15" t="s">
        <v>112</v>
      </c>
      <c r="G37" s="16" t="b">
        <f>Simulator!F29="Include"</f>
        <v>1</v>
      </c>
      <c r="H37" s="34" cm="1">
        <f t="array" ref="H37">SUM(RespondentInclude*(Utilities!$AE$2:$AE$63=Design!$A37))</f>
        <v>24</v>
      </c>
      <c r="K37" s="4" t="s">
        <v>10</v>
      </c>
    </row>
  </sheetData>
  <pageMargins left="0.7" right="0.7" top="0.75" bottom="0.75" header="0.3" footer="0.3"/>
  <ignoredErrors>
    <ignoredError sqref="C6:F30" unlocked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63"/>
  <sheetViews>
    <sheetView topLeftCell="Q1" workbookViewId="0">
      <selection activeCell="Z18" sqref="Z18"/>
    </sheetView>
  </sheetViews>
  <sheetFormatPr defaultColWidth="10" defaultRowHeight="15" customHeight="1" x14ac:dyDescent="0.15"/>
  <cols>
    <col min="1" max="3" width="17" customWidth="1"/>
    <col min="4" max="8" width="19" customWidth="1"/>
    <col min="9" max="9" width="20" customWidth="1"/>
    <col min="10" max="10" width="19" customWidth="1"/>
    <col min="11" max="11" width="20" customWidth="1"/>
    <col min="12" max="12" width="18" customWidth="1"/>
    <col min="13" max="13" width="19" customWidth="1"/>
    <col min="14" max="14" width="20" customWidth="1"/>
    <col min="15" max="15" width="19" customWidth="1"/>
    <col min="16" max="16" width="21" customWidth="1"/>
    <col min="17" max="17" width="20" customWidth="1"/>
    <col min="18" max="18" width="18" customWidth="1"/>
    <col min="19" max="19" width="21" customWidth="1"/>
    <col min="20" max="22" width="20" customWidth="1"/>
    <col min="23" max="23" width="21" customWidth="1"/>
    <col min="24" max="24" width="20" customWidth="1"/>
    <col min="25" max="25" width="19" customWidth="1"/>
    <col min="26" max="26" width="18" customWidth="1"/>
    <col min="27" max="27" width="20" customWidth="1"/>
    <col min="28" max="28" width="19" customWidth="1"/>
    <col min="29" max="29" width="18" customWidth="1"/>
    <col min="30" max="30" width="10" customWidth="1"/>
  </cols>
  <sheetData>
    <row r="1" spans="1:34" ht="15" customHeight="1" x14ac:dyDescent="0.15">
      <c r="A1" s="18" t="s">
        <v>1</v>
      </c>
      <c r="B1" s="18" t="s">
        <v>74</v>
      </c>
      <c r="C1" s="18" t="s">
        <v>72</v>
      </c>
      <c r="D1" s="19" t="s">
        <v>100</v>
      </c>
      <c r="E1" s="19" t="s">
        <v>98</v>
      </c>
      <c r="F1" s="19" t="s">
        <v>99</v>
      </c>
      <c r="G1" s="19" t="s">
        <v>29</v>
      </c>
      <c r="H1" s="19" t="s">
        <v>38</v>
      </c>
      <c r="I1" s="19" t="s">
        <v>53</v>
      </c>
      <c r="J1" s="19" t="s">
        <v>13</v>
      </c>
      <c r="K1" s="19" t="s">
        <v>75</v>
      </c>
      <c r="L1" s="19" t="s">
        <v>45</v>
      </c>
      <c r="M1" s="19" t="s">
        <v>78</v>
      </c>
      <c r="N1" s="19" t="s">
        <v>68</v>
      </c>
      <c r="O1" s="19" t="s">
        <v>80</v>
      </c>
      <c r="P1" s="19" t="s">
        <v>40</v>
      </c>
      <c r="Q1" s="19" t="s">
        <v>51</v>
      </c>
      <c r="R1" s="19" t="s">
        <v>62</v>
      </c>
      <c r="S1" s="19" t="s">
        <v>78</v>
      </c>
      <c r="T1" s="19" t="s">
        <v>68</v>
      </c>
      <c r="U1" s="19" t="s">
        <v>80</v>
      </c>
      <c r="V1" s="19" t="s">
        <v>101</v>
      </c>
      <c r="W1" s="19" t="s">
        <v>102</v>
      </c>
      <c r="X1" s="19" t="s">
        <v>103</v>
      </c>
      <c r="Y1" s="19" t="s">
        <v>104</v>
      </c>
      <c r="Z1" s="20" t="s">
        <v>105</v>
      </c>
      <c r="AA1" s="20" t="s">
        <v>106</v>
      </c>
      <c r="AB1" s="20" t="s">
        <v>107</v>
      </c>
      <c r="AC1" s="19" t="s">
        <v>31</v>
      </c>
      <c r="AD1" s="30" t="s">
        <v>117</v>
      </c>
      <c r="AE1" s="30" t="s">
        <v>118</v>
      </c>
      <c r="AF1" s="30" t="s">
        <v>119</v>
      </c>
      <c r="AG1" s="30" t="s">
        <v>120</v>
      </c>
      <c r="AH1" s="30" t="s">
        <v>121</v>
      </c>
    </row>
    <row r="2" spans="1:34" ht="15" customHeight="1" x14ac:dyDescent="0.15">
      <c r="A2" s="18" t="s">
        <v>28</v>
      </c>
      <c r="B2" s="31">
        <v>0.41301588052218902</v>
      </c>
      <c r="C2" s="32">
        <v>26</v>
      </c>
      <c r="D2" s="33">
        <v>-0.72292158467212897</v>
      </c>
      <c r="E2" s="33">
        <v>9.0841612591723395E-2</v>
      </c>
      <c r="F2" s="33">
        <v>0.63207997208039901</v>
      </c>
      <c r="G2" s="33">
        <v>-1.1824366275584901</v>
      </c>
      <c r="H2" s="33">
        <v>0.18759261763146301</v>
      </c>
      <c r="I2" s="33">
        <v>0.99484400992703503</v>
      </c>
      <c r="J2" s="33">
        <v>-1.50617123001373</v>
      </c>
      <c r="K2" s="33">
        <v>1.1696367957463001</v>
      </c>
      <c r="L2" s="33">
        <v>-0.42972747234641101</v>
      </c>
      <c r="M2" s="33">
        <v>0.76626190661382898</v>
      </c>
      <c r="N2" s="33">
        <v>0.51778845252856998</v>
      </c>
      <c r="O2" s="33">
        <v>-0.51778845252856998</v>
      </c>
      <c r="P2" s="33">
        <v>-0.37426792581908702</v>
      </c>
      <c r="Q2" s="33">
        <v>0.23864027291502499</v>
      </c>
      <c r="R2" s="33">
        <v>1.57760551528602</v>
      </c>
      <c r="S2" s="33">
        <v>-1.4419778623819199</v>
      </c>
      <c r="T2" s="33">
        <v>-0.51429630575293095</v>
      </c>
      <c r="U2" s="33">
        <v>0.51429630575293095</v>
      </c>
      <c r="V2" s="33">
        <v>0.55144985896447496</v>
      </c>
      <c r="W2" s="33">
        <v>-0.260836387042989</v>
      </c>
      <c r="X2" s="33">
        <v>1.4836378460924899</v>
      </c>
      <c r="Y2" s="33">
        <v>-1.7742513180139701</v>
      </c>
      <c r="Z2" s="33">
        <v>0.18040611818602201</v>
      </c>
      <c r="AA2" s="33">
        <v>-5.1944164769841799E-3</v>
      </c>
      <c r="AB2" s="33">
        <v>-0.17521170170904099</v>
      </c>
      <c r="AC2" s="33">
        <v>-0.53889597906899001</v>
      </c>
      <c r="AD2" s="30">
        <v>1</v>
      </c>
      <c r="AE2" s="30">
        <v>3</v>
      </c>
      <c r="AF2" s="30" t="b" cm="1">
        <f t="array" ref="AF2">INDEX(Design!$C$35:$C$37,Utilities!$AD2)</f>
        <v>1</v>
      </c>
      <c r="AG2" s="30" t="b" cm="1">
        <f t="array" ref="AG2">INDEX(Design!$G$35:$G$37,Utilities!$AE2)</f>
        <v>1</v>
      </c>
      <c r="AH2" s="30">
        <f>--AND(AF2:AG2)</f>
        <v>1</v>
      </c>
    </row>
    <row r="3" spans="1:34" ht="15" customHeight="1" x14ac:dyDescent="0.15">
      <c r="A3" s="18" t="s">
        <v>5</v>
      </c>
      <c r="B3" s="31">
        <v>0.30506298646232199</v>
      </c>
      <c r="C3" s="32">
        <v>26</v>
      </c>
      <c r="D3" s="33">
        <v>-1.16008717859584</v>
      </c>
      <c r="E3" s="33">
        <v>-0.33574336435774499</v>
      </c>
      <c r="F3" s="33">
        <v>1.4958305429535701</v>
      </c>
      <c r="G3" s="33">
        <v>-0.90455829504718499</v>
      </c>
      <c r="H3" s="33">
        <v>0.75112117757830699</v>
      </c>
      <c r="I3" s="33">
        <v>0.15343711746886701</v>
      </c>
      <c r="J3" s="33">
        <v>-1.3182651627450099</v>
      </c>
      <c r="K3" s="33">
        <v>0.54543203753688296</v>
      </c>
      <c r="L3" s="33">
        <v>0.85869345873320901</v>
      </c>
      <c r="M3" s="33">
        <v>-8.5860333525090399E-2</v>
      </c>
      <c r="N3" s="33">
        <v>0.28057823622139</v>
      </c>
      <c r="O3" s="33">
        <v>-0.28057823622139</v>
      </c>
      <c r="P3" s="33">
        <v>0.148458589965134</v>
      </c>
      <c r="Q3" s="33">
        <v>0.50437421595523702</v>
      </c>
      <c r="R3" s="33">
        <v>0.14674367113058401</v>
      </c>
      <c r="S3" s="33">
        <v>-0.79957647705095702</v>
      </c>
      <c r="T3" s="33">
        <v>0.52643368571679605</v>
      </c>
      <c r="U3" s="33">
        <v>-0.52643368571679605</v>
      </c>
      <c r="V3" s="33">
        <v>-0.581862168976917</v>
      </c>
      <c r="W3" s="33">
        <v>0.71056835328234602</v>
      </c>
      <c r="X3" s="33">
        <v>-0.51434249523869902</v>
      </c>
      <c r="Y3" s="33">
        <v>0.38563631093329398</v>
      </c>
      <c r="Z3" s="33">
        <v>7.8656464016555294E-2</v>
      </c>
      <c r="AA3" s="33">
        <v>2.31549401872287E-2</v>
      </c>
      <c r="AB3" s="33">
        <v>-0.101811404203783</v>
      </c>
      <c r="AC3" s="33">
        <v>-0.80305866634221601</v>
      </c>
      <c r="AD3" s="30">
        <v>2</v>
      </c>
      <c r="AE3" s="30">
        <v>2</v>
      </c>
      <c r="AF3" s="30" t="b" cm="1">
        <f t="array" ref="AF3">INDEX(Design!$C$35:$C$37,Utilities!$AD3)</f>
        <v>1</v>
      </c>
      <c r="AG3" s="30" t="b" cm="1">
        <f t="array" ref="AG3">INDEX(Design!$G$35:$G$37,Utilities!$AE3)</f>
        <v>1</v>
      </c>
      <c r="AH3" s="30">
        <f t="shared" ref="AH3:AH63" si="0">--AND(AF3:AG3)</f>
        <v>1</v>
      </c>
    </row>
    <row r="4" spans="1:34" ht="15" customHeight="1" x14ac:dyDescent="0.15">
      <c r="A4" s="18" t="s">
        <v>22</v>
      </c>
      <c r="B4" s="31">
        <v>0.55081705210196397</v>
      </c>
      <c r="C4" s="32">
        <v>26</v>
      </c>
      <c r="D4" s="33">
        <v>-2.33597736002364</v>
      </c>
      <c r="E4" s="33">
        <v>-0.50084004351052003</v>
      </c>
      <c r="F4" s="33">
        <v>2.8368174035341398</v>
      </c>
      <c r="G4" s="33">
        <v>-0.50600092070915503</v>
      </c>
      <c r="H4" s="33">
        <v>0.89716551801254996</v>
      </c>
      <c r="I4" s="33">
        <v>-0.39116459730338698</v>
      </c>
      <c r="J4" s="33">
        <v>-1.2073305003718899</v>
      </c>
      <c r="K4" s="33">
        <v>4.1841985752240303E-2</v>
      </c>
      <c r="L4" s="33">
        <v>0.58710341104544905</v>
      </c>
      <c r="M4" s="33">
        <v>0.57838510357418904</v>
      </c>
      <c r="N4" s="33">
        <v>0.52502846393573399</v>
      </c>
      <c r="O4" s="33">
        <v>-0.52502846393573399</v>
      </c>
      <c r="P4" s="33">
        <v>0.73210220365793699</v>
      </c>
      <c r="Q4" s="33">
        <v>-0.58903543143023795</v>
      </c>
      <c r="R4" s="33">
        <v>0.90274223916173202</v>
      </c>
      <c r="S4" s="33">
        <v>-1.0458090113894201</v>
      </c>
      <c r="T4" s="33">
        <v>-0.538899983341105</v>
      </c>
      <c r="U4" s="33">
        <v>0.538899983341105</v>
      </c>
      <c r="V4" s="33">
        <v>0.84410203276843099</v>
      </c>
      <c r="W4" s="33">
        <v>-0.17665701586347601</v>
      </c>
      <c r="X4" s="33">
        <v>-2.0557450528602699</v>
      </c>
      <c r="Y4" s="33">
        <v>1.3883000359553199</v>
      </c>
      <c r="Z4" s="33">
        <v>0.160428446152343</v>
      </c>
      <c r="AA4" s="33">
        <v>0.111726170371631</v>
      </c>
      <c r="AB4" s="33">
        <v>-0.272154616523969</v>
      </c>
      <c r="AC4" s="33">
        <v>-4.7711847478941802</v>
      </c>
      <c r="AD4" s="30">
        <v>3</v>
      </c>
      <c r="AE4" s="30">
        <v>3</v>
      </c>
      <c r="AF4" s="30" t="b" cm="1">
        <f t="array" ref="AF4">INDEX(Design!$C$35:$C$37,Utilities!$AD4)</f>
        <v>1</v>
      </c>
      <c r="AG4" s="30" t="b" cm="1">
        <f t="array" ref="AG4">INDEX(Design!$G$35:$G$37,Utilities!$AE4)</f>
        <v>1</v>
      </c>
      <c r="AH4" s="30">
        <f t="shared" si="0"/>
        <v>1</v>
      </c>
    </row>
    <row r="5" spans="1:34" ht="15" customHeight="1" x14ac:dyDescent="0.15">
      <c r="A5" s="18" t="s">
        <v>65</v>
      </c>
      <c r="B5" s="31">
        <v>0.46480459823492598</v>
      </c>
      <c r="C5" s="32">
        <v>26</v>
      </c>
      <c r="D5" s="33">
        <v>0.26598773395168301</v>
      </c>
      <c r="E5" s="33">
        <v>0.46751028807720002</v>
      </c>
      <c r="F5" s="33">
        <v>-0.73349802202888803</v>
      </c>
      <c r="G5" s="33">
        <v>2.67927073241346E-2</v>
      </c>
      <c r="H5" s="33">
        <v>-1.33518201373882</v>
      </c>
      <c r="I5" s="33">
        <v>1.3083893064147201</v>
      </c>
      <c r="J5" s="33">
        <v>0.48337537026283001</v>
      </c>
      <c r="K5" s="33">
        <v>2.23824932232491</v>
      </c>
      <c r="L5" s="33">
        <v>-1.31128057300733</v>
      </c>
      <c r="M5" s="33">
        <v>-1.4103441195804201</v>
      </c>
      <c r="N5" s="33">
        <v>-0.11684692430448899</v>
      </c>
      <c r="O5" s="33">
        <v>0.11684692430448899</v>
      </c>
      <c r="P5" s="33">
        <v>-0.27930194770331301</v>
      </c>
      <c r="Q5" s="33">
        <v>0.60571549302544603</v>
      </c>
      <c r="R5" s="33">
        <v>0.78546834954551303</v>
      </c>
      <c r="S5" s="33">
        <v>-1.1118818948676601</v>
      </c>
      <c r="T5" s="33">
        <v>0.34723078355828502</v>
      </c>
      <c r="U5" s="33">
        <v>-0.34723078355828502</v>
      </c>
      <c r="V5" s="33">
        <v>-1.7547685820974801</v>
      </c>
      <c r="W5" s="33">
        <v>-2.05031349217893E-2</v>
      </c>
      <c r="X5" s="33">
        <v>1.65561598242792</v>
      </c>
      <c r="Y5" s="33">
        <v>0.119655734591376</v>
      </c>
      <c r="Z5" s="33">
        <v>1.69390066093586</v>
      </c>
      <c r="AA5" s="33">
        <v>-0.327555935759688</v>
      </c>
      <c r="AB5" s="33">
        <v>-1.3663447251762</v>
      </c>
      <c r="AC5" s="33">
        <v>2.2419008767872701</v>
      </c>
      <c r="AD5" s="30">
        <v>1</v>
      </c>
      <c r="AE5" s="30">
        <v>3</v>
      </c>
      <c r="AF5" s="30" t="b" cm="1">
        <f t="array" ref="AF5">INDEX(Design!$C$35:$C$37,Utilities!$AD5)</f>
        <v>1</v>
      </c>
      <c r="AG5" s="30" t="b" cm="1">
        <f t="array" ref="AG5">INDEX(Design!$G$35:$G$37,Utilities!$AE5)</f>
        <v>1</v>
      </c>
      <c r="AH5" s="30">
        <f t="shared" si="0"/>
        <v>1</v>
      </c>
    </row>
    <row r="6" spans="1:34" ht="15" customHeight="1" x14ac:dyDescent="0.15">
      <c r="A6" s="18" t="s">
        <v>30</v>
      </c>
      <c r="B6" s="31">
        <v>0.64692877481473599</v>
      </c>
      <c r="C6" s="32">
        <v>26</v>
      </c>
      <c r="D6" s="33">
        <v>-0.13440351661666</v>
      </c>
      <c r="E6" s="33">
        <v>1.6598104273743</v>
      </c>
      <c r="F6" s="33">
        <v>-1.52540691075763</v>
      </c>
      <c r="G6" s="33">
        <v>-1.41703826404396</v>
      </c>
      <c r="H6" s="33">
        <v>-0.16990441413101101</v>
      </c>
      <c r="I6" s="33">
        <v>1.586942678175</v>
      </c>
      <c r="J6" s="33">
        <v>-0.115022843920182</v>
      </c>
      <c r="K6" s="33">
        <v>2.3054227666826401</v>
      </c>
      <c r="L6" s="33">
        <v>0.28388559471100799</v>
      </c>
      <c r="M6" s="33">
        <v>-2.47428551747343</v>
      </c>
      <c r="N6" s="33">
        <v>0.72944397053495902</v>
      </c>
      <c r="O6" s="33">
        <v>-0.72944397053495902</v>
      </c>
      <c r="P6" s="33">
        <v>-8.8219679647737702E-4</v>
      </c>
      <c r="Q6" s="33">
        <v>0.19442933734250301</v>
      </c>
      <c r="R6" s="33">
        <v>1.5796370610410799</v>
      </c>
      <c r="S6" s="33">
        <v>-1.77318420158707</v>
      </c>
      <c r="T6" s="33">
        <v>7.1522650187595405E-2</v>
      </c>
      <c r="U6" s="33">
        <v>-7.1522650187595405E-2</v>
      </c>
      <c r="V6" s="33">
        <v>-2.2263091598554601</v>
      </c>
      <c r="W6" s="33">
        <v>0.16291501630850599</v>
      </c>
      <c r="X6" s="33">
        <v>1.5398696406010499</v>
      </c>
      <c r="Y6" s="33">
        <v>0.52352450294589203</v>
      </c>
      <c r="Z6" s="33">
        <v>1.4948171290901899</v>
      </c>
      <c r="AA6" s="33">
        <v>0.189168247211073</v>
      </c>
      <c r="AB6" s="33">
        <v>-1.68398537630123</v>
      </c>
      <c r="AC6" s="33">
        <v>-3.0932900744932899</v>
      </c>
      <c r="AD6" s="30">
        <v>3</v>
      </c>
      <c r="AE6" s="30">
        <v>3</v>
      </c>
      <c r="AF6" s="30" t="b" cm="1">
        <f t="array" ref="AF6">INDEX(Design!$C$35:$C$37,Utilities!$AD6)</f>
        <v>1</v>
      </c>
      <c r="AG6" s="30" t="b" cm="1">
        <f t="array" ref="AG6">INDEX(Design!$G$35:$G$37,Utilities!$AE6)</f>
        <v>1</v>
      </c>
      <c r="AH6" s="30">
        <f t="shared" si="0"/>
        <v>1</v>
      </c>
    </row>
    <row r="7" spans="1:34" ht="15" customHeight="1" x14ac:dyDescent="0.15">
      <c r="A7" s="18" t="s">
        <v>73</v>
      </c>
      <c r="B7" s="31">
        <v>0.94778089473051297</v>
      </c>
      <c r="C7" s="32">
        <v>26</v>
      </c>
      <c r="D7" s="33">
        <v>-2.9146221660298299</v>
      </c>
      <c r="E7" s="33">
        <v>-3.37812604574391</v>
      </c>
      <c r="F7" s="33">
        <v>6.2927482117736799</v>
      </c>
      <c r="G7" s="33">
        <v>0.17745529111678901</v>
      </c>
      <c r="H7" s="33">
        <v>0.186308717978691</v>
      </c>
      <c r="I7" s="33">
        <v>-0.36376400909547701</v>
      </c>
      <c r="J7" s="33">
        <v>-0.31368468013986101</v>
      </c>
      <c r="K7" s="33">
        <v>-0.49524044120382699</v>
      </c>
      <c r="L7" s="33">
        <v>0.453679634840637</v>
      </c>
      <c r="M7" s="33">
        <v>0.35524548650305199</v>
      </c>
      <c r="N7" s="33">
        <v>0.162309852094287</v>
      </c>
      <c r="O7" s="33">
        <v>-0.162309852094287</v>
      </c>
      <c r="P7" s="33">
        <v>0.47358450828903398</v>
      </c>
      <c r="Q7" s="33">
        <v>9.6591637135614306E-2</v>
      </c>
      <c r="R7" s="33">
        <v>0.61483161454052604</v>
      </c>
      <c r="S7" s="33">
        <v>-1.18500775996517</v>
      </c>
      <c r="T7" s="33">
        <v>-0.147272567219773</v>
      </c>
      <c r="U7" s="33">
        <v>0.147272567219773</v>
      </c>
      <c r="V7" s="33">
        <v>0.34092881938055603</v>
      </c>
      <c r="W7" s="33">
        <v>5.5263366198661901E-2</v>
      </c>
      <c r="X7" s="33">
        <v>-0.809370483485369</v>
      </c>
      <c r="Y7" s="33">
        <v>0.41317829790614902</v>
      </c>
      <c r="Z7" s="33">
        <v>0.16861834052619201</v>
      </c>
      <c r="AA7" s="33">
        <v>0.14689089909323899</v>
      </c>
      <c r="AB7" s="33">
        <v>-0.31550923961943</v>
      </c>
      <c r="AC7" s="33">
        <v>-2.13453165737165</v>
      </c>
      <c r="AD7" s="30">
        <v>3</v>
      </c>
      <c r="AE7" s="30">
        <v>1</v>
      </c>
      <c r="AF7" s="30" t="b" cm="1">
        <f t="array" ref="AF7">INDEX(Design!$C$35:$C$37,Utilities!$AD7)</f>
        <v>1</v>
      </c>
      <c r="AG7" s="30" t="b" cm="1">
        <f t="array" ref="AG7">INDEX(Design!$G$35:$G$37,Utilities!$AE7)</f>
        <v>1</v>
      </c>
      <c r="AH7" s="30">
        <f t="shared" si="0"/>
        <v>1</v>
      </c>
    </row>
    <row r="8" spans="1:34" ht="15" customHeight="1" x14ac:dyDescent="0.15">
      <c r="A8" s="18" t="s">
        <v>63</v>
      </c>
      <c r="B8" s="31">
        <v>0.59317768813371696</v>
      </c>
      <c r="C8" s="32">
        <v>26</v>
      </c>
      <c r="D8" s="33">
        <v>-1.82983262928282</v>
      </c>
      <c r="E8" s="33">
        <v>1.4147089312050101</v>
      </c>
      <c r="F8" s="33">
        <v>0.41512369807778898</v>
      </c>
      <c r="G8" s="33">
        <v>-0.60686656518937898</v>
      </c>
      <c r="H8" s="33">
        <v>-4.1294566777196298E-2</v>
      </c>
      <c r="I8" s="33">
        <v>0.64816113196657299</v>
      </c>
      <c r="J8" s="33">
        <v>-0.73906982118894604</v>
      </c>
      <c r="K8" s="33">
        <v>1.0367240513117</v>
      </c>
      <c r="L8" s="33">
        <v>2.1764633011057102</v>
      </c>
      <c r="M8" s="33">
        <v>-2.4741175312284298</v>
      </c>
      <c r="N8" s="33">
        <v>0.73884608690444997</v>
      </c>
      <c r="O8" s="33">
        <v>-0.73884608690444997</v>
      </c>
      <c r="P8" s="33">
        <v>0.17080931915925901</v>
      </c>
      <c r="Q8" s="33">
        <v>1.1294846211430801E-2</v>
      </c>
      <c r="R8" s="33">
        <v>1.6410185240877699</v>
      </c>
      <c r="S8" s="33">
        <v>-1.82312268945844</v>
      </c>
      <c r="T8" s="33">
        <v>0.121991609344443</v>
      </c>
      <c r="U8" s="33">
        <v>-0.121991609344443</v>
      </c>
      <c r="V8" s="33">
        <v>-1.04318085102942</v>
      </c>
      <c r="W8" s="33">
        <v>0.57586358858682196</v>
      </c>
      <c r="X8" s="33">
        <v>-0.33609350204085903</v>
      </c>
      <c r="Y8" s="33">
        <v>0.80341076448348703</v>
      </c>
      <c r="Z8" s="33">
        <v>1.47990268877494</v>
      </c>
      <c r="AA8" s="33">
        <v>0.497461666907908</v>
      </c>
      <c r="AB8" s="33">
        <v>-1.9773643556828699</v>
      </c>
      <c r="AC8" s="33">
        <v>-6.1554018725952204</v>
      </c>
      <c r="AD8" s="30">
        <v>2</v>
      </c>
      <c r="AE8" s="30">
        <v>1</v>
      </c>
      <c r="AF8" s="30" t="b" cm="1">
        <f t="array" ref="AF8">INDEX(Design!$C$35:$C$37,Utilities!$AD8)</f>
        <v>1</v>
      </c>
      <c r="AG8" s="30" t="b" cm="1">
        <f t="array" ref="AG8">INDEX(Design!$G$35:$G$37,Utilities!$AE8)</f>
        <v>1</v>
      </c>
      <c r="AH8" s="30">
        <f t="shared" si="0"/>
        <v>1</v>
      </c>
    </row>
    <row r="9" spans="1:34" ht="15" customHeight="1" x14ac:dyDescent="0.15">
      <c r="A9" s="18" t="s">
        <v>35</v>
      </c>
      <c r="B9" s="31">
        <v>0.93008754129130999</v>
      </c>
      <c r="C9" s="32">
        <v>26</v>
      </c>
      <c r="D9" s="33">
        <v>-1.6278207660502699</v>
      </c>
      <c r="E9" s="33">
        <v>-3.0441873040882501</v>
      </c>
      <c r="F9" s="33">
        <v>4.67200807013851</v>
      </c>
      <c r="G9" s="33">
        <v>0.186062404689288</v>
      </c>
      <c r="H9" s="33">
        <v>-0.28859404309952102</v>
      </c>
      <c r="I9" s="33">
        <v>0.102531638410231</v>
      </c>
      <c r="J9" s="33">
        <v>0.64342524129557599</v>
      </c>
      <c r="K9" s="33">
        <v>-0.12882863326847999</v>
      </c>
      <c r="L9" s="33">
        <v>-0.41255915463882498</v>
      </c>
      <c r="M9" s="33">
        <v>-0.102037453388275</v>
      </c>
      <c r="N9" s="33">
        <v>-0.100463762895402</v>
      </c>
      <c r="O9" s="33">
        <v>0.100463762895402</v>
      </c>
      <c r="P9" s="33">
        <v>0.46723305086775901</v>
      </c>
      <c r="Q9" s="33">
        <v>0.46030872687464303</v>
      </c>
      <c r="R9" s="33">
        <v>-0.32629760613000097</v>
      </c>
      <c r="S9" s="33">
        <v>-0.60124417161241195</v>
      </c>
      <c r="T9" s="33">
        <v>0.22422114663227899</v>
      </c>
      <c r="U9" s="33">
        <v>-0.22422114663227899</v>
      </c>
      <c r="V9" s="33">
        <v>0.35573200087515999</v>
      </c>
      <c r="W9" s="33">
        <v>-5.25635394817575E-4</v>
      </c>
      <c r="X9" s="33">
        <v>-0.25839502161174199</v>
      </c>
      <c r="Y9" s="33">
        <v>-9.6811343868599395E-2</v>
      </c>
      <c r="Z9" s="33">
        <v>6.7532697973152006E-2</v>
      </c>
      <c r="AA9" s="33">
        <v>6.0022061592874099E-2</v>
      </c>
      <c r="AB9" s="33">
        <v>-0.12755475956602599</v>
      </c>
      <c r="AC9" s="33">
        <v>9.7286426147142997</v>
      </c>
      <c r="AD9" s="30">
        <v>2</v>
      </c>
      <c r="AE9" s="30">
        <v>3</v>
      </c>
      <c r="AF9" s="30" t="b" cm="1">
        <f t="array" ref="AF9">INDEX(Design!$C$35:$C$37,Utilities!$AD9)</f>
        <v>1</v>
      </c>
      <c r="AG9" s="30" t="b" cm="1">
        <f t="array" ref="AG9">INDEX(Design!$G$35:$G$37,Utilities!$AE9)</f>
        <v>1</v>
      </c>
      <c r="AH9" s="30">
        <f t="shared" si="0"/>
        <v>1</v>
      </c>
    </row>
    <row r="10" spans="1:34" ht="15" customHeight="1" x14ac:dyDescent="0.15">
      <c r="A10" s="18" t="s">
        <v>2</v>
      </c>
      <c r="B10" s="31">
        <v>0.53903870168272705</v>
      </c>
      <c r="C10" s="32">
        <v>26</v>
      </c>
      <c r="D10" s="33">
        <v>0.18482901991674</v>
      </c>
      <c r="E10" s="33">
        <v>-0.83035076624285598</v>
      </c>
      <c r="F10" s="33">
        <v>0.64552174632612203</v>
      </c>
      <c r="G10" s="33">
        <v>-0.44815569327952298</v>
      </c>
      <c r="H10" s="33">
        <v>0.82756011774819704</v>
      </c>
      <c r="I10" s="33">
        <v>-0.37940442446866601</v>
      </c>
      <c r="J10" s="33">
        <v>-2.2550288998885599</v>
      </c>
      <c r="K10" s="33">
        <v>1.03338632968485</v>
      </c>
      <c r="L10" s="33">
        <v>2.2863888573922599</v>
      </c>
      <c r="M10" s="33">
        <v>-1.06474628718853</v>
      </c>
      <c r="N10" s="33">
        <v>1.4259857560885201</v>
      </c>
      <c r="O10" s="33">
        <v>-1.4259857560885201</v>
      </c>
      <c r="P10" s="33">
        <v>0.90810794523850602</v>
      </c>
      <c r="Q10" s="33">
        <v>-0.65830220557296104</v>
      </c>
      <c r="R10" s="33">
        <v>0.64506158739756603</v>
      </c>
      <c r="S10" s="33">
        <v>-0.89486732706309502</v>
      </c>
      <c r="T10" s="33">
        <v>0.46419953297072197</v>
      </c>
      <c r="U10" s="33">
        <v>-0.46419953297072197</v>
      </c>
      <c r="V10" s="33">
        <v>0.99695734698712601</v>
      </c>
      <c r="W10" s="33">
        <v>-0.61518871529689401</v>
      </c>
      <c r="X10" s="33">
        <v>-0.16986391339225199</v>
      </c>
      <c r="Y10" s="33">
        <v>-0.211904718297975</v>
      </c>
      <c r="Z10" s="33">
        <v>0.13661796161685799</v>
      </c>
      <c r="AA10" s="33">
        <v>7.7872945237852195E-2</v>
      </c>
      <c r="AB10" s="33">
        <v>-0.21449090685471001</v>
      </c>
      <c r="AC10" s="33">
        <v>-1.1341482869406401</v>
      </c>
      <c r="AD10" s="30">
        <v>3</v>
      </c>
      <c r="AE10" s="30">
        <v>3</v>
      </c>
      <c r="AF10" s="30" t="b" cm="1">
        <f t="array" ref="AF10">INDEX(Design!$C$35:$C$37,Utilities!$AD10)</f>
        <v>1</v>
      </c>
      <c r="AG10" s="30" t="b" cm="1">
        <f t="array" ref="AG10">INDEX(Design!$G$35:$G$37,Utilities!$AE10)</f>
        <v>1</v>
      </c>
      <c r="AH10" s="30">
        <f t="shared" si="0"/>
        <v>1</v>
      </c>
    </row>
    <row r="11" spans="1:34" ht="15" customHeight="1" x14ac:dyDescent="0.15">
      <c r="A11" s="18" t="s">
        <v>26</v>
      </c>
      <c r="B11" s="31">
        <v>0.63541352647413096</v>
      </c>
      <c r="C11" s="32">
        <v>26</v>
      </c>
      <c r="D11" s="33">
        <v>-0.27102881938770401</v>
      </c>
      <c r="E11" s="33">
        <v>-0.189250387060275</v>
      </c>
      <c r="F11" s="33">
        <v>0.46027920644797299</v>
      </c>
      <c r="G11" s="33">
        <v>0.349372085731882</v>
      </c>
      <c r="H11" s="33">
        <v>-0.63418389492007998</v>
      </c>
      <c r="I11" s="33">
        <v>0.28481180918820098</v>
      </c>
      <c r="J11" s="33">
        <v>0.84514039071088198</v>
      </c>
      <c r="K11" s="33">
        <v>1.4451507364142899</v>
      </c>
      <c r="L11" s="33">
        <v>-1.80691073615646</v>
      </c>
      <c r="M11" s="33">
        <v>-0.48338039096867202</v>
      </c>
      <c r="N11" s="33">
        <v>0.93529955573854096</v>
      </c>
      <c r="O11" s="33">
        <v>-0.93529955573854096</v>
      </c>
      <c r="P11" s="33">
        <v>-0.35849944814354601</v>
      </c>
      <c r="Q11" s="33">
        <v>0.29956161050431601</v>
      </c>
      <c r="R11" s="33">
        <v>1.43289660553117</v>
      </c>
      <c r="S11" s="33">
        <v>-1.37395876789196</v>
      </c>
      <c r="T11" s="33">
        <v>0.766792183846841</v>
      </c>
      <c r="U11" s="33">
        <v>-0.766792183846841</v>
      </c>
      <c r="V11" s="33">
        <v>0.779938144184259</v>
      </c>
      <c r="W11" s="33">
        <v>-0.325711267670246</v>
      </c>
      <c r="X11" s="33">
        <v>0.87693841718348797</v>
      </c>
      <c r="Y11" s="33">
        <v>-1.3311652936975</v>
      </c>
      <c r="Z11" s="33">
        <v>4.3857150932099097E-2</v>
      </c>
      <c r="AA11" s="33">
        <v>3.75242545813727E-2</v>
      </c>
      <c r="AB11" s="33">
        <v>-8.1381405513471602E-2</v>
      </c>
      <c r="AC11" s="33">
        <v>5.6678683842674804</v>
      </c>
      <c r="AD11" s="30">
        <v>1</v>
      </c>
      <c r="AE11" s="30">
        <v>1</v>
      </c>
      <c r="AF11" s="30" t="b" cm="1">
        <f t="array" ref="AF11">INDEX(Design!$C$35:$C$37,Utilities!$AD11)</f>
        <v>1</v>
      </c>
      <c r="AG11" s="30" t="b" cm="1">
        <f t="array" ref="AG11">INDEX(Design!$G$35:$G$37,Utilities!$AE11)</f>
        <v>1</v>
      </c>
      <c r="AH11" s="30">
        <f t="shared" si="0"/>
        <v>1</v>
      </c>
    </row>
    <row r="12" spans="1:34" ht="15" customHeight="1" x14ac:dyDescent="0.15">
      <c r="A12" s="18" t="s">
        <v>15</v>
      </c>
      <c r="B12" s="31">
        <v>0.72240789691166996</v>
      </c>
      <c r="C12" s="32">
        <v>26</v>
      </c>
      <c r="D12" s="33">
        <v>0.31743095333242399</v>
      </c>
      <c r="E12" s="33">
        <v>0.98677839338775097</v>
      </c>
      <c r="F12" s="33">
        <v>-1.3042093467202001</v>
      </c>
      <c r="G12" s="33">
        <v>-0.88324891505050596</v>
      </c>
      <c r="H12" s="33">
        <v>1.15293547290323</v>
      </c>
      <c r="I12" s="33">
        <v>-0.269686557852717</v>
      </c>
      <c r="J12" s="33">
        <v>-1.29322893712677</v>
      </c>
      <c r="K12" s="33">
        <v>0.39835702296422998</v>
      </c>
      <c r="L12" s="33">
        <v>3.3571743416206399</v>
      </c>
      <c r="M12" s="33">
        <v>-2.46230242745807</v>
      </c>
      <c r="N12" s="33">
        <v>1.5375929925473499</v>
      </c>
      <c r="O12" s="33">
        <v>-1.5375929925473499</v>
      </c>
      <c r="P12" s="33">
        <v>0.58956479579624299</v>
      </c>
      <c r="Q12" s="33">
        <v>0.60637519700312204</v>
      </c>
      <c r="R12" s="33">
        <v>0.37911278426802703</v>
      </c>
      <c r="S12" s="33">
        <v>-1.5750527770673901</v>
      </c>
      <c r="T12" s="33">
        <v>-0.18764278049955699</v>
      </c>
      <c r="U12" s="33">
        <v>0.18764278049955699</v>
      </c>
      <c r="V12" s="33">
        <v>-0.72614364671153697</v>
      </c>
      <c r="W12" s="33">
        <v>-0.22642440955826201</v>
      </c>
      <c r="X12" s="33">
        <v>0.89097267638532696</v>
      </c>
      <c r="Y12" s="33">
        <v>6.1595379884457603E-2</v>
      </c>
      <c r="Z12" s="33">
        <v>0.45809212869625199</v>
      </c>
      <c r="AA12" s="33">
        <v>0.28369448507660699</v>
      </c>
      <c r="AB12" s="33">
        <v>-0.74178661377285504</v>
      </c>
      <c r="AC12" s="33">
        <v>-0.54054735433666101</v>
      </c>
      <c r="AD12" s="30">
        <v>1</v>
      </c>
      <c r="AE12" s="30">
        <v>1</v>
      </c>
      <c r="AF12" s="30" t="b" cm="1">
        <f t="array" ref="AF12">INDEX(Design!$C$35:$C$37,Utilities!$AD12)</f>
        <v>1</v>
      </c>
      <c r="AG12" s="30" t="b" cm="1">
        <f t="array" ref="AG12">INDEX(Design!$G$35:$G$37,Utilities!$AE12)</f>
        <v>1</v>
      </c>
      <c r="AH12" s="30">
        <f t="shared" si="0"/>
        <v>1</v>
      </c>
    </row>
    <row r="13" spans="1:34" ht="15" customHeight="1" x14ac:dyDescent="0.15">
      <c r="A13" s="18" t="s">
        <v>18</v>
      </c>
      <c r="B13" s="31">
        <v>0.54942382039854598</v>
      </c>
      <c r="C13" s="32">
        <v>26</v>
      </c>
      <c r="D13" s="33">
        <v>-2.4683855559730001</v>
      </c>
      <c r="E13" s="33">
        <v>-1.56746977748658</v>
      </c>
      <c r="F13" s="33">
        <v>4.0358553334595504</v>
      </c>
      <c r="G13" s="33">
        <v>0.51876092686234099</v>
      </c>
      <c r="H13" s="33">
        <v>-4.2574792712601998E-2</v>
      </c>
      <c r="I13" s="33">
        <v>-0.47618613414973598</v>
      </c>
      <c r="J13" s="33">
        <v>0.89742467817053695</v>
      </c>
      <c r="K13" s="33">
        <v>-0.36496540501228097</v>
      </c>
      <c r="L13" s="33">
        <v>-0.23562909785452499</v>
      </c>
      <c r="M13" s="33">
        <v>-0.29683017530372502</v>
      </c>
      <c r="N13" s="33">
        <v>3.0947207392221999E-2</v>
      </c>
      <c r="O13" s="33">
        <v>-3.0947207392221999E-2</v>
      </c>
      <c r="P13" s="33">
        <v>-0.51766134906205397</v>
      </c>
      <c r="Q13" s="33">
        <v>0.333493280359271</v>
      </c>
      <c r="R13" s="33">
        <v>0.83319196101404602</v>
      </c>
      <c r="S13" s="33">
        <v>-0.64902389231126101</v>
      </c>
      <c r="T13" s="33">
        <v>-0.213178387928489</v>
      </c>
      <c r="U13" s="33">
        <v>0.213178387928489</v>
      </c>
      <c r="V13" s="33">
        <v>-0.58922080411377897</v>
      </c>
      <c r="W13" s="33">
        <v>-0.84565607436883505</v>
      </c>
      <c r="X13" s="33">
        <v>0.75663636574769499</v>
      </c>
      <c r="Y13" s="33">
        <v>0.67824051273493002</v>
      </c>
      <c r="Z13" s="33">
        <v>0.10086609693922099</v>
      </c>
      <c r="AA13" s="33">
        <v>8.0543937972804694E-2</v>
      </c>
      <c r="AB13" s="33">
        <v>-0.18141003491202601</v>
      </c>
      <c r="AC13" s="33">
        <v>1.83699118645075</v>
      </c>
      <c r="AD13" s="30">
        <v>2</v>
      </c>
      <c r="AE13" s="30">
        <v>1</v>
      </c>
      <c r="AF13" s="30" t="b" cm="1">
        <f t="array" ref="AF13">INDEX(Design!$C$35:$C$37,Utilities!$AD13)</f>
        <v>1</v>
      </c>
      <c r="AG13" s="30" t="b" cm="1">
        <f t="array" ref="AG13">INDEX(Design!$G$35:$G$37,Utilities!$AE13)</f>
        <v>1</v>
      </c>
      <c r="AH13" s="30">
        <f t="shared" si="0"/>
        <v>1</v>
      </c>
    </row>
    <row r="14" spans="1:34" ht="15" customHeight="1" x14ac:dyDescent="0.15">
      <c r="A14" s="18" t="s">
        <v>55</v>
      </c>
      <c r="B14" s="31">
        <v>0.32422089409671101</v>
      </c>
      <c r="C14" s="32">
        <v>26</v>
      </c>
      <c r="D14" s="33">
        <v>-0.65873845452369395</v>
      </c>
      <c r="E14" s="33">
        <v>-1.1239672568175401</v>
      </c>
      <c r="F14" s="33">
        <v>1.7827057113412299</v>
      </c>
      <c r="G14" s="33">
        <v>-0.59081780748264401</v>
      </c>
      <c r="H14" s="33">
        <v>0.30953951599213197</v>
      </c>
      <c r="I14" s="33">
        <v>0.28127829149050698</v>
      </c>
      <c r="J14" s="33">
        <v>-0.19008162632153999</v>
      </c>
      <c r="K14" s="33">
        <v>0.50050989942003199</v>
      </c>
      <c r="L14" s="33">
        <v>-0.71932283026765098</v>
      </c>
      <c r="M14" s="33">
        <v>0.40889455716915601</v>
      </c>
      <c r="N14" s="33">
        <v>0.46123116938173198</v>
      </c>
      <c r="O14" s="33">
        <v>-0.46123116938173198</v>
      </c>
      <c r="P14" s="33">
        <v>-1.29591820329036</v>
      </c>
      <c r="Q14" s="33">
        <v>-0.25216712791805601</v>
      </c>
      <c r="R14" s="33">
        <v>1.90446270617262</v>
      </c>
      <c r="S14" s="33">
        <v>-0.356377374964228</v>
      </c>
      <c r="T14" s="33">
        <v>-2.7057877370190098E-2</v>
      </c>
      <c r="U14" s="33">
        <v>2.7057877370190098E-2</v>
      </c>
      <c r="V14" s="33">
        <v>0.54495933811018504</v>
      </c>
      <c r="W14" s="33">
        <v>0.73083529772185396</v>
      </c>
      <c r="X14" s="33">
        <v>-0.19113375657470699</v>
      </c>
      <c r="Y14" s="33">
        <v>-1.08466087925733</v>
      </c>
      <c r="Z14" s="33">
        <v>0.12884141857116899</v>
      </c>
      <c r="AA14" s="33">
        <v>3.3411538944291601E-2</v>
      </c>
      <c r="AB14" s="33">
        <v>-0.16225295751545901</v>
      </c>
      <c r="AC14" s="33">
        <v>0.91880007942138697</v>
      </c>
      <c r="AD14" s="30">
        <v>3</v>
      </c>
      <c r="AE14" s="30">
        <v>3</v>
      </c>
      <c r="AF14" s="30" t="b" cm="1">
        <f t="array" ref="AF14">INDEX(Design!$C$35:$C$37,Utilities!$AD14)</f>
        <v>1</v>
      </c>
      <c r="AG14" s="30" t="b" cm="1">
        <f t="array" ref="AG14">INDEX(Design!$G$35:$G$37,Utilities!$AE14)</f>
        <v>1</v>
      </c>
      <c r="AH14" s="30">
        <f t="shared" si="0"/>
        <v>1</v>
      </c>
    </row>
    <row r="15" spans="1:34" ht="15" customHeight="1" x14ac:dyDescent="0.15">
      <c r="A15" s="18" t="s">
        <v>36</v>
      </c>
      <c r="B15" s="31">
        <v>0.95198704497641695</v>
      </c>
      <c r="C15" s="32">
        <v>26</v>
      </c>
      <c r="D15" s="33">
        <v>-2.89061749334522</v>
      </c>
      <c r="E15" s="33">
        <v>-3.2657971291324501</v>
      </c>
      <c r="F15" s="33">
        <v>6.1564146224776604</v>
      </c>
      <c r="G15" s="33">
        <v>8.1049079289426701E-2</v>
      </c>
      <c r="H15" s="33">
        <v>7.4699083862168697E-2</v>
      </c>
      <c r="I15" s="33">
        <v>-0.15574816315159601</v>
      </c>
      <c r="J15" s="33">
        <v>0.35572345364444202</v>
      </c>
      <c r="K15" s="33">
        <v>-0.45105527880644503</v>
      </c>
      <c r="L15" s="33">
        <v>8.3478392603184196E-2</v>
      </c>
      <c r="M15" s="33">
        <v>1.18534325588227E-2</v>
      </c>
      <c r="N15" s="33">
        <v>0.27376897145345402</v>
      </c>
      <c r="O15" s="33">
        <v>-0.27376897145345402</v>
      </c>
      <c r="P15" s="33">
        <v>0.48961077576377199</v>
      </c>
      <c r="Q15" s="33">
        <v>9.3516574330721705E-2</v>
      </c>
      <c r="R15" s="33">
        <v>0.64882272626120696</v>
      </c>
      <c r="S15" s="33">
        <v>-1.2319500763556901</v>
      </c>
      <c r="T15" s="33">
        <v>0.457387256992907</v>
      </c>
      <c r="U15" s="33">
        <v>-0.457387256992907</v>
      </c>
      <c r="V15" s="33">
        <v>0.69818376878018196</v>
      </c>
      <c r="W15" s="33">
        <v>-0.17152048544881501</v>
      </c>
      <c r="X15" s="33">
        <v>-0.90003659111963097</v>
      </c>
      <c r="Y15" s="33">
        <v>0.373373307788262</v>
      </c>
      <c r="Z15" s="33">
        <v>0.22406790284722</v>
      </c>
      <c r="AA15" s="33">
        <v>0.19540726973440101</v>
      </c>
      <c r="AB15" s="33">
        <v>-0.41947517258162598</v>
      </c>
      <c r="AC15" s="33">
        <v>-1.6321394804952301</v>
      </c>
      <c r="AD15" s="30">
        <v>3</v>
      </c>
      <c r="AE15" s="30">
        <v>3</v>
      </c>
      <c r="AF15" s="30" t="b" cm="1">
        <f t="array" ref="AF15">INDEX(Design!$C$35:$C$37,Utilities!$AD15)</f>
        <v>1</v>
      </c>
      <c r="AG15" s="30" t="b" cm="1">
        <f t="array" ref="AG15">INDEX(Design!$G$35:$G$37,Utilities!$AE15)</f>
        <v>1</v>
      </c>
      <c r="AH15" s="30">
        <f t="shared" si="0"/>
        <v>1</v>
      </c>
    </row>
    <row r="16" spans="1:34" ht="15" customHeight="1" x14ac:dyDescent="0.15">
      <c r="A16" s="18" t="s">
        <v>41</v>
      </c>
      <c r="B16" s="31">
        <v>0.80999959587347803</v>
      </c>
      <c r="C16" s="32">
        <v>26</v>
      </c>
      <c r="D16" s="33">
        <v>-2.3016371543487599E-2</v>
      </c>
      <c r="E16" s="33">
        <v>-0.62244371049881597</v>
      </c>
      <c r="F16" s="33">
        <v>0.64546008204229599</v>
      </c>
      <c r="G16" s="33">
        <v>3.3996792456564499E-2</v>
      </c>
      <c r="H16" s="33">
        <v>-0.445918927980615</v>
      </c>
      <c r="I16" s="33">
        <v>0.41192213552404799</v>
      </c>
      <c r="J16" s="33">
        <v>-0.36530842860650697</v>
      </c>
      <c r="K16" s="33">
        <v>0.64076963099070905</v>
      </c>
      <c r="L16" s="33">
        <v>0.37312145217260601</v>
      </c>
      <c r="M16" s="33">
        <v>-0.64858265455680897</v>
      </c>
      <c r="N16" s="33">
        <v>0.79959091264770199</v>
      </c>
      <c r="O16" s="33">
        <v>-0.79959091264770199</v>
      </c>
      <c r="P16" s="33">
        <v>0.64360095737043899</v>
      </c>
      <c r="Q16" s="33">
        <v>0.130776979177082</v>
      </c>
      <c r="R16" s="33">
        <v>0.38915274678877898</v>
      </c>
      <c r="S16" s="33">
        <v>-1.1635306833363099</v>
      </c>
      <c r="T16" s="33">
        <v>-8.7425082805470594E-2</v>
      </c>
      <c r="U16" s="33">
        <v>8.7425082805470594E-2</v>
      </c>
      <c r="V16" s="33">
        <v>-1.3795650963688899</v>
      </c>
      <c r="W16" s="33">
        <v>0.20056333747560401</v>
      </c>
      <c r="X16" s="33">
        <v>2.7015533310622102</v>
      </c>
      <c r="Y16" s="33">
        <v>-1.52255157216887</v>
      </c>
      <c r="Z16" s="33">
        <v>4.4293866356631399E-2</v>
      </c>
      <c r="AA16" s="33">
        <v>1.6883210587641102E-2</v>
      </c>
      <c r="AB16" s="33">
        <v>-6.1177076944273497E-2</v>
      </c>
      <c r="AC16" s="33">
        <v>7.6599384343587804</v>
      </c>
      <c r="AD16" s="30">
        <v>1</v>
      </c>
      <c r="AE16" s="30">
        <v>3</v>
      </c>
      <c r="AF16" s="30" t="b" cm="1">
        <f t="array" ref="AF16">INDEX(Design!$C$35:$C$37,Utilities!$AD16)</f>
        <v>1</v>
      </c>
      <c r="AG16" s="30" t="b" cm="1">
        <f t="array" ref="AG16">INDEX(Design!$G$35:$G$37,Utilities!$AE16)</f>
        <v>1</v>
      </c>
      <c r="AH16" s="30">
        <f t="shared" si="0"/>
        <v>1</v>
      </c>
    </row>
    <row r="17" spans="1:34" ht="15" customHeight="1" x14ac:dyDescent="0.15">
      <c r="A17" s="18" t="s">
        <v>3</v>
      </c>
      <c r="B17" s="31">
        <v>0.80092863679042003</v>
      </c>
      <c r="C17" s="32">
        <v>26</v>
      </c>
      <c r="D17" s="33">
        <v>-0.20342582779034199</v>
      </c>
      <c r="E17" s="33">
        <v>0.27638217413013699</v>
      </c>
      <c r="F17" s="33">
        <v>-7.2956346339797196E-2</v>
      </c>
      <c r="G17" s="33">
        <v>-1.03009165329361</v>
      </c>
      <c r="H17" s="33">
        <v>0.78795266362512795</v>
      </c>
      <c r="I17" s="33">
        <v>0.24213898966848399</v>
      </c>
      <c r="J17" s="33">
        <v>0.11560258818602399</v>
      </c>
      <c r="K17" s="33">
        <v>-0.62471948406992095</v>
      </c>
      <c r="L17" s="33">
        <v>3.5657780398490102</v>
      </c>
      <c r="M17" s="33">
        <v>-3.0566611439650599</v>
      </c>
      <c r="N17" s="33">
        <v>0.49092030031912198</v>
      </c>
      <c r="O17" s="33">
        <v>-0.49092030031912198</v>
      </c>
      <c r="P17" s="33">
        <v>1.2358890936838101</v>
      </c>
      <c r="Q17" s="33">
        <v>0.25049886780824199</v>
      </c>
      <c r="R17" s="33">
        <v>0.78164405017666105</v>
      </c>
      <c r="S17" s="33">
        <v>-2.2680320116687298</v>
      </c>
      <c r="T17" s="33">
        <v>0.14762983865339999</v>
      </c>
      <c r="U17" s="33">
        <v>-0.14762983865339999</v>
      </c>
      <c r="V17" s="33">
        <v>-0.56748317810641802</v>
      </c>
      <c r="W17" s="33">
        <v>-0.38660411065053402</v>
      </c>
      <c r="X17" s="33">
        <v>0.454183125875667</v>
      </c>
      <c r="Y17" s="33">
        <v>0.49990416288128597</v>
      </c>
      <c r="Z17" s="33">
        <v>1.0347880996408501</v>
      </c>
      <c r="AA17" s="33">
        <v>0.85054859589698095</v>
      </c>
      <c r="AB17" s="33">
        <v>-1.8853366955378199</v>
      </c>
      <c r="AC17" s="33">
        <v>-4.2033412274848603</v>
      </c>
      <c r="AD17" s="30">
        <v>3</v>
      </c>
      <c r="AE17" s="30">
        <v>2</v>
      </c>
      <c r="AF17" s="30" t="b" cm="1">
        <f t="array" ref="AF17">INDEX(Design!$C$35:$C$37,Utilities!$AD17)</f>
        <v>1</v>
      </c>
      <c r="AG17" s="30" t="b" cm="1">
        <f t="array" ref="AG17">INDEX(Design!$G$35:$G$37,Utilities!$AE17)</f>
        <v>1</v>
      </c>
      <c r="AH17" s="30">
        <f t="shared" si="0"/>
        <v>1</v>
      </c>
    </row>
    <row r="18" spans="1:34" ht="15" customHeight="1" x14ac:dyDescent="0.15">
      <c r="A18" s="18" t="s">
        <v>57</v>
      </c>
      <c r="B18" s="31">
        <v>0.60058850381903695</v>
      </c>
      <c r="C18" s="32">
        <v>26</v>
      </c>
      <c r="D18" s="33">
        <v>-1.21620854880624</v>
      </c>
      <c r="E18" s="33">
        <v>-1.0995842693172899</v>
      </c>
      <c r="F18" s="33">
        <v>2.3157928181235299</v>
      </c>
      <c r="G18" s="33">
        <v>0.34506856161400901</v>
      </c>
      <c r="H18" s="33">
        <v>0.68262851158830296</v>
      </c>
      <c r="I18" s="33">
        <v>-1.0276970732023101</v>
      </c>
      <c r="J18" s="33">
        <v>-2.5038068715031101</v>
      </c>
      <c r="K18" s="33">
        <v>-0.119213114685546</v>
      </c>
      <c r="L18" s="33">
        <v>1.05424486504338</v>
      </c>
      <c r="M18" s="33">
        <v>1.5687751211452601</v>
      </c>
      <c r="N18" s="33">
        <v>0.77714893763075399</v>
      </c>
      <c r="O18" s="33">
        <v>-0.77714893763075399</v>
      </c>
      <c r="P18" s="33">
        <v>1.0179636055878201</v>
      </c>
      <c r="Q18" s="33">
        <v>-0.110955319963016</v>
      </c>
      <c r="R18" s="33">
        <v>0.339800852419748</v>
      </c>
      <c r="S18" s="33">
        <v>-1.2468091380446</v>
      </c>
      <c r="T18" s="33">
        <v>-0.43195173873931703</v>
      </c>
      <c r="U18" s="33">
        <v>0.43195173873931703</v>
      </c>
      <c r="V18" s="33">
        <v>0.113358586585954</v>
      </c>
      <c r="W18" s="33">
        <v>7.14752515463455E-2</v>
      </c>
      <c r="X18" s="33">
        <v>7.07222142667496E-2</v>
      </c>
      <c r="Y18" s="33">
        <v>-0.25555605239905099</v>
      </c>
      <c r="Z18" s="33">
        <v>0.41352797813099901</v>
      </c>
      <c r="AA18" s="33">
        <v>0.37971923064116198</v>
      </c>
      <c r="AB18" s="33">
        <v>-0.79324720877216504</v>
      </c>
      <c r="AC18" s="33">
        <v>-4.3284432930951704</v>
      </c>
      <c r="AD18" s="30">
        <v>2</v>
      </c>
      <c r="AE18" s="30">
        <v>2</v>
      </c>
      <c r="AF18" s="30" t="b" cm="1">
        <f t="array" ref="AF18">INDEX(Design!$C$35:$C$37,Utilities!$AD18)</f>
        <v>1</v>
      </c>
      <c r="AG18" s="30" t="b" cm="1">
        <f t="array" ref="AG18">INDEX(Design!$G$35:$G$37,Utilities!$AE18)</f>
        <v>1</v>
      </c>
      <c r="AH18" s="30">
        <f t="shared" si="0"/>
        <v>1</v>
      </c>
    </row>
    <row r="19" spans="1:34" ht="15" customHeight="1" x14ac:dyDescent="0.15">
      <c r="A19" s="18" t="s">
        <v>44</v>
      </c>
      <c r="B19" s="31">
        <v>0.710035475380556</v>
      </c>
      <c r="C19" s="32">
        <v>26</v>
      </c>
      <c r="D19" s="33">
        <v>-2.5283285418553598</v>
      </c>
      <c r="E19" s="33">
        <v>-3.7389626028711702</v>
      </c>
      <c r="F19" s="33">
        <v>6.2672911447264896</v>
      </c>
      <c r="G19" s="33">
        <v>0.22684025179905101</v>
      </c>
      <c r="H19" s="33">
        <v>-0.64491317151137095</v>
      </c>
      <c r="I19" s="33">
        <v>0.41807291971232902</v>
      </c>
      <c r="J19" s="33">
        <v>0.30354505169655999</v>
      </c>
      <c r="K19" s="33">
        <v>-0.26359248359008802</v>
      </c>
      <c r="L19" s="33">
        <v>-0.53009099444261698</v>
      </c>
      <c r="M19" s="33">
        <v>0.49013842633614602</v>
      </c>
      <c r="N19" s="33">
        <v>0.302306271854066</v>
      </c>
      <c r="O19" s="33">
        <v>-0.302306271854066</v>
      </c>
      <c r="P19" s="33">
        <v>0.27702775581024902</v>
      </c>
      <c r="Q19" s="33">
        <v>0.52328767836691603</v>
      </c>
      <c r="R19" s="33">
        <v>0.25009922113732702</v>
      </c>
      <c r="S19" s="33">
        <v>-1.0504146553145</v>
      </c>
      <c r="T19" s="33">
        <v>-0.21905645502403601</v>
      </c>
      <c r="U19" s="33">
        <v>0.21905645502403601</v>
      </c>
      <c r="V19" s="33">
        <v>0.97570814331623301</v>
      </c>
      <c r="W19" s="33">
        <v>0.65352803775872503</v>
      </c>
      <c r="X19" s="33">
        <v>-0.53761298753603504</v>
      </c>
      <c r="Y19" s="33">
        <v>-1.09162319353894</v>
      </c>
      <c r="Z19" s="33">
        <v>5.6869909768104798E-2</v>
      </c>
      <c r="AA19" s="33">
        <v>5.27575499716047E-2</v>
      </c>
      <c r="AB19" s="33">
        <v>-0.109627459739709</v>
      </c>
      <c r="AC19" s="33">
        <v>4.1382990865733396</v>
      </c>
      <c r="AD19" s="30">
        <v>2</v>
      </c>
      <c r="AE19" s="30">
        <v>3</v>
      </c>
      <c r="AF19" s="30" t="b" cm="1">
        <f t="array" ref="AF19">INDEX(Design!$C$35:$C$37,Utilities!$AD19)</f>
        <v>1</v>
      </c>
      <c r="AG19" s="30" t="b" cm="1">
        <f t="array" ref="AG19">INDEX(Design!$G$35:$G$37,Utilities!$AE19)</f>
        <v>1</v>
      </c>
      <c r="AH19" s="30">
        <f t="shared" si="0"/>
        <v>1</v>
      </c>
    </row>
    <row r="20" spans="1:34" ht="15" customHeight="1" x14ac:dyDescent="0.15">
      <c r="A20" s="18" t="s">
        <v>0</v>
      </c>
      <c r="B20" s="31">
        <v>0.67384746686397101</v>
      </c>
      <c r="C20" s="32">
        <v>26</v>
      </c>
      <c r="D20" s="33">
        <v>0.33661569371201</v>
      </c>
      <c r="E20" s="33">
        <v>-0.47113600522744897</v>
      </c>
      <c r="F20" s="33">
        <v>0.13452031151543301</v>
      </c>
      <c r="G20" s="33">
        <v>-0.85030086137406602</v>
      </c>
      <c r="H20" s="33">
        <v>1.2841503454699801</v>
      </c>
      <c r="I20" s="33">
        <v>-0.43384948409591501</v>
      </c>
      <c r="J20" s="33">
        <v>0.92858031449676204</v>
      </c>
      <c r="K20" s="33">
        <v>-8.8672374053855999E-5</v>
      </c>
      <c r="L20" s="33">
        <v>0.32473514755246002</v>
      </c>
      <c r="M20" s="33">
        <v>-1.2532267896751601</v>
      </c>
      <c r="N20" s="33">
        <v>1.3084645761160401</v>
      </c>
      <c r="O20" s="33">
        <v>-1.3084645761160401</v>
      </c>
      <c r="P20" s="33">
        <v>0.69532241799418304</v>
      </c>
      <c r="Q20" s="33">
        <v>0.67653444843399901</v>
      </c>
      <c r="R20" s="33">
        <v>-1.15190252208822</v>
      </c>
      <c r="S20" s="33">
        <v>-0.21995434433994099</v>
      </c>
      <c r="T20" s="33">
        <v>6.0743386755363303E-2</v>
      </c>
      <c r="U20" s="33">
        <v>-6.0743386755363303E-2</v>
      </c>
      <c r="V20" s="33">
        <v>-0.18591959325590399</v>
      </c>
      <c r="W20" s="33">
        <v>-0.36130870625720501</v>
      </c>
      <c r="X20" s="33">
        <v>0.20943155743928499</v>
      </c>
      <c r="Y20" s="33">
        <v>0.337796742073812</v>
      </c>
      <c r="Z20" s="33">
        <v>0.27279886701221001</v>
      </c>
      <c r="AA20" s="33">
        <v>0.25461481568939798</v>
      </c>
      <c r="AB20" s="33">
        <v>-0.52741368270161604</v>
      </c>
      <c r="AC20" s="33">
        <v>6.65456897720924</v>
      </c>
      <c r="AD20" s="30">
        <v>3</v>
      </c>
      <c r="AE20" s="30">
        <v>1</v>
      </c>
      <c r="AF20" s="30" t="b" cm="1">
        <f t="array" ref="AF20">INDEX(Design!$C$35:$C$37,Utilities!$AD20)</f>
        <v>1</v>
      </c>
      <c r="AG20" s="30" t="b" cm="1">
        <f t="array" ref="AG20">INDEX(Design!$G$35:$G$37,Utilities!$AE20)</f>
        <v>1</v>
      </c>
      <c r="AH20" s="30">
        <f t="shared" si="0"/>
        <v>1</v>
      </c>
    </row>
    <row r="21" spans="1:34" ht="15" customHeight="1" x14ac:dyDescent="0.15">
      <c r="A21" s="18" t="s">
        <v>34</v>
      </c>
      <c r="B21" s="31">
        <v>0.80792267853919897</v>
      </c>
      <c r="C21" s="32">
        <v>26</v>
      </c>
      <c r="D21" s="33">
        <v>0.61266604506339695</v>
      </c>
      <c r="E21" s="33">
        <v>-2.68333635165969</v>
      </c>
      <c r="F21" s="33">
        <v>2.0706703065963201</v>
      </c>
      <c r="G21" s="33">
        <v>0.65931446613810496</v>
      </c>
      <c r="H21" s="33">
        <v>0.51906034531300205</v>
      </c>
      <c r="I21" s="33">
        <v>-1.1783748114511099</v>
      </c>
      <c r="J21" s="33">
        <v>-1.27163711130029</v>
      </c>
      <c r="K21" s="33">
        <v>0.36493628692338298</v>
      </c>
      <c r="L21" s="33">
        <v>1.2083697256263899</v>
      </c>
      <c r="M21" s="33">
        <v>-0.30166890124949602</v>
      </c>
      <c r="N21" s="33">
        <v>0.99754028493000402</v>
      </c>
      <c r="O21" s="33">
        <v>-0.99754028493000402</v>
      </c>
      <c r="P21" s="33">
        <v>0.307940192314829</v>
      </c>
      <c r="Q21" s="33">
        <v>-0.104757755995754</v>
      </c>
      <c r="R21" s="33">
        <v>-0.434052135749526</v>
      </c>
      <c r="S21" s="33">
        <v>0.23086969943044799</v>
      </c>
      <c r="T21" s="33">
        <v>0.30195283008054902</v>
      </c>
      <c r="U21" s="33">
        <v>-0.30195283008054902</v>
      </c>
      <c r="V21" s="33">
        <v>-0.55341883574578699</v>
      </c>
      <c r="W21" s="33">
        <v>0.63026263018423301</v>
      </c>
      <c r="X21" s="33">
        <v>-0.71334873650269404</v>
      </c>
      <c r="Y21" s="33">
        <v>0.63650494206425401</v>
      </c>
      <c r="Z21" s="33">
        <v>1.61781379348591</v>
      </c>
      <c r="AA21" s="33">
        <v>1.1802814418629299</v>
      </c>
      <c r="AB21" s="33">
        <v>-2.7980952353488502</v>
      </c>
      <c r="AC21" s="33">
        <v>-3.6762214008038101</v>
      </c>
      <c r="AD21" s="30">
        <v>3</v>
      </c>
      <c r="AE21" s="30">
        <v>1</v>
      </c>
      <c r="AF21" s="30" t="b" cm="1">
        <f t="array" ref="AF21">INDEX(Design!$C$35:$C$37,Utilities!$AD21)</f>
        <v>1</v>
      </c>
      <c r="AG21" s="30" t="b" cm="1">
        <f t="array" ref="AG21">INDEX(Design!$G$35:$G$37,Utilities!$AE21)</f>
        <v>1</v>
      </c>
      <c r="AH21" s="30">
        <f t="shared" si="0"/>
        <v>1</v>
      </c>
    </row>
    <row r="22" spans="1:34" ht="15" customHeight="1" x14ac:dyDescent="0.15">
      <c r="A22" s="18" t="s">
        <v>66</v>
      </c>
      <c r="B22" s="31">
        <v>0.553399614478844</v>
      </c>
      <c r="C22" s="32">
        <v>26</v>
      </c>
      <c r="D22" s="33">
        <v>0.59076079963352701</v>
      </c>
      <c r="E22" s="33">
        <v>-1.74575063065901</v>
      </c>
      <c r="F22" s="33">
        <v>1.15498983102547</v>
      </c>
      <c r="G22" s="33">
        <v>0.30610735297798197</v>
      </c>
      <c r="H22" s="33">
        <v>0.28546367928077898</v>
      </c>
      <c r="I22" s="33">
        <v>-0.59157103225876695</v>
      </c>
      <c r="J22" s="33">
        <v>1.51436585271297E-2</v>
      </c>
      <c r="K22" s="33">
        <v>0.15995157437089999</v>
      </c>
      <c r="L22" s="33">
        <v>0.37588475773305102</v>
      </c>
      <c r="M22" s="33">
        <v>-0.55097999063107195</v>
      </c>
      <c r="N22" s="33">
        <v>0.78269773323566505</v>
      </c>
      <c r="O22" s="33">
        <v>-0.78269773323566505</v>
      </c>
      <c r="P22" s="33">
        <v>0.79709097672056906</v>
      </c>
      <c r="Q22" s="33">
        <v>0.43379379667739598</v>
      </c>
      <c r="R22" s="33">
        <v>-0.66549383086665304</v>
      </c>
      <c r="S22" s="33">
        <v>-0.56539094253130595</v>
      </c>
      <c r="T22" s="33">
        <v>-0.40476229173206602</v>
      </c>
      <c r="U22" s="33">
        <v>0.40476229173206602</v>
      </c>
      <c r="V22" s="33">
        <v>0.80638835617104998</v>
      </c>
      <c r="W22" s="33">
        <v>-0.28511193095318599</v>
      </c>
      <c r="X22" s="33">
        <v>-0.23035803245059699</v>
      </c>
      <c r="Y22" s="33">
        <v>-0.29091839276728299</v>
      </c>
      <c r="Z22" s="33">
        <v>0.10663244488337099</v>
      </c>
      <c r="AA22" s="33">
        <v>9.7035482975439902E-2</v>
      </c>
      <c r="AB22" s="33">
        <v>-0.20366792785881199</v>
      </c>
      <c r="AC22" s="33">
        <v>6.9802843311707896</v>
      </c>
      <c r="AD22" s="30">
        <v>1</v>
      </c>
      <c r="AE22" s="30">
        <v>2</v>
      </c>
      <c r="AF22" s="30" t="b" cm="1">
        <f t="array" ref="AF22">INDEX(Design!$C$35:$C$37,Utilities!$AD22)</f>
        <v>1</v>
      </c>
      <c r="AG22" s="30" t="b" cm="1">
        <f t="array" ref="AG22">INDEX(Design!$G$35:$G$37,Utilities!$AE22)</f>
        <v>1</v>
      </c>
      <c r="AH22" s="30">
        <f t="shared" si="0"/>
        <v>1</v>
      </c>
    </row>
    <row r="23" spans="1:34" ht="15" customHeight="1" x14ac:dyDescent="0.15">
      <c r="A23" s="18" t="s">
        <v>7</v>
      </c>
      <c r="B23" s="31">
        <v>0.696479813708485</v>
      </c>
      <c r="C23" s="32">
        <v>26</v>
      </c>
      <c r="D23" s="33">
        <v>-1.4306878567703201</v>
      </c>
      <c r="E23" s="33">
        <v>-0.52805181038054605</v>
      </c>
      <c r="F23" s="33">
        <v>1.9587396671508801</v>
      </c>
      <c r="G23" s="33">
        <v>-0.50931778381409998</v>
      </c>
      <c r="H23" s="33">
        <v>-0.32900809004753101</v>
      </c>
      <c r="I23" s="33">
        <v>0.83832587386162805</v>
      </c>
      <c r="J23" s="33">
        <v>0.838307787361662</v>
      </c>
      <c r="K23" s="33">
        <v>0.32951813890260001</v>
      </c>
      <c r="L23" s="33">
        <v>1.6528346395683799</v>
      </c>
      <c r="M23" s="33">
        <v>-2.82066056583262</v>
      </c>
      <c r="N23" s="33">
        <v>0.64244244143695495</v>
      </c>
      <c r="O23" s="33">
        <v>-0.64244244143695495</v>
      </c>
      <c r="P23" s="33">
        <v>2.2317135330765701</v>
      </c>
      <c r="Q23" s="33">
        <v>-0.37806593819670897</v>
      </c>
      <c r="R23" s="33">
        <v>0.29534389098803998</v>
      </c>
      <c r="S23" s="33">
        <v>-2.1489914858678998</v>
      </c>
      <c r="T23" s="33">
        <v>0.84748383153135498</v>
      </c>
      <c r="U23" s="33">
        <v>-0.84748383153135498</v>
      </c>
      <c r="V23" s="33">
        <v>0.227987200249126</v>
      </c>
      <c r="W23" s="33">
        <v>-2.1087420668116801E-2</v>
      </c>
      <c r="X23" s="33">
        <v>0.136076674446023</v>
      </c>
      <c r="Y23" s="33">
        <v>-0.34297645402703097</v>
      </c>
      <c r="Z23" s="33">
        <v>0.111376967534355</v>
      </c>
      <c r="AA23" s="33">
        <v>8.7599191231722606E-2</v>
      </c>
      <c r="AB23" s="33">
        <v>-0.19897615876607699</v>
      </c>
      <c r="AC23" s="33">
        <v>-2.5455889897238602</v>
      </c>
      <c r="AD23" s="30">
        <v>3</v>
      </c>
      <c r="AE23" s="30">
        <v>3</v>
      </c>
      <c r="AF23" s="30" t="b" cm="1">
        <f t="array" ref="AF23">INDEX(Design!$C$35:$C$37,Utilities!$AD23)</f>
        <v>1</v>
      </c>
      <c r="AG23" s="30" t="b" cm="1">
        <f t="array" ref="AG23">INDEX(Design!$G$35:$G$37,Utilities!$AE23)</f>
        <v>1</v>
      </c>
      <c r="AH23" s="30">
        <f t="shared" si="0"/>
        <v>1</v>
      </c>
    </row>
    <row r="24" spans="1:34" ht="15" customHeight="1" x14ac:dyDescent="0.15">
      <c r="A24" s="18" t="s">
        <v>12</v>
      </c>
      <c r="B24" s="31">
        <v>0.61400227895598303</v>
      </c>
      <c r="C24" s="32">
        <v>26</v>
      </c>
      <c r="D24" s="33">
        <v>-0.19063712949761</v>
      </c>
      <c r="E24" s="33">
        <v>-2.8985879156129699</v>
      </c>
      <c r="F24" s="33">
        <v>3.08922504511062</v>
      </c>
      <c r="G24" s="33">
        <v>-0.345248356700112</v>
      </c>
      <c r="H24" s="33">
        <v>0.37438724051896699</v>
      </c>
      <c r="I24" s="33">
        <v>-2.91388838188558E-2</v>
      </c>
      <c r="J24" s="33">
        <v>0.456230578878975</v>
      </c>
      <c r="K24" s="33">
        <v>-0.43272809441605198</v>
      </c>
      <c r="L24" s="33">
        <v>0.14843611083202199</v>
      </c>
      <c r="M24" s="33">
        <v>-0.17193859529494401</v>
      </c>
      <c r="N24" s="33">
        <v>0.35206969183527498</v>
      </c>
      <c r="O24" s="33">
        <v>-0.35206969183527498</v>
      </c>
      <c r="P24" s="33">
        <v>0.41481530822385099</v>
      </c>
      <c r="Q24" s="33">
        <v>0.78670596306202301</v>
      </c>
      <c r="R24" s="33">
        <v>-1.55982021471442</v>
      </c>
      <c r="S24" s="33">
        <v>0.35829894342853202</v>
      </c>
      <c r="T24" s="33">
        <v>-0.472368960801408</v>
      </c>
      <c r="U24" s="33">
        <v>0.472368960801408</v>
      </c>
      <c r="V24" s="33">
        <v>-1.92791210339632</v>
      </c>
      <c r="W24" s="33">
        <v>1.28535743413087</v>
      </c>
      <c r="X24" s="33">
        <v>-0.63742725346320905</v>
      </c>
      <c r="Y24" s="33">
        <v>1.27998192272863</v>
      </c>
      <c r="Z24" s="33">
        <v>1.7853609458290201</v>
      </c>
      <c r="AA24" s="33">
        <v>1.4687048381645</v>
      </c>
      <c r="AB24" s="33">
        <v>-3.2540657839935201</v>
      </c>
      <c r="AC24" s="33">
        <v>2.5393310125191202</v>
      </c>
      <c r="AD24" s="30">
        <v>2</v>
      </c>
      <c r="AE24" s="30">
        <v>2</v>
      </c>
      <c r="AF24" s="30" t="b" cm="1">
        <f t="array" ref="AF24">INDEX(Design!$C$35:$C$37,Utilities!$AD24)</f>
        <v>1</v>
      </c>
      <c r="AG24" s="30" t="b" cm="1">
        <f t="array" ref="AG24">INDEX(Design!$G$35:$G$37,Utilities!$AE24)</f>
        <v>1</v>
      </c>
      <c r="AH24" s="30">
        <f t="shared" si="0"/>
        <v>1</v>
      </c>
    </row>
    <row r="25" spans="1:34" ht="15" customHeight="1" x14ac:dyDescent="0.15">
      <c r="A25" s="18" t="s">
        <v>61</v>
      </c>
      <c r="B25" s="31">
        <v>0.32775972475010601</v>
      </c>
      <c r="C25" s="32">
        <v>26</v>
      </c>
      <c r="D25" s="33">
        <v>-0.92325839086565797</v>
      </c>
      <c r="E25" s="33">
        <v>-8.2008740849388695E-2</v>
      </c>
      <c r="F25" s="33">
        <v>1.0052671317150501</v>
      </c>
      <c r="G25" s="33">
        <v>-0.45372425041572501</v>
      </c>
      <c r="H25" s="33">
        <v>0.139543449960458</v>
      </c>
      <c r="I25" s="33">
        <v>0.31418080045526697</v>
      </c>
      <c r="J25" s="33">
        <v>0.45587500577504703</v>
      </c>
      <c r="K25" s="33">
        <v>0.90689716191668202</v>
      </c>
      <c r="L25" s="33">
        <v>-0.18517932136771201</v>
      </c>
      <c r="M25" s="33">
        <v>-1.1775928463240499</v>
      </c>
      <c r="N25" s="33">
        <v>0.14117075970961199</v>
      </c>
      <c r="O25" s="33">
        <v>-0.14117075970961199</v>
      </c>
      <c r="P25" s="33">
        <v>0.90474465845768504</v>
      </c>
      <c r="Q25" s="33">
        <v>0.65580034229306206</v>
      </c>
      <c r="R25" s="33">
        <v>0.52784909577652195</v>
      </c>
      <c r="S25" s="33">
        <v>-2.0883940965272498</v>
      </c>
      <c r="T25" s="33">
        <v>0.19345925039071399</v>
      </c>
      <c r="U25" s="33">
        <v>-0.19345925039071399</v>
      </c>
      <c r="V25" s="33">
        <v>-0.35576972319468803</v>
      </c>
      <c r="W25" s="33">
        <v>-0.33737056733370102</v>
      </c>
      <c r="X25" s="33">
        <v>0.30349519782168</v>
      </c>
      <c r="Y25" s="33">
        <v>0.389645092706709</v>
      </c>
      <c r="Z25" s="33">
        <v>0.70222377481907805</v>
      </c>
      <c r="AA25" s="33">
        <v>0.30364765175296898</v>
      </c>
      <c r="AB25" s="33">
        <v>-1.0058714265720501</v>
      </c>
      <c r="AC25" s="33">
        <v>2.4296186017443202</v>
      </c>
      <c r="AD25" s="30">
        <v>1</v>
      </c>
      <c r="AE25" s="30">
        <v>1</v>
      </c>
      <c r="AF25" s="30" t="b" cm="1">
        <f t="array" ref="AF25">INDEX(Design!$C$35:$C$37,Utilities!$AD25)</f>
        <v>1</v>
      </c>
      <c r="AG25" s="30" t="b" cm="1">
        <f t="array" ref="AG25">INDEX(Design!$G$35:$G$37,Utilities!$AE25)</f>
        <v>1</v>
      </c>
      <c r="AH25" s="30">
        <f t="shared" si="0"/>
        <v>1</v>
      </c>
    </row>
    <row r="26" spans="1:34" ht="15" customHeight="1" x14ac:dyDescent="0.15">
      <c r="A26" s="18" t="s">
        <v>33</v>
      </c>
      <c r="B26" s="31">
        <v>0.93167917851044102</v>
      </c>
      <c r="C26" s="32">
        <v>26</v>
      </c>
      <c r="D26" s="33">
        <v>-1.55400760732585</v>
      </c>
      <c r="E26" s="33">
        <v>-3.2355535080286701</v>
      </c>
      <c r="F26" s="33">
        <v>4.7895611153544904</v>
      </c>
      <c r="G26" s="33">
        <v>0.206001322163022</v>
      </c>
      <c r="H26" s="33">
        <v>1.27628082626123E-2</v>
      </c>
      <c r="I26" s="33">
        <v>-0.218764130425633</v>
      </c>
      <c r="J26" s="33">
        <v>0.58102972742896897</v>
      </c>
      <c r="K26" s="33">
        <v>-0.19066294801169301</v>
      </c>
      <c r="L26" s="33">
        <v>-0.34960254886133502</v>
      </c>
      <c r="M26" s="33">
        <v>-4.0764230555945601E-2</v>
      </c>
      <c r="N26" s="33">
        <v>-2.4549503540558799E-2</v>
      </c>
      <c r="O26" s="33">
        <v>2.4549503540558799E-2</v>
      </c>
      <c r="P26" s="33">
        <v>0.67124043386927801</v>
      </c>
      <c r="Q26" s="33">
        <v>0.61795375868105795</v>
      </c>
      <c r="R26" s="33">
        <v>-0.585530247299483</v>
      </c>
      <c r="S26" s="33">
        <v>-0.70366394525085496</v>
      </c>
      <c r="T26" s="33">
        <v>0.142049636039215</v>
      </c>
      <c r="U26" s="33">
        <v>-0.142049636039215</v>
      </c>
      <c r="V26" s="33">
        <v>0.33850568803300102</v>
      </c>
      <c r="W26" s="33">
        <v>6.9781616420526701E-2</v>
      </c>
      <c r="X26" s="33">
        <v>-1.8428166682504101E-2</v>
      </c>
      <c r="Y26" s="33">
        <v>-0.38985913777102399</v>
      </c>
      <c r="Z26" s="33">
        <v>5.51069375924155E-2</v>
      </c>
      <c r="AA26" s="33">
        <v>4.8512635609793402E-2</v>
      </c>
      <c r="AB26" s="33">
        <v>-0.10361957320220901</v>
      </c>
      <c r="AC26" s="33">
        <v>9.7807036704849697</v>
      </c>
      <c r="AD26" s="30">
        <v>3</v>
      </c>
      <c r="AE26" s="30">
        <v>2</v>
      </c>
      <c r="AF26" s="30" t="b" cm="1">
        <f t="array" ref="AF26">INDEX(Design!$C$35:$C$37,Utilities!$AD26)</f>
        <v>1</v>
      </c>
      <c r="AG26" s="30" t="b" cm="1">
        <f t="array" ref="AG26">INDEX(Design!$G$35:$G$37,Utilities!$AE26)</f>
        <v>1</v>
      </c>
      <c r="AH26" s="30">
        <f t="shared" si="0"/>
        <v>1</v>
      </c>
    </row>
    <row r="27" spans="1:34" ht="15" customHeight="1" x14ac:dyDescent="0.15">
      <c r="A27" s="18" t="s">
        <v>25</v>
      </c>
      <c r="B27" s="31">
        <v>0.94844203439582697</v>
      </c>
      <c r="C27" s="32">
        <v>26</v>
      </c>
      <c r="D27" s="33">
        <v>-3.0606857044215499</v>
      </c>
      <c r="E27" s="33">
        <v>-3.4732727133551502</v>
      </c>
      <c r="F27" s="33">
        <v>6.5339584177767698</v>
      </c>
      <c r="G27" s="33">
        <v>-3.36383932752643E-2</v>
      </c>
      <c r="H27" s="33">
        <v>0.121717507345155</v>
      </c>
      <c r="I27" s="33">
        <v>-8.8079114069892495E-2</v>
      </c>
      <c r="J27" s="33">
        <v>-0.15815761721747101</v>
      </c>
      <c r="K27" s="33">
        <v>-0.29757545163340499</v>
      </c>
      <c r="L27" s="33">
        <v>8.5537464901458707E-2</v>
      </c>
      <c r="M27" s="33">
        <v>0.37019560394941597</v>
      </c>
      <c r="N27" s="33">
        <v>0.142299994197255</v>
      </c>
      <c r="O27" s="33">
        <v>-0.142299994197255</v>
      </c>
      <c r="P27" s="33">
        <v>0.432780424105835</v>
      </c>
      <c r="Q27" s="33">
        <v>-0.28109381200954597</v>
      </c>
      <c r="R27" s="33">
        <v>0.84725151541060995</v>
      </c>
      <c r="S27" s="33">
        <v>-0.99893812750690802</v>
      </c>
      <c r="T27" s="33">
        <v>0.12768478100084299</v>
      </c>
      <c r="U27" s="33">
        <v>-0.12768478100084299</v>
      </c>
      <c r="V27" s="33">
        <v>0.89321802851446896</v>
      </c>
      <c r="W27" s="33">
        <v>-3.3961941274483702E-2</v>
      </c>
      <c r="X27" s="33">
        <v>-0.61811778237568404</v>
      </c>
      <c r="Y27" s="33">
        <v>-0.24113830486430099</v>
      </c>
      <c r="Z27" s="33">
        <v>0.107600495042472</v>
      </c>
      <c r="AA27" s="33">
        <v>0.104708959135246</v>
      </c>
      <c r="AB27" s="33">
        <v>-0.21230945417771699</v>
      </c>
      <c r="AC27" s="33">
        <v>-1.52233701529443</v>
      </c>
      <c r="AD27" s="30">
        <v>2</v>
      </c>
      <c r="AE27" s="30">
        <v>2</v>
      </c>
      <c r="AF27" s="30" t="b" cm="1">
        <f t="array" ref="AF27">INDEX(Design!$C$35:$C$37,Utilities!$AD27)</f>
        <v>1</v>
      </c>
      <c r="AG27" s="30" t="b" cm="1">
        <f t="array" ref="AG27">INDEX(Design!$G$35:$G$37,Utilities!$AE27)</f>
        <v>1</v>
      </c>
      <c r="AH27" s="30">
        <f t="shared" si="0"/>
        <v>1</v>
      </c>
    </row>
    <row r="28" spans="1:34" ht="15" customHeight="1" x14ac:dyDescent="0.15">
      <c r="A28" s="18" t="s">
        <v>37</v>
      </c>
      <c r="B28" s="31">
        <v>0.83190257226555397</v>
      </c>
      <c r="C28" s="32">
        <v>26</v>
      </c>
      <c r="D28" s="33">
        <v>0.400744616643253</v>
      </c>
      <c r="E28" s="33">
        <v>1.29208547422172</v>
      </c>
      <c r="F28" s="33">
        <v>-1.69283009086497</v>
      </c>
      <c r="G28" s="33">
        <v>-0.769390552139116</v>
      </c>
      <c r="H28" s="33">
        <v>-8.0238241801409704E-2</v>
      </c>
      <c r="I28" s="33">
        <v>0.84962879394052604</v>
      </c>
      <c r="J28" s="33">
        <v>-0.23401362939826501</v>
      </c>
      <c r="K28" s="33">
        <v>1.2697352114486899</v>
      </c>
      <c r="L28" s="33">
        <v>1.1638182550256799</v>
      </c>
      <c r="M28" s="33">
        <v>-2.1995398370761099</v>
      </c>
      <c r="N28" s="33">
        <v>1.3576377880553501</v>
      </c>
      <c r="O28" s="33">
        <v>-1.3576377880553501</v>
      </c>
      <c r="P28" s="33">
        <v>-0.186101546997442</v>
      </c>
      <c r="Q28" s="33">
        <v>0.84542549093485797</v>
      </c>
      <c r="R28" s="33">
        <v>0.63340667810186702</v>
      </c>
      <c r="S28" s="33">
        <v>-1.29273062203928</v>
      </c>
      <c r="T28" s="33">
        <v>0.39455907905880899</v>
      </c>
      <c r="U28" s="33">
        <v>-0.39455907905880899</v>
      </c>
      <c r="V28" s="33">
        <v>-2.6701473131003102</v>
      </c>
      <c r="W28" s="33">
        <v>1.1208706697456501</v>
      </c>
      <c r="X28" s="33">
        <v>-0.134403930459532</v>
      </c>
      <c r="Y28" s="33">
        <v>1.68368057381422</v>
      </c>
      <c r="Z28" s="33">
        <v>3.4566097187959501</v>
      </c>
      <c r="AA28" s="33">
        <v>3.8108004526451701E-3</v>
      </c>
      <c r="AB28" s="33">
        <v>-3.46042051924857</v>
      </c>
      <c r="AC28" s="33">
        <v>-4.4736788220324897</v>
      </c>
      <c r="AD28" s="30">
        <v>3</v>
      </c>
      <c r="AE28" s="30">
        <v>2</v>
      </c>
      <c r="AF28" s="30" t="b" cm="1">
        <f t="array" ref="AF28">INDEX(Design!$C$35:$C$37,Utilities!$AD28)</f>
        <v>1</v>
      </c>
      <c r="AG28" s="30" t="b" cm="1">
        <f t="array" ref="AG28">INDEX(Design!$G$35:$G$37,Utilities!$AE28)</f>
        <v>1</v>
      </c>
      <c r="AH28" s="30">
        <f t="shared" si="0"/>
        <v>1</v>
      </c>
    </row>
    <row r="29" spans="1:34" ht="15" customHeight="1" x14ac:dyDescent="0.15">
      <c r="A29" s="18" t="s">
        <v>49</v>
      </c>
      <c r="B29" s="31">
        <v>0.59513531164398903</v>
      </c>
      <c r="C29" s="32">
        <v>26</v>
      </c>
      <c r="D29" s="33">
        <v>-0.19149259977435601</v>
      </c>
      <c r="E29" s="33">
        <v>-1.5554507987617101</v>
      </c>
      <c r="F29" s="33">
        <v>1.7469433985360701</v>
      </c>
      <c r="G29" s="33">
        <v>0.139109452857477</v>
      </c>
      <c r="H29" s="33">
        <v>-0.87301974009310301</v>
      </c>
      <c r="I29" s="33">
        <v>0.73391028723561402</v>
      </c>
      <c r="J29" s="33">
        <v>0.42022226162205301</v>
      </c>
      <c r="K29" s="33">
        <v>1.60285995609953</v>
      </c>
      <c r="L29" s="33">
        <v>-1.31557092708284</v>
      </c>
      <c r="M29" s="33">
        <v>-0.70751129063875795</v>
      </c>
      <c r="N29" s="33">
        <v>0.66519090467993103</v>
      </c>
      <c r="O29" s="33">
        <v>-0.66519090467993103</v>
      </c>
      <c r="P29" s="33">
        <v>0.49048503364478702</v>
      </c>
      <c r="Q29" s="33">
        <v>-4.6846325627134998E-2</v>
      </c>
      <c r="R29" s="33">
        <v>0.32614323093518999</v>
      </c>
      <c r="S29" s="33">
        <v>-0.76978193895282698</v>
      </c>
      <c r="T29" s="33">
        <v>0.16653982156937</v>
      </c>
      <c r="U29" s="33">
        <v>-0.16653982156937</v>
      </c>
      <c r="V29" s="33">
        <v>-2.01987695451052</v>
      </c>
      <c r="W29" s="33">
        <v>1.0461785345585</v>
      </c>
      <c r="X29" s="33">
        <v>-0.45396219510625402</v>
      </c>
      <c r="Y29" s="33">
        <v>1.42766061505829</v>
      </c>
      <c r="Z29" s="33">
        <v>2.91104116607942</v>
      </c>
      <c r="AA29" s="33">
        <v>-7.3692932020546402E-3</v>
      </c>
      <c r="AB29" s="33">
        <v>-2.9036718728773598</v>
      </c>
      <c r="AC29" s="33">
        <v>2.9139460036783098</v>
      </c>
      <c r="AD29" s="30">
        <v>3</v>
      </c>
      <c r="AE29" s="30">
        <v>3</v>
      </c>
      <c r="AF29" s="30" t="b" cm="1">
        <f t="array" ref="AF29">INDEX(Design!$C$35:$C$37,Utilities!$AD29)</f>
        <v>1</v>
      </c>
      <c r="AG29" s="30" t="b" cm="1">
        <f t="array" ref="AG29">INDEX(Design!$G$35:$G$37,Utilities!$AE29)</f>
        <v>1</v>
      </c>
      <c r="AH29" s="30">
        <f t="shared" si="0"/>
        <v>1</v>
      </c>
    </row>
    <row r="30" spans="1:34" ht="15" customHeight="1" x14ac:dyDescent="0.15">
      <c r="A30" s="18" t="s">
        <v>70</v>
      </c>
      <c r="B30" s="31">
        <v>0.60998774755111196</v>
      </c>
      <c r="C30" s="32">
        <v>26</v>
      </c>
      <c r="D30" s="33">
        <v>2.8056720756703699</v>
      </c>
      <c r="E30" s="33">
        <v>-2.67022634118202</v>
      </c>
      <c r="F30" s="33">
        <v>-0.13544573448841901</v>
      </c>
      <c r="G30" s="33">
        <v>0.21066527000287399</v>
      </c>
      <c r="H30" s="33">
        <v>-7.1438219149808094E-2</v>
      </c>
      <c r="I30" s="33">
        <v>-0.139227050853066</v>
      </c>
      <c r="J30" s="33">
        <v>-0.31993392103440499</v>
      </c>
      <c r="K30" s="33">
        <v>-0.49954315679428601</v>
      </c>
      <c r="L30" s="33">
        <v>1.18462500684241</v>
      </c>
      <c r="M30" s="33">
        <v>-0.36514792901371801</v>
      </c>
      <c r="N30" s="33">
        <v>1.2773139676826299</v>
      </c>
      <c r="O30" s="33">
        <v>-1.2773139676826299</v>
      </c>
      <c r="P30" s="33">
        <v>2.6852472954544099E-2</v>
      </c>
      <c r="Q30" s="33">
        <v>0.67955055884997995</v>
      </c>
      <c r="R30" s="33">
        <v>-1.46834220614835</v>
      </c>
      <c r="S30" s="33">
        <v>0.76193917434379199</v>
      </c>
      <c r="T30" s="33">
        <v>-0.51444596687657995</v>
      </c>
      <c r="U30" s="33">
        <v>0.51444596687657995</v>
      </c>
      <c r="V30" s="33">
        <v>-1.46594176099707</v>
      </c>
      <c r="W30" s="33">
        <v>0.90014279082765303</v>
      </c>
      <c r="X30" s="33">
        <v>-0.72430432568953096</v>
      </c>
      <c r="Y30" s="33">
        <v>1.29010329585897</v>
      </c>
      <c r="Z30" s="33">
        <v>1.82179216530412</v>
      </c>
      <c r="AA30" s="33">
        <v>0.98146831791241596</v>
      </c>
      <c r="AB30" s="33">
        <v>-2.80326048321654</v>
      </c>
      <c r="AC30" s="33">
        <v>2.1227786396677999</v>
      </c>
      <c r="AD30" s="30">
        <v>3</v>
      </c>
      <c r="AE30" s="30">
        <v>3</v>
      </c>
      <c r="AF30" s="30" t="b" cm="1">
        <f t="array" ref="AF30">INDEX(Design!$C$35:$C$37,Utilities!$AD30)</f>
        <v>1</v>
      </c>
      <c r="AG30" s="30" t="b" cm="1">
        <f t="array" ref="AG30">INDEX(Design!$G$35:$G$37,Utilities!$AE30)</f>
        <v>1</v>
      </c>
      <c r="AH30" s="30">
        <f t="shared" si="0"/>
        <v>1</v>
      </c>
    </row>
    <row r="31" spans="1:34" ht="15" customHeight="1" x14ac:dyDescent="0.15">
      <c r="A31" s="18" t="s">
        <v>48</v>
      </c>
      <c r="B31" s="31">
        <v>0.84518411130112103</v>
      </c>
      <c r="C31" s="32">
        <v>26</v>
      </c>
      <c r="D31" s="33">
        <v>-1.4278418896488001</v>
      </c>
      <c r="E31" s="33">
        <v>3.6476274237002202</v>
      </c>
      <c r="F31" s="33">
        <v>-2.2197855340513999</v>
      </c>
      <c r="G31" s="33">
        <v>-0.82522799238080602</v>
      </c>
      <c r="H31" s="33">
        <v>-3.9020304971860098E-2</v>
      </c>
      <c r="I31" s="33">
        <v>0.86424829735266695</v>
      </c>
      <c r="J31" s="33">
        <v>-0.77970114187343997</v>
      </c>
      <c r="K31" s="33">
        <v>0.64690532343475105</v>
      </c>
      <c r="L31" s="33">
        <v>0.97184211753653904</v>
      </c>
      <c r="M31" s="33">
        <v>-0.83904629909785</v>
      </c>
      <c r="N31" s="33">
        <v>0.64834563307701298</v>
      </c>
      <c r="O31" s="33">
        <v>-0.64834563307701298</v>
      </c>
      <c r="P31" s="33">
        <v>0.16552811183826899</v>
      </c>
      <c r="Q31" s="33">
        <v>-0.530792623814899</v>
      </c>
      <c r="R31" s="33">
        <v>1.7275581421198001</v>
      </c>
      <c r="S31" s="33">
        <v>-1.3622936301431601</v>
      </c>
      <c r="T31" s="33">
        <v>-0.38302780371119999</v>
      </c>
      <c r="U31" s="33">
        <v>0.38302780371119999</v>
      </c>
      <c r="V31" s="33">
        <v>-1.2302266380003499</v>
      </c>
      <c r="W31" s="33">
        <v>0.83491312542701901</v>
      </c>
      <c r="X31" s="33">
        <v>0.134047470739941</v>
      </c>
      <c r="Y31" s="33">
        <v>0.26126604183339902</v>
      </c>
      <c r="Z31" s="33">
        <v>0.93261636421816196</v>
      </c>
      <c r="AA31" s="33">
        <v>0.13977100457754599</v>
      </c>
      <c r="AB31" s="33">
        <v>-1.0723873687957</v>
      </c>
      <c r="AC31" s="33">
        <v>-4.8115406244548202</v>
      </c>
      <c r="AD31" s="30">
        <v>3</v>
      </c>
      <c r="AE31" s="30">
        <v>2</v>
      </c>
      <c r="AF31" s="30" t="b" cm="1">
        <f t="array" ref="AF31">INDEX(Design!$C$35:$C$37,Utilities!$AD31)</f>
        <v>1</v>
      </c>
      <c r="AG31" s="30" t="b" cm="1">
        <f t="array" ref="AG31">INDEX(Design!$G$35:$G$37,Utilities!$AE31)</f>
        <v>1</v>
      </c>
      <c r="AH31" s="30">
        <f t="shared" si="0"/>
        <v>1</v>
      </c>
    </row>
    <row r="32" spans="1:34" ht="15" customHeight="1" x14ac:dyDescent="0.15">
      <c r="A32" s="18" t="s">
        <v>67</v>
      </c>
      <c r="B32" s="31">
        <v>0.94901985808834499</v>
      </c>
      <c r="C32" s="32">
        <v>26</v>
      </c>
      <c r="D32" s="33">
        <v>-2.8339641368683801</v>
      </c>
      <c r="E32" s="33">
        <v>-3.5333021615326299</v>
      </c>
      <c r="F32" s="33">
        <v>6.3672662984010797</v>
      </c>
      <c r="G32" s="33">
        <v>0.32361736146332298</v>
      </c>
      <c r="H32" s="33">
        <v>0.19530284099571399</v>
      </c>
      <c r="I32" s="33">
        <v>-0.51892020245903803</v>
      </c>
      <c r="J32" s="33">
        <v>-0.51445046286628504</v>
      </c>
      <c r="K32" s="33">
        <v>-0.46845284494619599</v>
      </c>
      <c r="L32" s="33">
        <v>0.47248296784483901</v>
      </c>
      <c r="M32" s="33">
        <v>0.51042033996764802</v>
      </c>
      <c r="N32" s="33">
        <v>0.25942969031935598</v>
      </c>
      <c r="O32" s="33">
        <v>-0.25942969031935598</v>
      </c>
      <c r="P32" s="33">
        <v>0.50471512551128594</v>
      </c>
      <c r="Q32" s="33">
        <v>-8.7599403281246296E-2</v>
      </c>
      <c r="R32" s="33">
        <v>0.26558771341223297</v>
      </c>
      <c r="S32" s="33">
        <v>-0.68270343564227398</v>
      </c>
      <c r="T32" s="33">
        <v>6.3731217436655899E-2</v>
      </c>
      <c r="U32" s="33">
        <v>-6.3731217436655899E-2</v>
      </c>
      <c r="V32" s="33">
        <v>0.472602144173904</v>
      </c>
      <c r="W32" s="33">
        <v>0.21015410553168401</v>
      </c>
      <c r="X32" s="33">
        <v>-0.88019215996162103</v>
      </c>
      <c r="Y32" s="33">
        <v>0.19743591025603199</v>
      </c>
      <c r="Z32" s="33">
        <v>0.236093966618484</v>
      </c>
      <c r="AA32" s="33">
        <v>0.20884074434212699</v>
      </c>
      <c r="AB32" s="33">
        <v>-0.44493471096061499</v>
      </c>
      <c r="AC32" s="33">
        <v>-1.96272240689</v>
      </c>
      <c r="AD32" s="30">
        <v>1</v>
      </c>
      <c r="AE32" s="30">
        <v>1</v>
      </c>
      <c r="AF32" s="30" t="b" cm="1">
        <f t="array" ref="AF32">INDEX(Design!$C$35:$C$37,Utilities!$AD32)</f>
        <v>1</v>
      </c>
      <c r="AG32" s="30" t="b" cm="1">
        <f t="array" ref="AG32">INDEX(Design!$G$35:$G$37,Utilities!$AE32)</f>
        <v>1</v>
      </c>
      <c r="AH32" s="30">
        <f t="shared" si="0"/>
        <v>1</v>
      </c>
    </row>
    <row r="33" spans="1:34" ht="15" customHeight="1" x14ac:dyDescent="0.15">
      <c r="A33" s="18" t="s">
        <v>64</v>
      </c>
      <c r="B33" s="31">
        <v>0.72971116637056999</v>
      </c>
      <c r="C33" s="32">
        <v>26</v>
      </c>
      <c r="D33" s="33">
        <v>2.4026171838207602</v>
      </c>
      <c r="E33" s="33">
        <v>0.33864471168334898</v>
      </c>
      <c r="F33" s="33">
        <v>-2.7412618955040902</v>
      </c>
      <c r="G33" s="33">
        <v>-0.38505234838185498</v>
      </c>
      <c r="H33" s="33">
        <v>0.208293789625287</v>
      </c>
      <c r="I33" s="33">
        <v>0.17675855875656599</v>
      </c>
      <c r="J33" s="33">
        <v>-1.9762800297681899</v>
      </c>
      <c r="K33" s="33">
        <v>1.2618053954227799</v>
      </c>
      <c r="L33" s="33">
        <v>0.61312143928478802</v>
      </c>
      <c r="M33" s="33">
        <v>0.10135319506064699</v>
      </c>
      <c r="N33" s="33">
        <v>1.2988674490807199</v>
      </c>
      <c r="O33" s="33">
        <v>-1.2988674490807199</v>
      </c>
      <c r="P33" s="33">
        <v>-1.2733718648029499</v>
      </c>
      <c r="Q33" s="33">
        <v>0.56827631067581996</v>
      </c>
      <c r="R33" s="33">
        <v>-0.39155578957204301</v>
      </c>
      <c r="S33" s="33">
        <v>1.0966513436991701</v>
      </c>
      <c r="T33" s="33">
        <v>-0.59154613258366395</v>
      </c>
      <c r="U33" s="33">
        <v>0.59154613258366395</v>
      </c>
      <c r="V33" s="33">
        <v>-1.6119263115337199</v>
      </c>
      <c r="W33" s="33">
        <v>1.4295252116831301</v>
      </c>
      <c r="X33" s="33">
        <v>-0.46908749431111502</v>
      </c>
      <c r="Y33" s="33">
        <v>0.65148859416170801</v>
      </c>
      <c r="Z33" s="33">
        <v>3.3780647739113001</v>
      </c>
      <c r="AA33" s="33">
        <v>-0.408658722140532</v>
      </c>
      <c r="AB33" s="33">
        <v>-2.9694060517707799</v>
      </c>
      <c r="AC33" s="33">
        <v>-3.3296674119772498</v>
      </c>
      <c r="AD33" s="30">
        <v>1</v>
      </c>
      <c r="AE33" s="30">
        <v>3</v>
      </c>
      <c r="AF33" s="30" t="b" cm="1">
        <f t="array" ref="AF33">INDEX(Design!$C$35:$C$37,Utilities!$AD33)</f>
        <v>1</v>
      </c>
      <c r="AG33" s="30" t="b" cm="1">
        <f t="array" ref="AG33">INDEX(Design!$G$35:$G$37,Utilities!$AE33)</f>
        <v>1</v>
      </c>
      <c r="AH33" s="30">
        <f t="shared" si="0"/>
        <v>1</v>
      </c>
    </row>
    <row r="34" spans="1:34" ht="15" customHeight="1" x14ac:dyDescent="0.15">
      <c r="A34" s="18" t="s">
        <v>8</v>
      </c>
      <c r="B34" s="31">
        <v>0.94584456541927697</v>
      </c>
      <c r="C34" s="32">
        <v>26</v>
      </c>
      <c r="D34" s="33">
        <v>-3.31472555228377</v>
      </c>
      <c r="E34" s="33">
        <v>-3.3169275116339398</v>
      </c>
      <c r="F34" s="33">
        <v>6.6316530639176801</v>
      </c>
      <c r="G34" s="33">
        <v>0.13373162460301199</v>
      </c>
      <c r="H34" s="33">
        <v>0.12279199059403</v>
      </c>
      <c r="I34" s="33">
        <v>-0.25652361519704198</v>
      </c>
      <c r="J34" s="33">
        <v>2.5639170874097499E-2</v>
      </c>
      <c r="K34" s="33">
        <v>-0.50004006749597596</v>
      </c>
      <c r="L34" s="33">
        <v>0.44895134971080097</v>
      </c>
      <c r="M34" s="33">
        <v>2.5449546911075999E-2</v>
      </c>
      <c r="N34" s="33">
        <v>0.18169791181237999</v>
      </c>
      <c r="O34" s="33">
        <v>-0.18169791181237999</v>
      </c>
      <c r="P34" s="33">
        <v>0.41271198083912097</v>
      </c>
      <c r="Q34" s="33">
        <v>4.2719109017021001E-2</v>
      </c>
      <c r="R34" s="33">
        <v>0.79644338643666401</v>
      </c>
      <c r="S34" s="33">
        <v>-1.25187447629282</v>
      </c>
      <c r="T34" s="33">
        <v>6.6091471625711704E-2</v>
      </c>
      <c r="U34" s="33">
        <v>-6.6091471625711704E-2</v>
      </c>
      <c r="V34" s="33">
        <v>0.43405833518600601</v>
      </c>
      <c r="W34" s="33">
        <v>1.1504966999223499E-2</v>
      </c>
      <c r="X34" s="33">
        <v>-0.27393196239434903</v>
      </c>
      <c r="Y34" s="33">
        <v>-0.17163133979087999</v>
      </c>
      <c r="Z34" s="33">
        <v>0.173526297506197</v>
      </c>
      <c r="AA34" s="33">
        <v>0.14631921530227701</v>
      </c>
      <c r="AB34" s="33">
        <v>-0.31984551280847201</v>
      </c>
      <c r="AC34" s="33">
        <v>-1.7620510825126201</v>
      </c>
      <c r="AD34" s="30">
        <v>1</v>
      </c>
      <c r="AE34" s="30">
        <v>3</v>
      </c>
      <c r="AF34" s="30" t="b" cm="1">
        <f t="array" ref="AF34">INDEX(Design!$C$35:$C$37,Utilities!$AD34)</f>
        <v>1</v>
      </c>
      <c r="AG34" s="30" t="b" cm="1">
        <f t="array" ref="AG34">INDEX(Design!$G$35:$G$37,Utilities!$AE34)</f>
        <v>1</v>
      </c>
      <c r="AH34" s="30">
        <f t="shared" si="0"/>
        <v>1</v>
      </c>
    </row>
    <row r="35" spans="1:34" ht="15" customHeight="1" x14ac:dyDescent="0.15">
      <c r="A35" s="18" t="s">
        <v>56</v>
      </c>
      <c r="B35" s="31">
        <v>0.94123322224818395</v>
      </c>
      <c r="C35" s="32">
        <v>26</v>
      </c>
      <c r="D35" s="33">
        <v>-2.8816579818068901</v>
      </c>
      <c r="E35" s="33">
        <v>-3.84794620176688</v>
      </c>
      <c r="F35" s="33">
        <v>6.7296041835737901</v>
      </c>
      <c r="G35" s="33">
        <v>7.3549150408576897E-3</v>
      </c>
      <c r="H35" s="33">
        <v>0.20397723291192699</v>
      </c>
      <c r="I35" s="33">
        <v>-0.21133214795278399</v>
      </c>
      <c r="J35" s="33">
        <v>8.4335057324720603E-2</v>
      </c>
      <c r="K35" s="33">
        <v>-0.39809131372475598</v>
      </c>
      <c r="L35" s="33">
        <v>0.21957776730299899</v>
      </c>
      <c r="M35" s="33">
        <v>9.4178489097033496E-2</v>
      </c>
      <c r="N35" s="33">
        <v>0.194498030847499</v>
      </c>
      <c r="O35" s="33">
        <v>-0.194498030847499</v>
      </c>
      <c r="P35" s="33">
        <v>0.29202000658077398</v>
      </c>
      <c r="Q35" s="33">
        <v>-4.3553212362364998E-4</v>
      </c>
      <c r="R35" s="33">
        <v>0.62299821924051202</v>
      </c>
      <c r="S35" s="33">
        <v>-0.91458269369765499</v>
      </c>
      <c r="T35" s="33">
        <v>0.23911380537784399</v>
      </c>
      <c r="U35" s="33">
        <v>-0.23911380537784399</v>
      </c>
      <c r="V35" s="33">
        <v>0.32536154344478502</v>
      </c>
      <c r="W35" s="33">
        <v>0.31586766033361802</v>
      </c>
      <c r="X35" s="33">
        <v>-0.933230444189731</v>
      </c>
      <c r="Y35" s="33">
        <v>0.29200124041133402</v>
      </c>
      <c r="Z35" s="33">
        <v>0.155710208963101</v>
      </c>
      <c r="AA35" s="33">
        <v>0.14377869573516</v>
      </c>
      <c r="AB35" s="33">
        <v>-0.299488904698261</v>
      </c>
      <c r="AC35" s="33">
        <v>-1.7763694550603499</v>
      </c>
      <c r="AD35" s="30">
        <v>3</v>
      </c>
      <c r="AE35" s="30">
        <v>1</v>
      </c>
      <c r="AF35" s="30" t="b" cm="1">
        <f t="array" ref="AF35">INDEX(Design!$C$35:$C$37,Utilities!$AD35)</f>
        <v>1</v>
      </c>
      <c r="AG35" s="30" t="b" cm="1">
        <f t="array" ref="AG35">INDEX(Design!$G$35:$G$37,Utilities!$AE35)</f>
        <v>1</v>
      </c>
      <c r="AH35" s="30">
        <f t="shared" si="0"/>
        <v>1</v>
      </c>
    </row>
    <row r="36" spans="1:34" ht="15" customHeight="1" x14ac:dyDescent="0.15">
      <c r="A36" s="18" t="s">
        <v>60</v>
      </c>
      <c r="B36" s="31">
        <v>0.75328977804674802</v>
      </c>
      <c r="C36" s="32">
        <v>26</v>
      </c>
      <c r="D36" s="33">
        <v>-1.77401440579063</v>
      </c>
      <c r="E36" s="33">
        <v>0.41958032724842198</v>
      </c>
      <c r="F36" s="33">
        <v>1.35443407854222</v>
      </c>
      <c r="G36" s="33">
        <v>0.78721529473957896</v>
      </c>
      <c r="H36" s="33">
        <v>-0.82081004119482504</v>
      </c>
      <c r="I36" s="33">
        <v>3.35947464552405E-2</v>
      </c>
      <c r="J36" s="33">
        <v>-0.88401711326218801</v>
      </c>
      <c r="K36" s="33">
        <v>1.4349303280813599</v>
      </c>
      <c r="L36" s="33">
        <v>1.00614219302981</v>
      </c>
      <c r="M36" s="33">
        <v>-1.55705540784899</v>
      </c>
      <c r="N36" s="33">
        <v>0.73486190563508302</v>
      </c>
      <c r="O36" s="33">
        <v>-0.73486190563508302</v>
      </c>
      <c r="P36" s="33">
        <v>-0.13376142991336701</v>
      </c>
      <c r="Q36" s="33">
        <v>0.91184520206714803</v>
      </c>
      <c r="R36" s="33">
        <v>1.44503535318026</v>
      </c>
      <c r="S36" s="33">
        <v>-2.2231191253340699</v>
      </c>
      <c r="T36" s="33">
        <v>1.5606840303912</v>
      </c>
      <c r="U36" s="33">
        <v>-1.5606840303912</v>
      </c>
      <c r="V36" s="33">
        <v>-0.38458397804851702</v>
      </c>
      <c r="W36" s="33">
        <v>-1.1384678287397001</v>
      </c>
      <c r="X36" s="33">
        <v>0.59329789172162095</v>
      </c>
      <c r="Y36" s="33">
        <v>0.92975391506660598</v>
      </c>
      <c r="Z36" s="33">
        <v>0.36315605288713698</v>
      </c>
      <c r="AA36" s="33">
        <v>7.3981493020586798E-3</v>
      </c>
      <c r="AB36" s="33">
        <v>-0.37055420218919899</v>
      </c>
      <c r="AC36" s="33">
        <v>-3.27483214604873</v>
      </c>
      <c r="AD36" s="30">
        <v>1</v>
      </c>
      <c r="AE36" s="30">
        <v>1</v>
      </c>
      <c r="AF36" s="30" t="b" cm="1">
        <f t="array" ref="AF36">INDEX(Design!$C$35:$C$37,Utilities!$AD36)</f>
        <v>1</v>
      </c>
      <c r="AG36" s="30" t="b" cm="1">
        <f t="array" ref="AG36">INDEX(Design!$G$35:$G$37,Utilities!$AE36)</f>
        <v>1</v>
      </c>
      <c r="AH36" s="30">
        <f t="shared" si="0"/>
        <v>1</v>
      </c>
    </row>
    <row r="37" spans="1:34" ht="15" customHeight="1" x14ac:dyDescent="0.15">
      <c r="A37" s="18" t="s">
        <v>6</v>
      </c>
      <c r="B37" s="31">
        <v>0.65661661750998002</v>
      </c>
      <c r="C37" s="32">
        <v>26</v>
      </c>
      <c r="D37" s="33">
        <v>1.7259145623557199</v>
      </c>
      <c r="E37" s="33">
        <v>-1.60991211966012</v>
      </c>
      <c r="F37" s="33">
        <v>-0.116002442695568</v>
      </c>
      <c r="G37" s="33">
        <v>0.20524447068570201</v>
      </c>
      <c r="H37" s="33">
        <v>0.61887927645132601</v>
      </c>
      <c r="I37" s="33">
        <v>-0.82412374713702696</v>
      </c>
      <c r="J37" s="33">
        <v>-1.0133147034004</v>
      </c>
      <c r="K37" s="33">
        <v>-1.1129592137803299</v>
      </c>
      <c r="L37" s="33">
        <v>2.9630985500674201</v>
      </c>
      <c r="M37" s="33">
        <v>-0.83682463288667097</v>
      </c>
      <c r="N37" s="33">
        <v>1.6820562648283199</v>
      </c>
      <c r="O37" s="33">
        <v>-1.6820562648283199</v>
      </c>
      <c r="P37" s="33">
        <v>0.32091204344338897</v>
      </c>
      <c r="Q37" s="33">
        <v>0.51884361103433296</v>
      </c>
      <c r="R37" s="33">
        <v>-0.47317323189810101</v>
      </c>
      <c r="S37" s="33">
        <v>-0.36658242257961898</v>
      </c>
      <c r="T37" s="33">
        <v>-4.5595480301613197E-3</v>
      </c>
      <c r="U37" s="33">
        <v>4.5595480301613197E-3</v>
      </c>
      <c r="V37" s="33">
        <v>0.18739547146632399</v>
      </c>
      <c r="W37" s="33">
        <v>0.45092783887356203</v>
      </c>
      <c r="X37" s="33">
        <v>-1.49418433911505</v>
      </c>
      <c r="Y37" s="33">
        <v>0.85586102877516201</v>
      </c>
      <c r="Z37" s="33">
        <v>1.8668573717736501</v>
      </c>
      <c r="AA37" s="33">
        <v>0.85642206251737496</v>
      </c>
      <c r="AB37" s="33">
        <v>-2.72327943429105</v>
      </c>
      <c r="AC37" s="33">
        <v>-4.5622554568811804</v>
      </c>
      <c r="AD37" s="30">
        <v>1</v>
      </c>
      <c r="AE37" s="30">
        <v>3</v>
      </c>
      <c r="AF37" s="30" t="b" cm="1">
        <f t="array" ref="AF37">INDEX(Design!$C$35:$C$37,Utilities!$AD37)</f>
        <v>1</v>
      </c>
      <c r="AG37" s="30" t="b" cm="1">
        <f t="array" ref="AG37">INDEX(Design!$G$35:$G$37,Utilities!$AE37)</f>
        <v>1</v>
      </c>
      <c r="AH37" s="30">
        <f t="shared" si="0"/>
        <v>1</v>
      </c>
    </row>
    <row r="38" spans="1:34" ht="15" customHeight="1" x14ac:dyDescent="0.15">
      <c r="A38" s="18" t="s">
        <v>24</v>
      </c>
      <c r="B38" s="31">
        <v>0.70820886461481602</v>
      </c>
      <c r="C38" s="32">
        <v>26</v>
      </c>
      <c r="D38" s="33">
        <v>-1.0944681673907699</v>
      </c>
      <c r="E38" s="33">
        <v>1.5470180824033</v>
      </c>
      <c r="F38" s="33">
        <v>-0.452549915012529</v>
      </c>
      <c r="G38" s="33">
        <v>-0.55123685499236297</v>
      </c>
      <c r="H38" s="33">
        <v>-0.76397751738851505</v>
      </c>
      <c r="I38" s="33">
        <v>1.31521437238088</v>
      </c>
      <c r="J38" s="33">
        <v>1.17158538019174</v>
      </c>
      <c r="K38" s="33">
        <v>0.56614818042879</v>
      </c>
      <c r="L38" s="33">
        <v>5.39711092111139E-2</v>
      </c>
      <c r="M38" s="33">
        <v>-1.7917046698316299</v>
      </c>
      <c r="N38" s="33">
        <v>0.23507029579703201</v>
      </c>
      <c r="O38" s="33">
        <v>-0.23507029579703201</v>
      </c>
      <c r="P38" s="33">
        <v>0.33534643528894897</v>
      </c>
      <c r="Q38" s="33">
        <v>1.1420711553962</v>
      </c>
      <c r="R38" s="33">
        <v>0.233706872991993</v>
      </c>
      <c r="S38" s="33">
        <v>-1.7111244636771501</v>
      </c>
      <c r="T38" s="33">
        <v>0.210781700043422</v>
      </c>
      <c r="U38" s="33">
        <v>-0.210781700043422</v>
      </c>
      <c r="V38" s="33">
        <v>-2.4117252695062699</v>
      </c>
      <c r="W38" s="33">
        <v>-0.25860068062657698</v>
      </c>
      <c r="X38" s="33">
        <v>0.992629137751603</v>
      </c>
      <c r="Y38" s="33">
        <v>1.6776968123812599</v>
      </c>
      <c r="Z38" s="33">
        <v>2.0943626177180801</v>
      </c>
      <c r="AA38" s="33">
        <v>0.29510650019793699</v>
      </c>
      <c r="AB38" s="33">
        <v>-2.3894691179160201</v>
      </c>
      <c r="AC38" s="33">
        <v>0.373530314609411</v>
      </c>
      <c r="AD38" s="30">
        <v>2</v>
      </c>
      <c r="AE38" s="30">
        <v>2</v>
      </c>
      <c r="AF38" s="30" t="b" cm="1">
        <f t="array" ref="AF38">INDEX(Design!$C$35:$C$37,Utilities!$AD38)</f>
        <v>1</v>
      </c>
      <c r="AG38" s="30" t="b" cm="1">
        <f t="array" ref="AG38">INDEX(Design!$G$35:$G$37,Utilities!$AE38)</f>
        <v>1</v>
      </c>
      <c r="AH38" s="30">
        <f t="shared" si="0"/>
        <v>1</v>
      </c>
    </row>
    <row r="39" spans="1:34" ht="15" customHeight="1" x14ac:dyDescent="0.15">
      <c r="A39" s="18" t="s">
        <v>21</v>
      </c>
      <c r="B39" s="31">
        <v>0.70403456381462304</v>
      </c>
      <c r="C39" s="32">
        <v>26</v>
      </c>
      <c r="D39" s="33">
        <v>-1.8228822821422801</v>
      </c>
      <c r="E39" s="33">
        <v>0.45085447388678102</v>
      </c>
      <c r="F39" s="33">
        <v>1.37202780825548</v>
      </c>
      <c r="G39" s="33">
        <v>-0.37773940524268201</v>
      </c>
      <c r="H39" s="33">
        <v>0.84339628711733095</v>
      </c>
      <c r="I39" s="33">
        <v>-0.46565688187464599</v>
      </c>
      <c r="J39" s="33">
        <v>-0.57624250827375201</v>
      </c>
      <c r="K39" s="33">
        <v>-0.15691714717347699</v>
      </c>
      <c r="L39" s="33">
        <v>1.6242608969327399</v>
      </c>
      <c r="M39" s="33">
        <v>-0.89110124148549796</v>
      </c>
      <c r="N39" s="33">
        <v>1.1225119599125599</v>
      </c>
      <c r="O39" s="33">
        <v>-1.1225119599125599</v>
      </c>
      <c r="P39" s="33">
        <v>0.63248691855253802</v>
      </c>
      <c r="Q39" s="33">
        <v>-0.56763715390725999</v>
      </c>
      <c r="R39" s="33">
        <v>2.3538629994689</v>
      </c>
      <c r="S39" s="33">
        <v>-2.4187127641141402</v>
      </c>
      <c r="T39" s="33">
        <v>-0.30140322220299798</v>
      </c>
      <c r="U39" s="33">
        <v>0.30140322220299798</v>
      </c>
      <c r="V39" s="33">
        <v>-0.25057284365924198</v>
      </c>
      <c r="W39" s="33">
        <v>-0.49228607420294701</v>
      </c>
      <c r="X39" s="33">
        <v>1.0535782370820601</v>
      </c>
      <c r="Y39" s="33">
        <v>-0.31071931921988799</v>
      </c>
      <c r="Z39" s="33">
        <v>7.9936772073183102E-2</v>
      </c>
      <c r="AA39" s="33">
        <v>4.0217115295145198E-2</v>
      </c>
      <c r="AB39" s="33">
        <v>-0.12015388736832899</v>
      </c>
      <c r="AC39" s="33">
        <v>-4.3390131677860797</v>
      </c>
      <c r="AD39" s="30">
        <v>3</v>
      </c>
      <c r="AE39" s="30">
        <v>3</v>
      </c>
      <c r="AF39" s="30" t="b" cm="1">
        <f t="array" ref="AF39">INDEX(Design!$C$35:$C$37,Utilities!$AD39)</f>
        <v>1</v>
      </c>
      <c r="AG39" s="30" t="b" cm="1">
        <f t="array" ref="AG39">INDEX(Design!$G$35:$G$37,Utilities!$AE39)</f>
        <v>1</v>
      </c>
      <c r="AH39" s="30">
        <f t="shared" si="0"/>
        <v>1</v>
      </c>
    </row>
    <row r="40" spans="1:34" ht="15" customHeight="1" x14ac:dyDescent="0.15">
      <c r="A40" s="18" t="s">
        <v>43</v>
      </c>
      <c r="B40" s="31">
        <v>0.60234059572328502</v>
      </c>
      <c r="C40" s="32">
        <v>26</v>
      </c>
      <c r="D40" s="33">
        <v>-0.70725764303229799</v>
      </c>
      <c r="E40" s="33">
        <v>0.52981094203035095</v>
      </c>
      <c r="F40" s="33">
        <v>0.17744670100193799</v>
      </c>
      <c r="G40" s="33">
        <v>0.40516448839990599</v>
      </c>
      <c r="H40" s="33">
        <v>-0.55106193522256397</v>
      </c>
      <c r="I40" s="33">
        <v>0.14589744682266101</v>
      </c>
      <c r="J40" s="33">
        <v>3.6073667505672903E-2</v>
      </c>
      <c r="K40" s="33">
        <v>-0.75250266534833199</v>
      </c>
      <c r="L40" s="33">
        <v>1.1758268500570599</v>
      </c>
      <c r="M40" s="33">
        <v>-0.45939785221438101</v>
      </c>
      <c r="N40" s="33">
        <v>1.8121534839244</v>
      </c>
      <c r="O40" s="33">
        <v>-1.8121534839244</v>
      </c>
      <c r="P40" s="33">
        <v>-6.3169888922520498E-2</v>
      </c>
      <c r="Q40" s="33">
        <v>-0.499826435383251</v>
      </c>
      <c r="R40" s="33">
        <v>1.5627937967069701</v>
      </c>
      <c r="S40" s="33">
        <v>-0.99979747240121297</v>
      </c>
      <c r="T40" s="33">
        <v>-2.22275014030873E-2</v>
      </c>
      <c r="U40" s="33">
        <v>2.22275014030873E-2</v>
      </c>
      <c r="V40" s="33">
        <v>-0.71144122108137897</v>
      </c>
      <c r="W40" s="33">
        <v>-0.40605585435680502</v>
      </c>
      <c r="X40" s="33">
        <v>-0.37503748129431302</v>
      </c>
      <c r="Y40" s="33">
        <v>1.4925345567324899</v>
      </c>
      <c r="Z40" s="33">
        <v>0.93554454679745802</v>
      </c>
      <c r="AA40" s="33">
        <v>0.855337424093077</v>
      </c>
      <c r="AB40" s="33">
        <v>-1.7908819708905299</v>
      </c>
      <c r="AC40" s="33">
        <v>-4.1830579422820104</v>
      </c>
      <c r="AD40" s="30">
        <v>2</v>
      </c>
      <c r="AE40" s="30">
        <v>2</v>
      </c>
      <c r="AF40" s="30" t="b" cm="1">
        <f t="array" ref="AF40">INDEX(Design!$C$35:$C$37,Utilities!$AD40)</f>
        <v>1</v>
      </c>
      <c r="AG40" s="30" t="b" cm="1">
        <f t="array" ref="AG40">INDEX(Design!$G$35:$G$37,Utilities!$AE40)</f>
        <v>1</v>
      </c>
      <c r="AH40" s="30">
        <f t="shared" si="0"/>
        <v>1</v>
      </c>
    </row>
    <row r="41" spans="1:34" ht="15" customHeight="1" x14ac:dyDescent="0.15">
      <c r="A41" s="18" t="s">
        <v>79</v>
      </c>
      <c r="B41" s="31">
        <v>0.34723481391169803</v>
      </c>
      <c r="C41" s="32">
        <v>26</v>
      </c>
      <c r="D41" s="33">
        <v>-0.51270663514246395</v>
      </c>
      <c r="E41" s="33">
        <v>-1.3078997792835001</v>
      </c>
      <c r="F41" s="33">
        <v>1.8206064144259899</v>
      </c>
      <c r="G41" s="33">
        <v>-0.36886814556373898</v>
      </c>
      <c r="H41" s="33">
        <v>0.78559743856578401</v>
      </c>
      <c r="I41" s="33">
        <v>-0.41672929300204498</v>
      </c>
      <c r="J41" s="33">
        <v>0.16372653934512399</v>
      </c>
      <c r="K41" s="33">
        <v>-7.1053410087110094E-2</v>
      </c>
      <c r="L41" s="33">
        <v>0.152741032905647</v>
      </c>
      <c r="M41" s="33">
        <v>-0.24541416216366199</v>
      </c>
      <c r="N41" s="33">
        <v>0.24327697729873601</v>
      </c>
      <c r="O41" s="33">
        <v>-0.24327697729873601</v>
      </c>
      <c r="P41" s="33">
        <v>0.43139020993222199</v>
      </c>
      <c r="Q41" s="33">
        <v>6.3792757317275198E-2</v>
      </c>
      <c r="R41" s="33">
        <v>-0.56268027630920303</v>
      </c>
      <c r="S41" s="33">
        <v>6.7497309059696198E-2</v>
      </c>
      <c r="T41" s="33">
        <v>-0.41604166361440398</v>
      </c>
      <c r="U41" s="33">
        <v>0.41604166361440398</v>
      </c>
      <c r="V41" s="33">
        <v>-0.75263105441504996</v>
      </c>
      <c r="W41" s="33">
        <v>1.04119703280215</v>
      </c>
      <c r="X41" s="33">
        <v>-0.73780623879060803</v>
      </c>
      <c r="Y41" s="33">
        <v>0.44924026040350701</v>
      </c>
      <c r="Z41" s="33">
        <v>0.153009063287563</v>
      </c>
      <c r="AA41" s="33">
        <v>8.9247156577119305E-2</v>
      </c>
      <c r="AB41" s="33">
        <v>-0.24225621986468099</v>
      </c>
      <c r="AC41" s="33">
        <v>-1.76127016561397</v>
      </c>
      <c r="AD41" s="30">
        <v>2</v>
      </c>
      <c r="AE41" s="30">
        <v>1</v>
      </c>
      <c r="AF41" s="30" t="b" cm="1">
        <f t="array" ref="AF41">INDEX(Design!$C$35:$C$37,Utilities!$AD41)</f>
        <v>1</v>
      </c>
      <c r="AG41" s="30" t="b" cm="1">
        <f t="array" ref="AG41">INDEX(Design!$G$35:$G$37,Utilities!$AE41)</f>
        <v>1</v>
      </c>
      <c r="AH41" s="30">
        <f t="shared" si="0"/>
        <v>1</v>
      </c>
    </row>
    <row r="42" spans="1:34" ht="15" customHeight="1" x14ac:dyDescent="0.15">
      <c r="A42" s="18" t="s">
        <v>17</v>
      </c>
      <c r="B42" s="31">
        <v>0.88249615937036296</v>
      </c>
      <c r="C42" s="32">
        <v>26</v>
      </c>
      <c r="D42" s="33">
        <v>-0.56034189550386204</v>
      </c>
      <c r="E42" s="33">
        <v>-3.2847068354751499</v>
      </c>
      <c r="F42" s="33">
        <v>3.8450487309790402</v>
      </c>
      <c r="G42" s="33">
        <v>-0.18559366757571299</v>
      </c>
      <c r="H42" s="33">
        <v>0.21056934021321699</v>
      </c>
      <c r="I42" s="33">
        <v>-2.49756726375043E-2</v>
      </c>
      <c r="J42" s="33">
        <v>0.29285580140584899</v>
      </c>
      <c r="K42" s="33">
        <v>2.7000323405385201E-2</v>
      </c>
      <c r="L42" s="33">
        <v>0.29117326650872399</v>
      </c>
      <c r="M42" s="33">
        <v>-0.61102939131996603</v>
      </c>
      <c r="N42" s="33">
        <v>-9.9363834651409796E-3</v>
      </c>
      <c r="O42" s="33">
        <v>9.9363834651409796E-3</v>
      </c>
      <c r="P42" s="33">
        <v>0.63623555555203803</v>
      </c>
      <c r="Q42" s="33">
        <v>1.2188854205122399</v>
      </c>
      <c r="R42" s="33">
        <v>-1.4753607019449499</v>
      </c>
      <c r="S42" s="33">
        <v>-0.37976027411932001</v>
      </c>
      <c r="T42" s="33">
        <v>0.167762272278418</v>
      </c>
      <c r="U42" s="33">
        <v>-0.167762272278418</v>
      </c>
      <c r="V42" s="33">
        <v>-0.25455120641951201</v>
      </c>
      <c r="W42" s="33">
        <v>0.45737771135124</v>
      </c>
      <c r="X42" s="33">
        <v>7.8588404280095003E-2</v>
      </c>
      <c r="Y42" s="33">
        <v>-0.28141490921182399</v>
      </c>
      <c r="Z42" s="33">
        <v>0.102703580121826</v>
      </c>
      <c r="AA42" s="33">
        <v>6.5706358594288097E-2</v>
      </c>
      <c r="AB42" s="33">
        <v>-0.16840993871611401</v>
      </c>
      <c r="AC42" s="33">
        <v>9.5130185305407995</v>
      </c>
      <c r="AD42" s="30">
        <v>2</v>
      </c>
      <c r="AE42" s="30">
        <v>1</v>
      </c>
      <c r="AF42" s="30" t="b" cm="1">
        <f t="array" ref="AF42">INDEX(Design!$C$35:$C$37,Utilities!$AD42)</f>
        <v>1</v>
      </c>
      <c r="AG42" s="30" t="b" cm="1">
        <f t="array" ref="AG42">INDEX(Design!$G$35:$G$37,Utilities!$AE42)</f>
        <v>1</v>
      </c>
      <c r="AH42" s="30">
        <f t="shared" si="0"/>
        <v>1</v>
      </c>
    </row>
    <row r="43" spans="1:34" ht="15" customHeight="1" x14ac:dyDescent="0.15">
      <c r="A43" s="18" t="s">
        <v>32</v>
      </c>
      <c r="B43" s="31">
        <v>0.79040509390459901</v>
      </c>
      <c r="C43" s="32">
        <v>26</v>
      </c>
      <c r="D43" s="33">
        <v>1.8514522913598599</v>
      </c>
      <c r="E43" s="33">
        <v>-1.4420387752405099</v>
      </c>
      <c r="F43" s="33">
        <v>-0.409413516119355</v>
      </c>
      <c r="G43" s="33">
        <v>0.98423070836758197</v>
      </c>
      <c r="H43" s="33">
        <v>-0.17984961757255899</v>
      </c>
      <c r="I43" s="33">
        <v>-0.80438109079503395</v>
      </c>
      <c r="J43" s="33">
        <v>1.34946438890555</v>
      </c>
      <c r="K43" s="33">
        <v>-0.86534982308203601</v>
      </c>
      <c r="L43" s="33">
        <v>0.79648478912592802</v>
      </c>
      <c r="M43" s="33">
        <v>-1.2805993549494501</v>
      </c>
      <c r="N43" s="33">
        <v>0.57482351212919802</v>
      </c>
      <c r="O43" s="33">
        <v>-0.57482351212919802</v>
      </c>
      <c r="P43" s="33">
        <v>2.83827818718029E-2</v>
      </c>
      <c r="Q43" s="33">
        <v>1.62355888993299</v>
      </c>
      <c r="R43" s="33">
        <v>-1.6510690252373701</v>
      </c>
      <c r="S43" s="33">
        <v>-8.7264656744200704E-4</v>
      </c>
      <c r="T43" s="33">
        <v>0.73316429806655903</v>
      </c>
      <c r="U43" s="33">
        <v>-0.73316429806655903</v>
      </c>
      <c r="V43" s="33">
        <v>-0.30180588396420299</v>
      </c>
      <c r="W43" s="33">
        <v>3.8136205157708498E-2</v>
      </c>
      <c r="X43" s="33">
        <v>0.53671135523838698</v>
      </c>
      <c r="Y43" s="33">
        <v>-0.27304167643188798</v>
      </c>
      <c r="Z43" s="33">
        <v>0.16331974836334401</v>
      </c>
      <c r="AA43" s="33">
        <v>6.4691900625466203E-2</v>
      </c>
      <c r="AB43" s="33">
        <v>-0.22801164898880599</v>
      </c>
      <c r="AC43" s="33">
        <v>8.9442236665442891</v>
      </c>
      <c r="AD43" s="30">
        <v>1</v>
      </c>
      <c r="AE43" s="30">
        <v>1</v>
      </c>
      <c r="AF43" s="30" t="b" cm="1">
        <f t="array" ref="AF43">INDEX(Design!$C$35:$C$37,Utilities!$AD43)</f>
        <v>1</v>
      </c>
      <c r="AG43" s="30" t="b" cm="1">
        <f t="array" ref="AG43">INDEX(Design!$G$35:$G$37,Utilities!$AE43)</f>
        <v>1</v>
      </c>
      <c r="AH43" s="30">
        <f t="shared" si="0"/>
        <v>1</v>
      </c>
    </row>
    <row r="44" spans="1:34" ht="15" customHeight="1" x14ac:dyDescent="0.15">
      <c r="A44" s="18" t="s">
        <v>47</v>
      </c>
      <c r="B44" s="31">
        <v>0.43410459929181</v>
      </c>
      <c r="C44" s="32">
        <v>26</v>
      </c>
      <c r="D44" s="33">
        <v>-0.27649231496124599</v>
      </c>
      <c r="E44" s="33">
        <v>-0.34239725050388098</v>
      </c>
      <c r="F44" s="33">
        <v>0.61888956546512497</v>
      </c>
      <c r="G44" s="33">
        <v>5.6897509874731897E-2</v>
      </c>
      <c r="H44" s="33">
        <v>-0.35906272190630201</v>
      </c>
      <c r="I44" s="33">
        <v>0.30216521203156699</v>
      </c>
      <c r="J44" s="33">
        <v>-1.9602841290683499</v>
      </c>
      <c r="K44" s="33">
        <v>0.79751810406438295</v>
      </c>
      <c r="L44" s="33">
        <v>1.7404149620725</v>
      </c>
      <c r="M44" s="33">
        <v>-0.57764893706854203</v>
      </c>
      <c r="N44" s="33">
        <v>1.2148835505533799</v>
      </c>
      <c r="O44" s="33">
        <v>-1.2148835505533799</v>
      </c>
      <c r="P44" s="33">
        <v>0.25913179755926002</v>
      </c>
      <c r="Q44" s="33">
        <v>0.546254497384286</v>
      </c>
      <c r="R44" s="33">
        <v>0.50603927680301397</v>
      </c>
      <c r="S44" s="33">
        <v>-1.3114255717465599</v>
      </c>
      <c r="T44" s="33">
        <v>0.99511162978624201</v>
      </c>
      <c r="U44" s="33">
        <v>-0.99511162978624201</v>
      </c>
      <c r="V44" s="33">
        <v>4.5794817045606399E-5</v>
      </c>
      <c r="W44" s="33">
        <v>-0.13207479091104299</v>
      </c>
      <c r="X44" s="33">
        <v>-0.14217914989090999</v>
      </c>
      <c r="Y44" s="33">
        <v>0.274208145984908</v>
      </c>
      <c r="Z44" s="33">
        <v>0.31838866221086098</v>
      </c>
      <c r="AA44" s="33">
        <v>0.29538338566091099</v>
      </c>
      <c r="AB44" s="33">
        <v>-0.61377204787176698</v>
      </c>
      <c r="AC44" s="33">
        <v>-3.5347795714927699</v>
      </c>
      <c r="AD44" s="30">
        <v>2</v>
      </c>
      <c r="AE44" s="30">
        <v>1</v>
      </c>
      <c r="AF44" s="30" t="b" cm="1">
        <f t="array" ref="AF44">INDEX(Design!$C$35:$C$37,Utilities!$AD44)</f>
        <v>1</v>
      </c>
      <c r="AG44" s="30" t="b" cm="1">
        <f t="array" ref="AG44">INDEX(Design!$G$35:$G$37,Utilities!$AE44)</f>
        <v>1</v>
      </c>
      <c r="AH44" s="30">
        <f t="shared" si="0"/>
        <v>1</v>
      </c>
    </row>
    <row r="45" spans="1:34" ht="15" customHeight="1" x14ac:dyDescent="0.15">
      <c r="A45" s="18" t="s">
        <v>9</v>
      </c>
      <c r="B45" s="31">
        <v>0.83256293895924005</v>
      </c>
      <c r="C45" s="32">
        <v>26</v>
      </c>
      <c r="D45" s="33">
        <v>-2.2055167756110099</v>
      </c>
      <c r="E45" s="33">
        <v>-2.9547626424658899</v>
      </c>
      <c r="F45" s="33">
        <v>5.1602794180769003</v>
      </c>
      <c r="G45" s="33">
        <v>-0.49459184716173998</v>
      </c>
      <c r="H45" s="33">
        <v>0.87036682511726005</v>
      </c>
      <c r="I45" s="33">
        <v>-0.37577497795553</v>
      </c>
      <c r="J45" s="33">
        <v>-0.314610236726378</v>
      </c>
      <c r="K45" s="33">
        <v>0.422911895088112</v>
      </c>
      <c r="L45" s="33">
        <v>-0.25243273487602202</v>
      </c>
      <c r="M45" s="33">
        <v>0.144131076514284</v>
      </c>
      <c r="N45" s="33">
        <v>0.70701366851328995</v>
      </c>
      <c r="O45" s="33">
        <v>-0.70701366851328995</v>
      </c>
      <c r="P45" s="33">
        <v>-0.38713359407579001</v>
      </c>
      <c r="Q45" s="33">
        <v>0.243846350737182</v>
      </c>
      <c r="R45" s="33">
        <v>1.5088581229589599</v>
      </c>
      <c r="S45" s="33">
        <v>-1.3655708796203501</v>
      </c>
      <c r="T45" s="33">
        <v>-7.8331664761775804E-2</v>
      </c>
      <c r="U45" s="33">
        <v>7.8331664761775804E-2</v>
      </c>
      <c r="V45" s="33">
        <v>1.3421304400585401</v>
      </c>
      <c r="W45" s="33">
        <v>-0.19336025557674899</v>
      </c>
      <c r="X45" s="33">
        <v>-0.78008339756991896</v>
      </c>
      <c r="Y45" s="33">
        <v>-0.36868678691187201</v>
      </c>
      <c r="Z45" s="33">
        <v>4.4784966794085397E-2</v>
      </c>
      <c r="AA45" s="33">
        <v>4.2821553150628501E-2</v>
      </c>
      <c r="AB45" s="33">
        <v>-8.7606519944714203E-2</v>
      </c>
      <c r="AC45" s="33">
        <v>-1.9874138142603499</v>
      </c>
      <c r="AD45" s="30">
        <v>2</v>
      </c>
      <c r="AE45" s="30">
        <v>1</v>
      </c>
      <c r="AF45" s="30" t="b" cm="1">
        <f t="array" ref="AF45">INDEX(Design!$C$35:$C$37,Utilities!$AD45)</f>
        <v>1</v>
      </c>
      <c r="AG45" s="30" t="b" cm="1">
        <f t="array" ref="AG45">INDEX(Design!$G$35:$G$37,Utilities!$AE45)</f>
        <v>1</v>
      </c>
      <c r="AH45" s="30">
        <f t="shared" si="0"/>
        <v>1</v>
      </c>
    </row>
    <row r="46" spans="1:34" ht="15" customHeight="1" x14ac:dyDescent="0.15">
      <c r="A46" s="18" t="s">
        <v>46</v>
      </c>
      <c r="B46" s="31">
        <v>0.44898934614493102</v>
      </c>
      <c r="C46" s="32">
        <v>26</v>
      </c>
      <c r="D46" s="33">
        <v>-0.62917043604494904</v>
      </c>
      <c r="E46" s="33">
        <v>-0.95090526928431196</v>
      </c>
      <c r="F46" s="33">
        <v>1.58007570532925</v>
      </c>
      <c r="G46" s="33">
        <v>-0.27766920031786402</v>
      </c>
      <c r="H46" s="33">
        <v>-0.22608435010175801</v>
      </c>
      <c r="I46" s="33">
        <v>0.50375355041962999</v>
      </c>
      <c r="J46" s="33">
        <v>-1.42970181543564</v>
      </c>
      <c r="K46" s="33">
        <v>1.4230442403208401</v>
      </c>
      <c r="L46" s="33">
        <v>2.1084977128820799</v>
      </c>
      <c r="M46" s="33">
        <v>-2.1018401377672702</v>
      </c>
      <c r="N46" s="33">
        <v>0.44500092975379302</v>
      </c>
      <c r="O46" s="33">
        <v>-0.44500092975379302</v>
      </c>
      <c r="P46" s="33">
        <v>0.26646809038731201</v>
      </c>
      <c r="Q46" s="33">
        <v>-0.36215226696119901</v>
      </c>
      <c r="R46" s="33">
        <v>0.41922435727423502</v>
      </c>
      <c r="S46" s="33">
        <v>-0.32354018070034701</v>
      </c>
      <c r="T46" s="33">
        <v>-0.15672981220580301</v>
      </c>
      <c r="U46" s="33">
        <v>0.15672981220580301</v>
      </c>
      <c r="V46" s="33">
        <v>7.0151453939867103E-2</v>
      </c>
      <c r="W46" s="33">
        <v>-0.360262440843026</v>
      </c>
      <c r="X46" s="33">
        <v>0.141723099673985</v>
      </c>
      <c r="Y46" s="33">
        <v>0.14838788722917501</v>
      </c>
      <c r="Z46" s="33">
        <v>7.1009509051865802E-2</v>
      </c>
      <c r="AA46" s="33">
        <v>1.01970229289757E-2</v>
      </c>
      <c r="AB46" s="33">
        <v>-8.1206531980844598E-2</v>
      </c>
      <c r="AC46" s="33">
        <v>1.24342612558013</v>
      </c>
      <c r="AD46" s="30">
        <v>3</v>
      </c>
      <c r="AE46" s="30">
        <v>3</v>
      </c>
      <c r="AF46" s="30" t="b" cm="1">
        <f t="array" ref="AF46">INDEX(Design!$C$35:$C$37,Utilities!$AD46)</f>
        <v>1</v>
      </c>
      <c r="AG46" s="30" t="b" cm="1">
        <f t="array" ref="AG46">INDEX(Design!$G$35:$G$37,Utilities!$AE46)</f>
        <v>1</v>
      </c>
      <c r="AH46" s="30">
        <f t="shared" si="0"/>
        <v>1</v>
      </c>
    </row>
    <row r="47" spans="1:34" ht="15" customHeight="1" x14ac:dyDescent="0.15">
      <c r="A47" s="18" t="s">
        <v>76</v>
      </c>
      <c r="B47" s="31">
        <v>0.95217691148792905</v>
      </c>
      <c r="C47" s="32">
        <v>26</v>
      </c>
      <c r="D47" s="33">
        <v>-2.8441887771791499</v>
      </c>
      <c r="E47" s="33">
        <v>-3.3058667574767702</v>
      </c>
      <c r="F47" s="33">
        <v>6.1500555346558903</v>
      </c>
      <c r="G47" s="33">
        <v>-0.22643316143116701</v>
      </c>
      <c r="H47" s="33">
        <v>0.484891486648998</v>
      </c>
      <c r="I47" s="33">
        <v>-0.25845832521782902</v>
      </c>
      <c r="J47" s="33">
        <v>-4.6332922568817499E-2</v>
      </c>
      <c r="K47" s="33">
        <v>-0.51961061240585604</v>
      </c>
      <c r="L47" s="33">
        <v>0.735621428404445</v>
      </c>
      <c r="M47" s="33">
        <v>-0.16967789342977599</v>
      </c>
      <c r="N47" s="33">
        <v>0.23288037812006199</v>
      </c>
      <c r="O47" s="33">
        <v>-0.23288037812006199</v>
      </c>
      <c r="P47" s="33">
        <v>0.59578254417322396</v>
      </c>
      <c r="Q47" s="33">
        <v>0.149228665393312</v>
      </c>
      <c r="R47" s="33">
        <v>0.48449910514421302</v>
      </c>
      <c r="S47" s="33">
        <v>-1.22951031471075</v>
      </c>
      <c r="T47" s="33">
        <v>-3.4967475806562398E-2</v>
      </c>
      <c r="U47" s="33">
        <v>3.4967475806562398E-2</v>
      </c>
      <c r="V47" s="33">
        <v>0.83805284555604798</v>
      </c>
      <c r="W47" s="33">
        <v>5.7623224588096697E-2</v>
      </c>
      <c r="X47" s="33">
        <v>-0.79690221220818802</v>
      </c>
      <c r="Y47" s="33">
        <v>-9.8773857935951295E-2</v>
      </c>
      <c r="Z47" s="33">
        <v>0.18732845356854599</v>
      </c>
      <c r="AA47" s="33">
        <v>0.16995311381610201</v>
      </c>
      <c r="AB47" s="33">
        <v>-0.357281567384648</v>
      </c>
      <c r="AC47" s="33">
        <v>-1.94783922787955</v>
      </c>
      <c r="AD47" s="30">
        <v>3</v>
      </c>
      <c r="AE47" s="30">
        <v>2</v>
      </c>
      <c r="AF47" s="30" t="b" cm="1">
        <f t="array" ref="AF47">INDEX(Design!$C$35:$C$37,Utilities!$AD47)</f>
        <v>1</v>
      </c>
      <c r="AG47" s="30" t="b" cm="1">
        <f t="array" ref="AG47">INDEX(Design!$G$35:$G$37,Utilities!$AE47)</f>
        <v>1</v>
      </c>
      <c r="AH47" s="30">
        <f t="shared" si="0"/>
        <v>1</v>
      </c>
    </row>
    <row r="48" spans="1:34" ht="15" customHeight="1" x14ac:dyDescent="0.15">
      <c r="A48" s="18" t="s">
        <v>39</v>
      </c>
      <c r="B48" s="31">
        <v>0.75273509191742605</v>
      </c>
      <c r="C48" s="32">
        <v>26</v>
      </c>
      <c r="D48" s="33">
        <v>-0.82234225378981995</v>
      </c>
      <c r="E48" s="33">
        <v>-1.41306672688656</v>
      </c>
      <c r="F48" s="33">
        <v>2.2354089806763602</v>
      </c>
      <c r="G48" s="33">
        <v>-0.67524568053103395</v>
      </c>
      <c r="H48" s="33">
        <v>0.44686486277542098</v>
      </c>
      <c r="I48" s="33">
        <v>0.22838081775561</v>
      </c>
      <c r="J48" s="33">
        <v>0.33495022371177202</v>
      </c>
      <c r="K48" s="33">
        <v>-0.57170232689065503</v>
      </c>
      <c r="L48" s="33">
        <v>1.98439538163933</v>
      </c>
      <c r="M48" s="33">
        <v>-1.7476432784604501</v>
      </c>
      <c r="N48" s="33">
        <v>1.0208600395140399</v>
      </c>
      <c r="O48" s="33">
        <v>-1.0208600395140399</v>
      </c>
      <c r="P48" s="33">
        <v>0.56178687884744005</v>
      </c>
      <c r="Q48" s="33">
        <v>1.63928793526143</v>
      </c>
      <c r="R48" s="33">
        <v>0.231111187107161</v>
      </c>
      <c r="S48" s="33">
        <v>-2.4321860012159902</v>
      </c>
      <c r="T48" s="33">
        <v>0.96569842595338296</v>
      </c>
      <c r="U48" s="33">
        <v>-0.96569842595338296</v>
      </c>
      <c r="V48" s="33">
        <v>0.19931335054219501</v>
      </c>
      <c r="W48" s="33">
        <v>-0.11760290257137</v>
      </c>
      <c r="X48" s="33">
        <v>-0.44414686795532599</v>
      </c>
      <c r="Y48" s="33">
        <v>0.36243641998450499</v>
      </c>
      <c r="Z48" s="33">
        <v>1.0232967734437799</v>
      </c>
      <c r="AA48" s="33">
        <v>0.85307804294998002</v>
      </c>
      <c r="AB48" s="33">
        <v>-1.8763748163937599</v>
      </c>
      <c r="AC48" s="33">
        <v>-3.8165500705917399</v>
      </c>
      <c r="AD48" s="30">
        <v>1</v>
      </c>
      <c r="AE48" s="30">
        <v>2</v>
      </c>
      <c r="AF48" s="30" t="b" cm="1">
        <f t="array" ref="AF48">INDEX(Design!$C$35:$C$37,Utilities!$AD48)</f>
        <v>1</v>
      </c>
      <c r="AG48" s="30" t="b" cm="1">
        <f t="array" ref="AG48">INDEX(Design!$G$35:$G$37,Utilities!$AE48)</f>
        <v>1</v>
      </c>
      <c r="AH48" s="30">
        <f t="shared" si="0"/>
        <v>1</v>
      </c>
    </row>
    <row r="49" spans="1:34" ht="15" customHeight="1" x14ac:dyDescent="0.15">
      <c r="A49" s="18" t="s">
        <v>4</v>
      </c>
      <c r="B49" s="31">
        <v>0.70388625044410902</v>
      </c>
      <c r="C49" s="32">
        <v>26</v>
      </c>
      <c r="D49" s="33">
        <v>-7.2255863549184104E-2</v>
      </c>
      <c r="E49" s="33">
        <v>-2.7320255198814101</v>
      </c>
      <c r="F49" s="33">
        <v>2.8042813834305802</v>
      </c>
      <c r="G49" s="33">
        <v>-0.45238790301342402</v>
      </c>
      <c r="H49" s="33">
        <v>0.86635448474813304</v>
      </c>
      <c r="I49" s="33">
        <v>-0.41396658173471301</v>
      </c>
      <c r="J49" s="33">
        <v>-0.426345953739102</v>
      </c>
      <c r="K49" s="33">
        <v>-0.13046661010570099</v>
      </c>
      <c r="L49" s="33">
        <v>-0.96034664194256503</v>
      </c>
      <c r="M49" s="33">
        <v>1.51715920578737</v>
      </c>
      <c r="N49" s="33">
        <v>0.50245139449859799</v>
      </c>
      <c r="O49" s="33">
        <v>-0.50245139449859799</v>
      </c>
      <c r="P49" s="33">
        <v>-0.97825119542024697</v>
      </c>
      <c r="Q49" s="33">
        <v>1.0204578014561301</v>
      </c>
      <c r="R49" s="33">
        <v>-0.35374885076517398</v>
      </c>
      <c r="S49" s="33">
        <v>0.31154224472929698</v>
      </c>
      <c r="T49" s="33">
        <v>-0.365520037449589</v>
      </c>
      <c r="U49" s="33">
        <v>0.365520037449589</v>
      </c>
      <c r="V49" s="33">
        <v>-0.91660062452858704</v>
      </c>
      <c r="W49" s="33">
        <v>0.27553784097989598</v>
      </c>
      <c r="X49" s="33">
        <v>-0.88448516780584296</v>
      </c>
      <c r="Y49" s="33">
        <v>1.52554795135455</v>
      </c>
      <c r="Z49" s="33">
        <v>0.65321800260401697</v>
      </c>
      <c r="AA49" s="33">
        <v>0.53193360315154803</v>
      </c>
      <c r="AB49" s="33">
        <v>-1.18515160575557</v>
      </c>
      <c r="AC49" s="33">
        <v>-1.9598943180427499</v>
      </c>
      <c r="AD49" s="30">
        <v>3</v>
      </c>
      <c r="AE49" s="30">
        <v>2</v>
      </c>
      <c r="AF49" s="30" t="b" cm="1">
        <f t="array" ref="AF49">INDEX(Design!$C$35:$C$37,Utilities!$AD49)</f>
        <v>1</v>
      </c>
      <c r="AG49" s="30" t="b" cm="1">
        <f t="array" ref="AG49">INDEX(Design!$G$35:$G$37,Utilities!$AE49)</f>
        <v>1</v>
      </c>
      <c r="AH49" s="30">
        <f t="shared" si="0"/>
        <v>1</v>
      </c>
    </row>
    <row r="50" spans="1:34" ht="15" customHeight="1" x14ac:dyDescent="0.15">
      <c r="A50" s="18" t="s">
        <v>59</v>
      </c>
      <c r="B50" s="31">
        <v>0.71998445914575104</v>
      </c>
      <c r="C50" s="32">
        <v>26</v>
      </c>
      <c r="D50" s="33">
        <v>-1.98487947460863</v>
      </c>
      <c r="E50" s="33">
        <v>1.11111512224804</v>
      </c>
      <c r="F50" s="33">
        <v>0.87376435236060801</v>
      </c>
      <c r="G50" s="33">
        <v>-7.0998742124594005E-2</v>
      </c>
      <c r="H50" s="33">
        <v>6.8913186994993797E-2</v>
      </c>
      <c r="I50" s="33">
        <v>2.0855551296015198E-3</v>
      </c>
      <c r="J50" s="33">
        <v>-1.49912571061611</v>
      </c>
      <c r="K50" s="33">
        <v>2.1914817206114101</v>
      </c>
      <c r="L50" s="33">
        <v>0.29262086192249398</v>
      </c>
      <c r="M50" s="33">
        <v>-0.98497687191776995</v>
      </c>
      <c r="N50" s="33">
        <v>1.10722959167653</v>
      </c>
      <c r="O50" s="33">
        <v>-1.10722959167653</v>
      </c>
      <c r="P50" s="33">
        <v>0.764823021467265</v>
      </c>
      <c r="Q50" s="33">
        <v>-1.2422970083256499</v>
      </c>
      <c r="R50" s="33">
        <v>2.6762522957202899</v>
      </c>
      <c r="S50" s="33">
        <v>-2.1987783088619102</v>
      </c>
      <c r="T50" s="33">
        <v>0.59100996599029199</v>
      </c>
      <c r="U50" s="33">
        <v>-0.59100996599029199</v>
      </c>
      <c r="V50" s="33">
        <v>0.93778009022020303</v>
      </c>
      <c r="W50" s="33">
        <v>-1.2306816480862</v>
      </c>
      <c r="X50" s="33">
        <v>0.81258192052546097</v>
      </c>
      <c r="Y50" s="33">
        <v>-0.51968036265947404</v>
      </c>
      <c r="Z50" s="33">
        <v>0.121958348651435</v>
      </c>
      <c r="AA50" s="33">
        <v>3.1688429312843297E-2</v>
      </c>
      <c r="AB50" s="33">
        <v>-0.153646777964279</v>
      </c>
      <c r="AC50" s="33">
        <v>-4.0725010101099199</v>
      </c>
      <c r="AD50" s="30">
        <v>2</v>
      </c>
      <c r="AE50" s="30">
        <v>3</v>
      </c>
      <c r="AF50" s="30" t="b" cm="1">
        <f t="array" ref="AF50">INDEX(Design!$C$35:$C$37,Utilities!$AD50)</f>
        <v>1</v>
      </c>
      <c r="AG50" s="30" t="b" cm="1">
        <f t="array" ref="AG50">INDEX(Design!$G$35:$G$37,Utilities!$AE50)</f>
        <v>1</v>
      </c>
      <c r="AH50" s="30">
        <f t="shared" si="0"/>
        <v>1</v>
      </c>
    </row>
    <row r="51" spans="1:34" ht="15" customHeight="1" x14ac:dyDescent="0.15">
      <c r="A51" s="18" t="s">
        <v>27</v>
      </c>
      <c r="B51" s="31">
        <v>0.81853283056147697</v>
      </c>
      <c r="C51" s="32">
        <v>26</v>
      </c>
      <c r="D51" s="33">
        <v>-1.0003961510982899</v>
      </c>
      <c r="E51" s="33">
        <v>-2.23597929812717</v>
      </c>
      <c r="F51" s="33">
        <v>3.23637544922545</v>
      </c>
      <c r="G51" s="33">
        <v>-0.198592785761283</v>
      </c>
      <c r="H51" s="33">
        <v>0.71493192770751102</v>
      </c>
      <c r="I51" s="33">
        <v>-0.51633914194622998</v>
      </c>
      <c r="J51" s="33">
        <v>3.5915786441939698E-2</v>
      </c>
      <c r="K51" s="33">
        <v>-0.600376305345933</v>
      </c>
      <c r="L51" s="33">
        <v>2.3483541839850099</v>
      </c>
      <c r="M51" s="33">
        <v>-1.78389366508101</v>
      </c>
      <c r="N51" s="33">
        <v>0.97829051313502202</v>
      </c>
      <c r="O51" s="33">
        <v>-0.97829051313502202</v>
      </c>
      <c r="P51" s="33">
        <v>1.2634756571877901</v>
      </c>
      <c r="Q51" s="33">
        <v>0.74576956434350805</v>
      </c>
      <c r="R51" s="33">
        <v>-0.14911094377190101</v>
      </c>
      <c r="S51" s="33">
        <v>-1.8601342777594101</v>
      </c>
      <c r="T51" s="33">
        <v>0.54407960886307405</v>
      </c>
      <c r="U51" s="33">
        <v>-0.54407960886307405</v>
      </c>
      <c r="V51" s="33">
        <v>-0.64757061820165096</v>
      </c>
      <c r="W51" s="33">
        <v>0.23999395424381301</v>
      </c>
      <c r="X51" s="33">
        <v>0.45201825172395099</v>
      </c>
      <c r="Y51" s="33">
        <v>-4.44415877661141E-2</v>
      </c>
      <c r="Z51" s="33">
        <v>0.70502547570832796</v>
      </c>
      <c r="AA51" s="33">
        <v>0.67138214321759204</v>
      </c>
      <c r="AB51" s="33">
        <v>-1.37640761892593</v>
      </c>
      <c r="AC51" s="33">
        <v>-2.7255073148596098</v>
      </c>
      <c r="AD51" s="30">
        <v>3</v>
      </c>
      <c r="AE51" s="30">
        <v>2</v>
      </c>
      <c r="AF51" s="30" t="b" cm="1">
        <f t="array" ref="AF51">INDEX(Design!$C$35:$C$37,Utilities!$AD51)</f>
        <v>1</v>
      </c>
      <c r="AG51" s="30" t="b" cm="1">
        <f t="array" ref="AG51">INDEX(Design!$G$35:$G$37,Utilities!$AE51)</f>
        <v>1</v>
      </c>
      <c r="AH51" s="30">
        <f t="shared" si="0"/>
        <v>1</v>
      </c>
    </row>
    <row r="52" spans="1:34" ht="15" customHeight="1" x14ac:dyDescent="0.15">
      <c r="A52" s="18" t="s">
        <v>11</v>
      </c>
      <c r="B52" s="31">
        <v>0.78398889102537295</v>
      </c>
      <c r="C52" s="32">
        <v>26</v>
      </c>
      <c r="D52" s="33">
        <v>-0.40127238128133003</v>
      </c>
      <c r="E52" s="33">
        <v>-2.50739440175983</v>
      </c>
      <c r="F52" s="33">
        <v>2.9086667830411801</v>
      </c>
      <c r="G52" s="33">
        <v>0.15274362900512201</v>
      </c>
      <c r="H52" s="33">
        <v>-0.150130477644974</v>
      </c>
      <c r="I52" s="33">
        <v>-2.61315136014808E-3</v>
      </c>
      <c r="J52" s="33">
        <v>-0.61351362328561199</v>
      </c>
      <c r="K52" s="33">
        <v>-0.51943943940814397</v>
      </c>
      <c r="L52" s="33">
        <v>1.4943205211527</v>
      </c>
      <c r="M52" s="33">
        <v>-0.36136745845894702</v>
      </c>
      <c r="N52" s="33">
        <v>0.73085247310463597</v>
      </c>
      <c r="O52" s="33">
        <v>-0.73085247310463597</v>
      </c>
      <c r="P52" s="33">
        <v>1.0428853559729701</v>
      </c>
      <c r="Q52" s="33">
        <v>0.36263589867179202</v>
      </c>
      <c r="R52" s="33">
        <v>7.6250749856180397E-2</v>
      </c>
      <c r="S52" s="33">
        <v>-1.4817720045009299</v>
      </c>
      <c r="T52" s="33">
        <v>0.22196371308325999</v>
      </c>
      <c r="U52" s="33">
        <v>-0.22196371308325999</v>
      </c>
      <c r="V52" s="33">
        <v>-1.2088556886055899</v>
      </c>
      <c r="W52" s="33">
        <v>1.06765839999106</v>
      </c>
      <c r="X52" s="33">
        <v>-0.64804351236894897</v>
      </c>
      <c r="Y52" s="33">
        <v>0.78924080098347704</v>
      </c>
      <c r="Z52" s="33">
        <v>2.1555907467944699</v>
      </c>
      <c r="AA52" s="33">
        <v>1.2220861195955</v>
      </c>
      <c r="AB52" s="33">
        <v>-3.3776768663900101</v>
      </c>
      <c r="AC52" s="33">
        <v>-4.2402215050799104</v>
      </c>
      <c r="AD52" s="30">
        <v>2</v>
      </c>
      <c r="AE52" s="30">
        <v>3</v>
      </c>
      <c r="AF52" s="30" t="b" cm="1">
        <f t="array" ref="AF52">INDEX(Design!$C$35:$C$37,Utilities!$AD52)</f>
        <v>1</v>
      </c>
      <c r="AG52" s="30" t="b" cm="1">
        <f t="array" ref="AG52">INDEX(Design!$G$35:$G$37,Utilities!$AE52)</f>
        <v>1</v>
      </c>
      <c r="AH52" s="30">
        <f t="shared" si="0"/>
        <v>1</v>
      </c>
    </row>
    <row r="53" spans="1:34" ht="15" customHeight="1" x14ac:dyDescent="0.15">
      <c r="A53" s="18" t="s">
        <v>19</v>
      </c>
      <c r="B53" s="31">
        <v>0.36270688807395002</v>
      </c>
      <c r="C53" s="32">
        <v>26</v>
      </c>
      <c r="D53" s="33">
        <v>-1.24202314046796</v>
      </c>
      <c r="E53" s="33">
        <v>-0.10300472413789601</v>
      </c>
      <c r="F53" s="33">
        <v>1.3450278646059</v>
      </c>
      <c r="G53" s="33">
        <v>-1.44253973115736</v>
      </c>
      <c r="H53" s="33">
        <v>6.4685231149107306E-2</v>
      </c>
      <c r="I53" s="33">
        <v>1.3778545000082401</v>
      </c>
      <c r="J53" s="33">
        <v>-5.41809882496192E-2</v>
      </c>
      <c r="K53" s="33">
        <v>1.03906933770193</v>
      </c>
      <c r="L53" s="33">
        <v>-0.391931806481713</v>
      </c>
      <c r="M53" s="33">
        <v>-0.59295654297059397</v>
      </c>
      <c r="N53" s="33">
        <v>0.31074880807724897</v>
      </c>
      <c r="O53" s="33">
        <v>-0.31074880807724897</v>
      </c>
      <c r="P53" s="33">
        <v>0.89308418099102904</v>
      </c>
      <c r="Q53" s="33">
        <v>-0.10367687967028801</v>
      </c>
      <c r="R53" s="33">
        <v>0.87913147661471902</v>
      </c>
      <c r="S53" s="33">
        <v>-1.6685387779354699</v>
      </c>
      <c r="T53" s="33">
        <v>1.8041828204203199E-2</v>
      </c>
      <c r="U53" s="33">
        <v>-1.8041828204203199E-2</v>
      </c>
      <c r="V53" s="33">
        <v>-1.0304115152364499</v>
      </c>
      <c r="W53" s="33">
        <v>0.68730443551967102</v>
      </c>
      <c r="X53" s="33">
        <v>0.46173445325763401</v>
      </c>
      <c r="Y53" s="33">
        <v>-0.118627373540863</v>
      </c>
      <c r="Z53" s="33">
        <v>0.382256438621076</v>
      </c>
      <c r="AA53" s="33">
        <v>0.29759522683068101</v>
      </c>
      <c r="AB53" s="33">
        <v>-0.67985166545175202</v>
      </c>
      <c r="AC53" s="33">
        <v>0.41175377385113299</v>
      </c>
      <c r="AD53" s="30">
        <v>3</v>
      </c>
      <c r="AE53" s="30">
        <v>1</v>
      </c>
      <c r="AF53" s="30" t="b" cm="1">
        <f t="array" ref="AF53">INDEX(Design!$C$35:$C$37,Utilities!$AD53)</f>
        <v>1</v>
      </c>
      <c r="AG53" s="30" t="b" cm="1">
        <f t="array" ref="AG53">INDEX(Design!$G$35:$G$37,Utilities!$AE53)</f>
        <v>1</v>
      </c>
      <c r="AH53" s="30">
        <f t="shared" si="0"/>
        <v>1</v>
      </c>
    </row>
    <row r="54" spans="1:34" ht="15" customHeight="1" x14ac:dyDescent="0.15">
      <c r="A54" s="18" t="s">
        <v>20</v>
      </c>
      <c r="B54" s="31">
        <v>0.750505290446706</v>
      </c>
      <c r="C54" s="32">
        <v>26</v>
      </c>
      <c r="D54" s="33">
        <v>-0.98496360806985295</v>
      </c>
      <c r="E54" s="33">
        <v>3.3586057474401597E-2</v>
      </c>
      <c r="F54" s="33">
        <v>0.95137755059545304</v>
      </c>
      <c r="G54" s="33">
        <v>-1.10206647277535</v>
      </c>
      <c r="H54" s="33">
        <v>0.84486380744051304</v>
      </c>
      <c r="I54" s="33">
        <v>0.25720266533482999</v>
      </c>
      <c r="J54" s="33">
        <v>0.95542826552072502</v>
      </c>
      <c r="K54" s="33">
        <v>-0.985576396031836</v>
      </c>
      <c r="L54" s="33">
        <v>0.42445954419058701</v>
      </c>
      <c r="M54" s="33">
        <v>-0.39431141367948802</v>
      </c>
      <c r="N54" s="33">
        <v>0.86139752570918104</v>
      </c>
      <c r="O54" s="33">
        <v>-0.86139752570918104</v>
      </c>
      <c r="P54" s="33">
        <v>-0.81121899211085402</v>
      </c>
      <c r="Q54" s="33">
        <v>1.0156338847059001</v>
      </c>
      <c r="R54" s="33">
        <v>0.54606578264483996</v>
      </c>
      <c r="S54" s="33">
        <v>-0.75048067523988704</v>
      </c>
      <c r="T54" s="33">
        <v>-0.117297186284401</v>
      </c>
      <c r="U54" s="33">
        <v>0.117297186284401</v>
      </c>
      <c r="V54" s="33">
        <v>-1.2873110908751899</v>
      </c>
      <c r="W54" s="33">
        <v>0.640098152967297</v>
      </c>
      <c r="X54" s="33">
        <v>-0.69184036729786302</v>
      </c>
      <c r="Y54" s="33">
        <v>1.3390533052057501</v>
      </c>
      <c r="Z54" s="33">
        <v>2.1431145261198599</v>
      </c>
      <c r="AA54" s="33">
        <v>1.25666750055879</v>
      </c>
      <c r="AB54" s="33">
        <v>-3.3997820266786598</v>
      </c>
      <c r="AC54" s="33">
        <v>-4.2309693840339504</v>
      </c>
      <c r="AD54" s="30">
        <v>2</v>
      </c>
      <c r="AE54" s="30">
        <v>3</v>
      </c>
      <c r="AF54" s="30" t="b" cm="1">
        <f t="array" ref="AF54">INDEX(Design!$C$35:$C$37,Utilities!$AD54)</f>
        <v>1</v>
      </c>
      <c r="AG54" s="30" t="b" cm="1">
        <f t="array" ref="AG54">INDEX(Design!$G$35:$G$37,Utilities!$AE54)</f>
        <v>1</v>
      </c>
      <c r="AH54" s="30">
        <f t="shared" si="0"/>
        <v>1</v>
      </c>
    </row>
    <row r="55" spans="1:34" ht="15" customHeight="1" x14ac:dyDescent="0.15">
      <c r="A55" s="18" t="s">
        <v>16</v>
      </c>
      <c r="B55" s="31">
        <v>0.95304824640358898</v>
      </c>
      <c r="C55" s="32">
        <v>26</v>
      </c>
      <c r="D55" s="33">
        <v>-3.1864200149832902</v>
      </c>
      <c r="E55" s="33">
        <v>-3.1911756810381702</v>
      </c>
      <c r="F55" s="33">
        <v>6.3775956960214399</v>
      </c>
      <c r="G55" s="33">
        <v>-0.167047329425388</v>
      </c>
      <c r="H55" s="33">
        <v>0.42749810516390002</v>
      </c>
      <c r="I55" s="33">
        <v>-0.260450775738509</v>
      </c>
      <c r="J55" s="33">
        <v>-0.41036311975819201</v>
      </c>
      <c r="K55" s="33">
        <v>-0.22538168997395</v>
      </c>
      <c r="L55" s="33">
        <v>0.651049148395213</v>
      </c>
      <c r="M55" s="33">
        <v>-1.53043386630685E-2</v>
      </c>
      <c r="N55" s="33">
        <v>0.38403557261918603</v>
      </c>
      <c r="O55" s="33">
        <v>-0.38403557261918603</v>
      </c>
      <c r="P55" s="33">
        <v>0.64370039213401098</v>
      </c>
      <c r="Q55" s="33">
        <v>0.16836195679954299</v>
      </c>
      <c r="R55" s="33">
        <v>0.52499177290404297</v>
      </c>
      <c r="S55" s="33">
        <v>-1.3370541218376</v>
      </c>
      <c r="T55" s="33">
        <v>6.8929095357515204E-3</v>
      </c>
      <c r="U55" s="33">
        <v>-6.8929095357515204E-3</v>
      </c>
      <c r="V55" s="33">
        <v>0.83930296602763099</v>
      </c>
      <c r="W55" s="33">
        <v>-0.228514257325554</v>
      </c>
      <c r="X55" s="33">
        <v>-0.637223225719171</v>
      </c>
      <c r="Y55" s="33">
        <v>2.64345170170894E-2</v>
      </c>
      <c r="Z55" s="33">
        <v>0.14755076297353001</v>
      </c>
      <c r="AA55" s="33">
        <v>0.120826885389202</v>
      </c>
      <c r="AB55" s="33">
        <v>-0.26837764836273198</v>
      </c>
      <c r="AC55" s="33">
        <v>-2.3054325819725898</v>
      </c>
      <c r="AD55" s="30">
        <v>1</v>
      </c>
      <c r="AE55" s="30">
        <v>1</v>
      </c>
      <c r="AF55" s="30" t="b" cm="1">
        <f t="array" ref="AF55">INDEX(Design!$C$35:$C$37,Utilities!$AD55)</f>
        <v>1</v>
      </c>
      <c r="AG55" s="30" t="b" cm="1">
        <f t="array" ref="AG55">INDEX(Design!$G$35:$G$37,Utilities!$AE55)</f>
        <v>1</v>
      </c>
      <c r="AH55" s="30">
        <f t="shared" si="0"/>
        <v>1</v>
      </c>
    </row>
    <row r="56" spans="1:34" ht="15" customHeight="1" x14ac:dyDescent="0.15">
      <c r="A56" s="18" t="s">
        <v>42</v>
      </c>
      <c r="B56" s="31">
        <v>0.56775000416271004</v>
      </c>
      <c r="C56" s="32">
        <v>26</v>
      </c>
      <c r="D56" s="33">
        <v>-1.5515537228256</v>
      </c>
      <c r="E56" s="33">
        <v>-1.0871242537992101</v>
      </c>
      <c r="F56" s="33">
        <v>2.6386779766248001</v>
      </c>
      <c r="G56" s="33">
        <v>-0.51486231710702701</v>
      </c>
      <c r="H56" s="33">
        <v>1.9495090857536E-2</v>
      </c>
      <c r="I56" s="33">
        <v>0.49536722624949098</v>
      </c>
      <c r="J56" s="33">
        <v>0.36829537997991302</v>
      </c>
      <c r="K56" s="33">
        <v>0.824817266604287</v>
      </c>
      <c r="L56" s="33">
        <v>0.61337774229615305</v>
      </c>
      <c r="M56" s="33">
        <v>-1.8064903888803501</v>
      </c>
      <c r="N56" s="33">
        <v>1.0026346053520101</v>
      </c>
      <c r="O56" s="33">
        <v>-1.0026346053520101</v>
      </c>
      <c r="P56" s="33">
        <v>-0.18604368397539101</v>
      </c>
      <c r="Q56" s="33">
        <v>0.20203486904371901</v>
      </c>
      <c r="R56" s="33">
        <v>2.2604077837337502</v>
      </c>
      <c r="S56" s="33">
        <v>-2.27639896880207</v>
      </c>
      <c r="T56" s="33">
        <v>0.46678319823754899</v>
      </c>
      <c r="U56" s="33">
        <v>-0.46678319823754899</v>
      </c>
      <c r="V56" s="33">
        <v>-0.67546769227706605</v>
      </c>
      <c r="W56" s="33">
        <v>0.78053806161305295</v>
      </c>
      <c r="X56" s="33">
        <v>0.143226308860715</v>
      </c>
      <c r="Y56" s="33">
        <v>-0.24829667819670301</v>
      </c>
      <c r="Z56" s="33">
        <v>0.60051898450617502</v>
      </c>
      <c r="AA56" s="33">
        <v>0.285598524981309</v>
      </c>
      <c r="AB56" s="33">
        <v>-0.88611750948748602</v>
      </c>
      <c r="AC56" s="33">
        <v>-0.52108741125865599</v>
      </c>
      <c r="AD56" s="30">
        <v>1</v>
      </c>
      <c r="AE56" s="30">
        <v>3</v>
      </c>
      <c r="AF56" s="30" t="b" cm="1">
        <f t="array" ref="AF56">INDEX(Design!$C$35:$C$37,Utilities!$AD56)</f>
        <v>1</v>
      </c>
      <c r="AG56" s="30" t="b" cm="1">
        <f t="array" ref="AG56">INDEX(Design!$G$35:$G$37,Utilities!$AE56)</f>
        <v>1</v>
      </c>
      <c r="AH56" s="30">
        <f t="shared" si="0"/>
        <v>1</v>
      </c>
    </row>
    <row r="57" spans="1:34" ht="15" customHeight="1" x14ac:dyDescent="0.15">
      <c r="A57" s="18" t="s">
        <v>77</v>
      </c>
      <c r="B57" s="31">
        <v>0.59641371481154803</v>
      </c>
      <c r="C57" s="32">
        <v>26</v>
      </c>
      <c r="D57" s="33">
        <v>-0.56361498517619801</v>
      </c>
      <c r="E57" s="33">
        <v>-0.78084598364005298</v>
      </c>
      <c r="F57" s="33">
        <v>1.3444609688162501</v>
      </c>
      <c r="G57" s="33">
        <v>-0.32430762859610102</v>
      </c>
      <c r="H57" s="33">
        <v>0.68449943657665102</v>
      </c>
      <c r="I57" s="33">
        <v>-0.36019180798052902</v>
      </c>
      <c r="J57" s="33">
        <v>-0.19363130409700899</v>
      </c>
      <c r="K57" s="33">
        <v>0.34954323764948803</v>
      </c>
      <c r="L57" s="33">
        <v>2.29863101116214</v>
      </c>
      <c r="M57" s="33">
        <v>-2.4545429447146101</v>
      </c>
      <c r="N57" s="33">
        <v>1.5463646173388099</v>
      </c>
      <c r="O57" s="33">
        <v>-1.5463646173388099</v>
      </c>
      <c r="P57" s="33">
        <v>0.96820447445147395</v>
      </c>
      <c r="Q57" s="33">
        <v>1.2666941518705099</v>
      </c>
      <c r="R57" s="33">
        <v>-0.165207894200537</v>
      </c>
      <c r="S57" s="33">
        <v>-2.0696907321214399</v>
      </c>
      <c r="T57" s="33">
        <v>0.90915113475560305</v>
      </c>
      <c r="U57" s="33">
        <v>-0.90915113475560305</v>
      </c>
      <c r="V57" s="33">
        <v>3.2288231291384903E-2</v>
      </c>
      <c r="W57" s="33">
        <v>0.62728253839179005</v>
      </c>
      <c r="X57" s="33">
        <v>-0.36303737599984498</v>
      </c>
      <c r="Y57" s="33">
        <v>-0.29653339368332998</v>
      </c>
      <c r="Z57" s="33">
        <v>0.52224073006778804</v>
      </c>
      <c r="AA57" s="33">
        <v>0.47627286532332302</v>
      </c>
      <c r="AB57" s="33">
        <v>-0.99851359539110096</v>
      </c>
      <c r="AC57" s="33">
        <v>-0.93374610477821696</v>
      </c>
      <c r="AD57" s="30">
        <v>1</v>
      </c>
      <c r="AE57" s="30">
        <v>3</v>
      </c>
      <c r="AF57" s="30" t="b" cm="1">
        <f t="array" ref="AF57">INDEX(Design!$C$35:$C$37,Utilities!$AD57)</f>
        <v>1</v>
      </c>
      <c r="AG57" s="30" t="b" cm="1">
        <f t="array" ref="AG57">INDEX(Design!$G$35:$G$37,Utilities!$AE57)</f>
        <v>1</v>
      </c>
      <c r="AH57" s="30">
        <f t="shared" si="0"/>
        <v>1</v>
      </c>
    </row>
    <row r="58" spans="1:34" ht="15" customHeight="1" x14ac:dyDescent="0.15">
      <c r="A58" s="18" t="s">
        <v>58</v>
      </c>
      <c r="B58" s="31">
        <v>0.73859576385562697</v>
      </c>
      <c r="C58" s="32">
        <v>26</v>
      </c>
      <c r="D58" s="33">
        <v>-2.08381394771969</v>
      </c>
      <c r="E58" s="33">
        <v>-1.8744020120610501</v>
      </c>
      <c r="F58" s="33">
        <v>3.9582159597807398</v>
      </c>
      <c r="G58" s="33">
        <v>0.44265909167471301</v>
      </c>
      <c r="H58" s="33">
        <v>0.33481270452490502</v>
      </c>
      <c r="I58" s="33">
        <v>-0.77747179619961804</v>
      </c>
      <c r="J58" s="33">
        <v>-5.7008739504014999E-2</v>
      </c>
      <c r="K58" s="33">
        <v>-1.16704165740861</v>
      </c>
      <c r="L58" s="33">
        <v>1.86892894369922</v>
      </c>
      <c r="M58" s="33">
        <v>-0.64487854678662404</v>
      </c>
      <c r="N58" s="33">
        <v>1.5986567555592399</v>
      </c>
      <c r="O58" s="33">
        <v>-1.5986567555592399</v>
      </c>
      <c r="P58" s="33">
        <v>-9.8124334454254794E-2</v>
      </c>
      <c r="Q58" s="33">
        <v>-0.30346471316253798</v>
      </c>
      <c r="R58" s="33">
        <v>1.8757699017256699</v>
      </c>
      <c r="S58" s="33">
        <v>-1.4741808541088599</v>
      </c>
      <c r="T58" s="33">
        <v>-0.476082900560301</v>
      </c>
      <c r="U58" s="33">
        <v>0.476082900560301</v>
      </c>
      <c r="V58" s="33">
        <v>0.54859093230002598</v>
      </c>
      <c r="W58" s="33">
        <v>-0.136605344687179</v>
      </c>
      <c r="X58" s="33">
        <v>-0.34484976474551399</v>
      </c>
      <c r="Y58" s="33">
        <v>-6.7135822867327097E-2</v>
      </c>
      <c r="Z58" s="33">
        <v>0.16536600233732801</v>
      </c>
      <c r="AA58" s="33">
        <v>0.154870373071578</v>
      </c>
      <c r="AB58" s="33">
        <v>-0.32023637540890498</v>
      </c>
      <c r="AC58" s="33">
        <v>-3.7694451444226198</v>
      </c>
      <c r="AD58" s="30">
        <v>3</v>
      </c>
      <c r="AE58" s="30">
        <v>3</v>
      </c>
      <c r="AF58" s="30" t="b" cm="1">
        <f t="array" ref="AF58">INDEX(Design!$C$35:$C$37,Utilities!$AD58)</f>
        <v>1</v>
      </c>
      <c r="AG58" s="30" t="b" cm="1">
        <f t="array" ref="AG58">INDEX(Design!$G$35:$G$37,Utilities!$AE58)</f>
        <v>1</v>
      </c>
      <c r="AH58" s="30">
        <f t="shared" si="0"/>
        <v>1</v>
      </c>
    </row>
    <row r="59" spans="1:34" ht="15" customHeight="1" x14ac:dyDescent="0.15">
      <c r="A59" s="18" t="s">
        <v>14</v>
      </c>
      <c r="B59" s="31">
        <v>0.57728241121794999</v>
      </c>
      <c r="C59" s="32">
        <v>26</v>
      </c>
      <c r="D59" s="33">
        <v>-1.2954139570504699</v>
      </c>
      <c r="E59" s="33">
        <v>1.0190959823581101</v>
      </c>
      <c r="F59" s="33">
        <v>0.27631797469235297</v>
      </c>
      <c r="G59" s="33">
        <v>0.214097446306655</v>
      </c>
      <c r="H59" s="33">
        <v>-0.32825285675511701</v>
      </c>
      <c r="I59" s="33">
        <v>0.114155410448464</v>
      </c>
      <c r="J59" s="33">
        <v>-1.06191192372626</v>
      </c>
      <c r="K59" s="33">
        <v>1.0861794829309901</v>
      </c>
      <c r="L59" s="33">
        <v>2.0399976068829702</v>
      </c>
      <c r="M59" s="33">
        <v>-2.0642651660876901</v>
      </c>
      <c r="N59" s="33">
        <v>1.4259111235158299</v>
      </c>
      <c r="O59" s="33">
        <v>-1.4259111235158299</v>
      </c>
      <c r="P59" s="33">
        <v>0.86403985285851403</v>
      </c>
      <c r="Q59" s="33">
        <v>0.439022346704869</v>
      </c>
      <c r="R59" s="33">
        <v>1.3797868792011601</v>
      </c>
      <c r="S59" s="33">
        <v>-2.68284907876459</v>
      </c>
      <c r="T59" s="33">
        <v>4.19879918672292E-2</v>
      </c>
      <c r="U59" s="33">
        <v>-4.19879918672292E-2</v>
      </c>
      <c r="V59" s="33">
        <v>-1.0913282820258801</v>
      </c>
      <c r="W59" s="33">
        <v>-0.65468851424875196</v>
      </c>
      <c r="X59" s="33">
        <v>0.79361849297759302</v>
      </c>
      <c r="Y59" s="33">
        <v>0.95239830329702202</v>
      </c>
      <c r="Z59" s="33">
        <v>1.1048479134190801</v>
      </c>
      <c r="AA59" s="33">
        <v>1.07136757264315</v>
      </c>
      <c r="AB59" s="33">
        <v>-2.17621548606225</v>
      </c>
      <c r="AC59" s="33">
        <v>-4.7876833915339096</v>
      </c>
      <c r="AD59" s="30">
        <v>2</v>
      </c>
      <c r="AE59" s="30">
        <v>2</v>
      </c>
      <c r="AF59" s="30" t="b" cm="1">
        <f t="array" ref="AF59">INDEX(Design!$C$35:$C$37,Utilities!$AD59)</f>
        <v>1</v>
      </c>
      <c r="AG59" s="30" t="b" cm="1">
        <f t="array" ref="AG59">INDEX(Design!$G$35:$G$37,Utilities!$AE59)</f>
        <v>1</v>
      </c>
      <c r="AH59" s="30">
        <f t="shared" si="0"/>
        <v>1</v>
      </c>
    </row>
    <row r="60" spans="1:34" ht="15" customHeight="1" x14ac:dyDescent="0.15">
      <c r="A60" s="18" t="s">
        <v>69</v>
      </c>
      <c r="B60" s="31">
        <v>0.682353520699581</v>
      </c>
      <c r="C60" s="32">
        <v>26</v>
      </c>
      <c r="D60" s="33">
        <v>-1.45781462850766E-2</v>
      </c>
      <c r="E60" s="33">
        <v>-1.35026789002118</v>
      </c>
      <c r="F60" s="33">
        <v>1.36484603630625</v>
      </c>
      <c r="G60" s="33">
        <v>-0.66683909685029896</v>
      </c>
      <c r="H60" s="33">
        <v>-7.3129247389153801E-2</v>
      </c>
      <c r="I60" s="33">
        <v>0.73996834423946201</v>
      </c>
      <c r="J60" s="33">
        <v>-1.3150050644198701</v>
      </c>
      <c r="K60" s="33">
        <v>-0.46108592232443402</v>
      </c>
      <c r="L60" s="33">
        <v>2.6991542174292702</v>
      </c>
      <c r="M60" s="33">
        <v>-0.92306323068497398</v>
      </c>
      <c r="N60" s="33">
        <v>1.33287386065375</v>
      </c>
      <c r="O60" s="33">
        <v>-1.33287386065375</v>
      </c>
      <c r="P60" s="33">
        <v>0.25547865254695401</v>
      </c>
      <c r="Q60" s="33">
        <v>0.121893091661136</v>
      </c>
      <c r="R60" s="33">
        <v>0.58712067400916501</v>
      </c>
      <c r="S60" s="33">
        <v>-0.96449241821725396</v>
      </c>
      <c r="T60" s="33">
        <v>-0.64975836990095803</v>
      </c>
      <c r="U60" s="33">
        <v>0.64975836990095803</v>
      </c>
      <c r="V60" s="33">
        <v>-0.90680404697779604</v>
      </c>
      <c r="W60" s="33">
        <v>0.62266949810152294</v>
      </c>
      <c r="X60" s="33">
        <v>0.58868181106531303</v>
      </c>
      <c r="Y60" s="33">
        <v>-0.30454726218904699</v>
      </c>
      <c r="Z60" s="33">
        <v>1.2971435732516801</v>
      </c>
      <c r="AA60" s="33">
        <v>0.36777731021511501</v>
      </c>
      <c r="AB60" s="33">
        <v>-1.6649208834667899</v>
      </c>
      <c r="AC60" s="33">
        <v>-4.1600296767458902</v>
      </c>
      <c r="AD60" s="30">
        <v>2</v>
      </c>
      <c r="AE60" s="30">
        <v>2</v>
      </c>
      <c r="AF60" s="30" t="b" cm="1">
        <f t="array" ref="AF60">INDEX(Design!$C$35:$C$37,Utilities!$AD60)</f>
        <v>1</v>
      </c>
      <c r="AG60" s="30" t="b" cm="1">
        <f t="array" ref="AG60">INDEX(Design!$G$35:$G$37,Utilities!$AE60)</f>
        <v>1</v>
      </c>
      <c r="AH60" s="30">
        <f t="shared" si="0"/>
        <v>1</v>
      </c>
    </row>
    <row r="61" spans="1:34" ht="15" customHeight="1" x14ac:dyDescent="0.15">
      <c r="A61" s="18" t="s">
        <v>54</v>
      </c>
      <c r="B61" s="31">
        <v>0.74926842208904898</v>
      </c>
      <c r="C61" s="32">
        <v>26</v>
      </c>
      <c r="D61" s="33">
        <v>-0.665678215114899</v>
      </c>
      <c r="E61" s="33">
        <v>-1.70546691747873</v>
      </c>
      <c r="F61" s="33">
        <v>2.3711451325936399</v>
      </c>
      <c r="G61" s="33">
        <v>-1.1069486109039799</v>
      </c>
      <c r="H61" s="33">
        <v>0.89193880557719396</v>
      </c>
      <c r="I61" s="33">
        <v>0.21500980532679201</v>
      </c>
      <c r="J61" s="33">
        <v>1.22961762107781</v>
      </c>
      <c r="K61" s="33">
        <v>-1.04081761726043</v>
      </c>
      <c r="L61" s="33">
        <v>1.2851757326338999</v>
      </c>
      <c r="M61" s="33">
        <v>-1.47397573645127</v>
      </c>
      <c r="N61" s="33">
        <v>-2.7977028485359701E-2</v>
      </c>
      <c r="O61" s="33">
        <v>2.7977028485359701E-2</v>
      </c>
      <c r="P61" s="33">
        <v>0.91230593483327505</v>
      </c>
      <c r="Q61" s="33">
        <v>1.0125908662058101</v>
      </c>
      <c r="R61" s="33">
        <v>-1.1865994901650201</v>
      </c>
      <c r="S61" s="33">
        <v>-0.73829731087406503</v>
      </c>
      <c r="T61" s="33">
        <v>-0.75490495051579698</v>
      </c>
      <c r="U61" s="33">
        <v>0.75490495051579698</v>
      </c>
      <c r="V61" s="33">
        <v>-0.86472685575955599</v>
      </c>
      <c r="W61" s="33">
        <v>1.3757400540306</v>
      </c>
      <c r="X61" s="33">
        <v>-0.62834027748448895</v>
      </c>
      <c r="Y61" s="33">
        <v>0.117327079213441</v>
      </c>
      <c r="Z61" s="33">
        <v>1.29998448915127</v>
      </c>
      <c r="AA61" s="33">
        <v>1.2397571568647501</v>
      </c>
      <c r="AB61" s="33">
        <v>-2.5397416460160498</v>
      </c>
      <c r="AC61" s="33">
        <v>-2.0057700818992399</v>
      </c>
      <c r="AD61" s="30">
        <v>2</v>
      </c>
      <c r="AE61" s="30">
        <v>1</v>
      </c>
      <c r="AF61" s="30" t="b" cm="1">
        <f t="array" ref="AF61">INDEX(Design!$C$35:$C$37,Utilities!$AD61)</f>
        <v>1</v>
      </c>
      <c r="AG61" s="30" t="b" cm="1">
        <f t="array" ref="AG61">INDEX(Design!$G$35:$G$37,Utilities!$AE61)</f>
        <v>1</v>
      </c>
      <c r="AH61" s="30">
        <f t="shared" si="0"/>
        <v>1</v>
      </c>
    </row>
    <row r="62" spans="1:34" ht="15" customHeight="1" x14ac:dyDescent="0.15">
      <c r="A62" s="18" t="s">
        <v>50</v>
      </c>
      <c r="B62" s="31">
        <v>0.79088834267647001</v>
      </c>
      <c r="C62" s="32">
        <v>26</v>
      </c>
      <c r="D62" s="33">
        <v>-2.8467808480526502</v>
      </c>
      <c r="E62" s="33">
        <v>-3.6061162715730699</v>
      </c>
      <c r="F62" s="33">
        <v>6.4528971196257503</v>
      </c>
      <c r="G62" s="33">
        <v>0.13049608540685501</v>
      </c>
      <c r="H62" s="33">
        <v>-2.4765085691585899E-2</v>
      </c>
      <c r="I62" s="33">
        <v>-0.105730999715269</v>
      </c>
      <c r="J62" s="33">
        <v>0.83308332107294403</v>
      </c>
      <c r="K62" s="33">
        <v>-0.87083602522258596</v>
      </c>
      <c r="L62" s="33">
        <v>-0.24900605959074801</v>
      </c>
      <c r="M62" s="33">
        <v>0.28675876374038101</v>
      </c>
      <c r="N62" s="33">
        <v>-0.17813582344672299</v>
      </c>
      <c r="O62" s="33">
        <v>0.17813582344672299</v>
      </c>
      <c r="P62" s="33">
        <v>0.58569639545396501</v>
      </c>
      <c r="Q62" s="33">
        <v>0.432097196437424</v>
      </c>
      <c r="R62" s="33">
        <v>0.258099526822338</v>
      </c>
      <c r="S62" s="33">
        <v>-1.2758931187137199</v>
      </c>
      <c r="T62" s="33">
        <v>0.26363838997546502</v>
      </c>
      <c r="U62" s="33">
        <v>-0.26363838997546502</v>
      </c>
      <c r="V62" s="33">
        <v>0.39898294794258499</v>
      </c>
      <c r="W62" s="33">
        <v>0.36767182566019102</v>
      </c>
      <c r="X62" s="33">
        <v>-1.07259509123184</v>
      </c>
      <c r="Y62" s="33">
        <v>0.30594031762906099</v>
      </c>
      <c r="Z62" s="33">
        <v>0.156585816995918</v>
      </c>
      <c r="AA62" s="33">
        <v>0.14664295384852799</v>
      </c>
      <c r="AB62" s="33">
        <v>-0.303228770844444</v>
      </c>
      <c r="AC62" s="33">
        <v>1.7726228837987801</v>
      </c>
      <c r="AD62" s="30">
        <v>3</v>
      </c>
      <c r="AE62" s="30">
        <v>1</v>
      </c>
      <c r="AF62" s="30" t="b" cm="1">
        <f t="array" ref="AF62">INDEX(Design!$C$35:$C$37,Utilities!$AD62)</f>
        <v>1</v>
      </c>
      <c r="AG62" s="30" t="b" cm="1">
        <f t="array" ref="AG62">INDEX(Design!$G$35:$G$37,Utilities!$AE62)</f>
        <v>1</v>
      </c>
      <c r="AH62" s="30">
        <f t="shared" si="0"/>
        <v>1</v>
      </c>
    </row>
    <row r="63" spans="1:34" ht="15" customHeight="1" x14ac:dyDescent="0.15">
      <c r="A63" s="18" t="s">
        <v>71</v>
      </c>
      <c r="B63" s="31">
        <v>0.89600046510739195</v>
      </c>
      <c r="C63" s="32">
        <v>26</v>
      </c>
      <c r="D63" s="33">
        <v>1.13295031207279</v>
      </c>
      <c r="E63" s="33">
        <v>4.6701478995000698E-2</v>
      </c>
      <c r="F63" s="33">
        <v>-1.1796517910677899</v>
      </c>
      <c r="G63" s="33">
        <v>-3.4532539434614901E-2</v>
      </c>
      <c r="H63" s="33">
        <v>-0.708337999049233</v>
      </c>
      <c r="I63" s="33">
        <v>0.74287053848384599</v>
      </c>
      <c r="J63" s="33">
        <v>-0.39104273567412901</v>
      </c>
      <c r="K63" s="33">
        <v>1.3171371865822299</v>
      </c>
      <c r="L63" s="33">
        <v>0.462989103822537</v>
      </c>
      <c r="M63" s="33">
        <v>-1.3890835547306299</v>
      </c>
      <c r="N63" s="33">
        <v>0.91583350969969102</v>
      </c>
      <c r="O63" s="33">
        <v>-0.91583350969969102</v>
      </c>
      <c r="P63" s="33">
        <v>-0.17976274764595801</v>
      </c>
      <c r="Q63" s="33">
        <v>0.95695974455381705</v>
      </c>
      <c r="R63" s="33">
        <v>0.18830904109674501</v>
      </c>
      <c r="S63" s="33">
        <v>-0.9655060380046</v>
      </c>
      <c r="T63" s="33">
        <v>0.24165356149230399</v>
      </c>
      <c r="U63" s="33">
        <v>-0.24165356149230399</v>
      </c>
      <c r="V63" s="33">
        <v>-1.6519379025357701</v>
      </c>
      <c r="W63" s="33">
        <v>0.52099886192429501</v>
      </c>
      <c r="X63" s="33">
        <v>-9.7714498203700408E-3</v>
      </c>
      <c r="Y63" s="33">
        <v>1.1407104904318399</v>
      </c>
      <c r="Z63" s="33">
        <v>5.3489063512106103</v>
      </c>
      <c r="AA63" s="33">
        <v>-0.98013741573583102</v>
      </c>
      <c r="AB63" s="33">
        <v>-4.3687689354747397</v>
      </c>
      <c r="AC63" s="33">
        <v>-3.9050938913775299</v>
      </c>
      <c r="AD63" s="30">
        <v>1</v>
      </c>
      <c r="AE63" s="30">
        <v>1</v>
      </c>
      <c r="AF63" s="30" t="b" cm="1">
        <f t="array" ref="AF63">INDEX(Design!$C$35:$C$37,Utilities!$AD63)</f>
        <v>1</v>
      </c>
      <c r="AG63" s="30" t="b" cm="1">
        <f t="array" ref="AG63">INDEX(Design!$G$35:$G$37,Utilities!$AE63)</f>
        <v>1</v>
      </c>
      <c r="AH63" s="30">
        <f t="shared" si="0"/>
        <v>1</v>
      </c>
    </row>
  </sheetData>
  <printOptions headings="1" gridLines="1"/>
  <pageMargins left="0" right="0" top="0" bottom="0" header="0" footer="0"/>
  <pageSetup paperSize="0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13</vt:i4>
      </vt:variant>
    </vt:vector>
  </HeadingPairs>
  <TitlesOfParts>
    <vt:vector size="16" baseType="lpstr">
      <vt:lpstr>Simulator</vt:lpstr>
      <vt:lpstr>Design</vt:lpstr>
      <vt:lpstr>Utilities</vt:lpstr>
      <vt:lpstr>Configurator</vt:lpstr>
      <vt:lpstr>Design</vt:lpstr>
      <vt:lpstr>LabelsAttr1</vt:lpstr>
      <vt:lpstr>LabelsAttr2</vt:lpstr>
      <vt:lpstr>LabelsAttr3</vt:lpstr>
      <vt:lpstr>LabelsAttr4</vt:lpstr>
      <vt:lpstr>LabelsAttr5</vt:lpstr>
      <vt:lpstr>LabelsAttr6</vt:lpstr>
      <vt:lpstr>LabelsAttr7</vt:lpstr>
      <vt:lpstr>LabelsAttr8</vt:lpstr>
      <vt:lpstr>ProductInclude</vt:lpstr>
      <vt:lpstr>RespondentInclude</vt:lpstr>
      <vt:lpstr>Utilities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</dc:creator>
  <cp:lastModifiedBy>Kenneth Fairchild</cp:lastModifiedBy>
  <dcterms:created xsi:type="dcterms:W3CDTF">2020-11-21T04:22:43Z</dcterms:created>
  <dcterms:modified xsi:type="dcterms:W3CDTF">2021-04-09T21:29:57Z</dcterms:modified>
</cp:coreProperties>
</file>