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FRC\Misc\Stats\"/>
    </mc:Choice>
  </mc:AlternateContent>
  <xr:revisionPtr revIDLastSave="0" documentId="13_ncr:1_{29735FBA-62B1-4EAD-AC95-79858AA15880}" xr6:coauthVersionLast="45" xr6:coauthVersionMax="45" xr10:uidLastSave="{00000000-0000-0000-0000-000000000000}"/>
  <bookViews>
    <workbookView xWindow="-98" yWindow="-98" windowWidth="20715" windowHeight="13276" tabRatio="699" firstSheet="3" activeTab="3" xr2:uid="{00000000-000D-0000-FFFF-FFFF00000000}"/>
  </bookViews>
  <sheets>
    <sheet name="python data" sheetId="1" r:id="rId1"/>
    <sheet name="all. vs. all." sheetId="3" r:id="rId2"/>
    <sheet name="own all." sheetId="7" r:id="rId3"/>
    <sheet name="CCWM (a vs. a)" sheetId="4" r:id="rId4"/>
    <sheet name="OPR (a vs. a)" sheetId="5" r:id="rId5"/>
    <sheet name="DPR (a vs. a)" sheetId="6" r:id="rId6"/>
    <sheet name="CCWM (own a.)" sheetId="8" r:id="rId7"/>
    <sheet name="OPR (own a.)" sheetId="9" r:id="rId8"/>
    <sheet name="DPR (own a.)" sheetId="10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6" i="7" l="1"/>
  <c r="H17" i="7" l="1"/>
  <c r="H16" i="7"/>
  <c r="H15" i="7"/>
  <c r="H14" i="7"/>
  <c r="H13" i="7"/>
  <c r="H12" i="7"/>
  <c r="H11" i="7"/>
  <c r="H10" i="7"/>
  <c r="H9" i="7"/>
  <c r="H8" i="7"/>
  <c r="H7" i="7"/>
  <c r="H6" i="7"/>
  <c r="D17" i="7"/>
  <c r="D16" i="7"/>
  <c r="D15" i="7"/>
  <c r="D14" i="7"/>
  <c r="D13" i="7"/>
  <c r="D12" i="7"/>
  <c r="D11" i="7"/>
  <c r="D10" i="7"/>
  <c r="D9" i="7"/>
  <c r="D8" i="7"/>
  <c r="D7" i="7"/>
  <c r="C17" i="7" l="1"/>
  <c r="C16" i="7"/>
  <c r="C15" i="7"/>
  <c r="C14" i="7"/>
  <c r="C13" i="7"/>
  <c r="C12" i="7"/>
  <c r="C11" i="7"/>
  <c r="C10" i="7"/>
  <c r="C9" i="7"/>
  <c r="C8" i="7"/>
  <c r="C7" i="7"/>
  <c r="C6" i="7"/>
  <c r="K17" i="7"/>
  <c r="J17" i="7"/>
  <c r="I17" i="7"/>
  <c r="L17" i="7" s="1"/>
  <c r="K16" i="7"/>
  <c r="J16" i="7"/>
  <c r="I16" i="7"/>
  <c r="K15" i="7"/>
  <c r="J15" i="7"/>
  <c r="I15" i="7"/>
  <c r="K14" i="7"/>
  <c r="J14" i="7"/>
  <c r="I14" i="7"/>
  <c r="L14" i="7" s="1"/>
  <c r="K13" i="7"/>
  <c r="J13" i="7"/>
  <c r="I13" i="7"/>
  <c r="K12" i="7"/>
  <c r="J12" i="7"/>
  <c r="I12" i="7"/>
  <c r="K11" i="7"/>
  <c r="J11" i="7"/>
  <c r="I11" i="7"/>
  <c r="K10" i="7"/>
  <c r="J10" i="7"/>
  <c r="I10" i="7"/>
  <c r="K9" i="7"/>
  <c r="J9" i="7"/>
  <c r="I9" i="7"/>
  <c r="K8" i="7"/>
  <c r="J8" i="7"/>
  <c r="I8" i="7"/>
  <c r="K7" i="7"/>
  <c r="J7" i="7"/>
  <c r="I7" i="7"/>
  <c r="L7" i="7" s="1"/>
  <c r="K6" i="7"/>
  <c r="J6" i="7"/>
  <c r="I6" i="7"/>
  <c r="G17" i="7"/>
  <c r="G16" i="7"/>
  <c r="G15" i="7"/>
  <c r="G14" i="7"/>
  <c r="G13" i="7"/>
  <c r="G12" i="7"/>
  <c r="G11" i="7"/>
  <c r="G10" i="7"/>
  <c r="G9" i="7"/>
  <c r="G8" i="7"/>
  <c r="G7" i="7"/>
  <c r="G6" i="7"/>
  <c r="F17" i="7"/>
  <c r="F16" i="7"/>
  <c r="F15" i="7"/>
  <c r="F14" i="7"/>
  <c r="F13" i="7"/>
  <c r="F12" i="7"/>
  <c r="F11" i="7"/>
  <c r="F10" i="7"/>
  <c r="F9" i="7"/>
  <c r="F8" i="7"/>
  <c r="F7" i="7"/>
  <c r="F6" i="7"/>
  <c r="E17" i="7"/>
  <c r="E16" i="7"/>
  <c r="E15" i="7"/>
  <c r="E14" i="7"/>
  <c r="E13" i="7"/>
  <c r="L13" i="7" s="1"/>
  <c r="E12" i="7"/>
  <c r="L12" i="7" s="1"/>
  <c r="E11" i="7"/>
  <c r="E10" i="7"/>
  <c r="E9" i="7"/>
  <c r="E8" i="7"/>
  <c r="E7" i="7"/>
  <c r="E6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L15" i="7" l="1"/>
  <c r="L9" i="7"/>
  <c r="L8" i="7"/>
  <c r="L10" i="7"/>
  <c r="L16" i="7"/>
  <c r="L11" i="7"/>
  <c r="L6" i="7"/>
  <c r="M8" i="7"/>
  <c r="N9" i="7"/>
  <c r="M12" i="7"/>
  <c r="M16" i="7"/>
  <c r="M6" i="7"/>
  <c r="N12" i="7"/>
  <c r="M14" i="7"/>
  <c r="M7" i="7"/>
  <c r="M11" i="7"/>
  <c r="M15" i="7"/>
  <c r="O15" i="7" l="1"/>
  <c r="O7" i="7"/>
  <c r="O12" i="7"/>
  <c r="O17" i="7"/>
  <c r="O9" i="7"/>
  <c r="O14" i="7"/>
  <c r="O6" i="7"/>
  <c r="O11" i="7"/>
  <c r="O16" i="7"/>
  <c r="O8" i="7"/>
  <c r="O13" i="7"/>
  <c r="O10" i="7"/>
  <c r="N7" i="7"/>
  <c r="N16" i="7"/>
  <c r="N14" i="7"/>
  <c r="N11" i="7"/>
  <c r="N6" i="7"/>
  <c r="N8" i="7"/>
  <c r="N10" i="7"/>
  <c r="N15" i="7"/>
  <c r="M9" i="7"/>
  <c r="M17" i="7"/>
  <c r="N17" i="7"/>
  <c r="M13" i="7"/>
  <c r="N13" i="7"/>
  <c r="M10" i="7"/>
  <c r="P15" i="7" s="1"/>
  <c r="P12" i="7" l="1"/>
  <c r="P10" i="7"/>
  <c r="P13" i="7"/>
  <c r="P8" i="7"/>
  <c r="P16" i="7"/>
  <c r="P11" i="7"/>
  <c r="Q17" i="7"/>
  <c r="Q9" i="7"/>
  <c r="Q14" i="7"/>
  <c r="Q6" i="7"/>
  <c r="Q11" i="7"/>
  <c r="Q16" i="7"/>
  <c r="Q8" i="7"/>
  <c r="Q13" i="7"/>
  <c r="Q10" i="7"/>
  <c r="Q15" i="7"/>
  <c r="Q7" i="7"/>
  <c r="Q12" i="7"/>
  <c r="P6" i="7"/>
  <c r="P7" i="7"/>
  <c r="P14" i="7"/>
  <c r="P9" i="7"/>
  <c r="P17" i="7"/>
  <c r="E18" i="3"/>
  <c r="D18" i="3"/>
  <c r="C18" i="3"/>
  <c r="E17" i="3"/>
  <c r="D17" i="3"/>
  <c r="C17" i="3"/>
  <c r="E16" i="3"/>
  <c r="D16" i="3"/>
  <c r="C16" i="3"/>
  <c r="E15" i="3"/>
  <c r="D15" i="3"/>
  <c r="C15" i="3"/>
  <c r="E14" i="3"/>
  <c r="D14" i="3"/>
  <c r="C14" i="3"/>
  <c r="E13" i="3"/>
  <c r="D13" i="3"/>
  <c r="C13" i="3"/>
  <c r="E12" i="3"/>
  <c r="D12" i="3"/>
  <c r="C12" i="3"/>
  <c r="E11" i="3"/>
  <c r="D11" i="3"/>
  <c r="C11" i="3"/>
  <c r="E10" i="3"/>
  <c r="D10" i="3"/>
  <c r="C10" i="3"/>
  <c r="E9" i="3"/>
  <c r="D9" i="3"/>
  <c r="C9" i="3"/>
  <c r="E8" i="3"/>
  <c r="D8" i="3"/>
  <c r="C8" i="3"/>
  <c r="E7" i="3"/>
  <c r="D7" i="3"/>
  <c r="C7" i="3"/>
  <c r="H18" i="3"/>
  <c r="G18" i="3"/>
  <c r="F18" i="3"/>
  <c r="H17" i="3"/>
  <c r="G17" i="3"/>
  <c r="F17" i="3"/>
  <c r="H16" i="3"/>
  <c r="G16" i="3"/>
  <c r="F16" i="3"/>
  <c r="H15" i="3"/>
  <c r="G15" i="3"/>
  <c r="F15" i="3"/>
  <c r="H14" i="3"/>
  <c r="G14" i="3"/>
  <c r="F14" i="3"/>
  <c r="H13" i="3"/>
  <c r="G13" i="3"/>
  <c r="F13" i="3"/>
  <c r="H12" i="3"/>
  <c r="G12" i="3"/>
  <c r="F12" i="3"/>
  <c r="H11" i="3"/>
  <c r="G11" i="3"/>
  <c r="F11" i="3"/>
  <c r="H10" i="3"/>
  <c r="G10" i="3"/>
  <c r="F10" i="3"/>
  <c r="H9" i="3"/>
  <c r="G9" i="3"/>
  <c r="F9" i="3"/>
  <c r="H8" i="3"/>
  <c r="G8" i="3"/>
  <c r="F8" i="3"/>
  <c r="H7" i="3"/>
  <c r="G7" i="3"/>
  <c r="F7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AB20" i="1" l="1"/>
  <c r="AB19" i="1"/>
  <c r="AB18" i="1"/>
  <c r="AB17" i="1"/>
  <c r="AB16" i="1"/>
  <c r="AB15" i="1"/>
  <c r="AB14" i="1"/>
  <c r="AB13" i="1"/>
  <c r="AB12" i="1"/>
  <c r="AB11" i="1"/>
  <c r="AB10" i="1"/>
  <c r="AB9" i="1"/>
  <c r="AH20" i="1"/>
  <c r="AG20" i="1"/>
  <c r="AF20" i="1"/>
  <c r="AE20" i="1"/>
  <c r="AD20" i="1"/>
  <c r="AC20" i="1"/>
  <c r="AH19" i="1"/>
  <c r="AG19" i="1"/>
  <c r="AJ19" i="1" s="1"/>
  <c r="AF19" i="1"/>
  <c r="AE19" i="1"/>
  <c r="AD19" i="1"/>
  <c r="AC19" i="1"/>
  <c r="AH18" i="1"/>
  <c r="AG18" i="1"/>
  <c r="AF18" i="1"/>
  <c r="AE18" i="1"/>
  <c r="AD18" i="1"/>
  <c r="AJ18" i="1" s="1"/>
  <c r="AC18" i="1"/>
  <c r="AH17" i="1"/>
  <c r="AG17" i="1"/>
  <c r="AF17" i="1"/>
  <c r="AE17" i="1"/>
  <c r="AD17" i="1"/>
  <c r="AH16" i="1"/>
  <c r="AK16" i="1" s="1"/>
  <c r="AG16" i="1"/>
  <c r="AF16" i="1"/>
  <c r="AE16" i="1"/>
  <c r="AD16" i="1"/>
  <c r="AH15" i="1"/>
  <c r="AG15" i="1"/>
  <c r="AF15" i="1"/>
  <c r="AE15" i="1"/>
  <c r="AD15" i="1"/>
  <c r="AJ15" i="1" s="1"/>
  <c r="AH14" i="1"/>
  <c r="AG14" i="1"/>
  <c r="AF14" i="1"/>
  <c r="AI14" i="1" s="1"/>
  <c r="AE14" i="1"/>
  <c r="AD14" i="1"/>
  <c r="AH13" i="1"/>
  <c r="AG13" i="1"/>
  <c r="AF13" i="1"/>
  <c r="AE13" i="1"/>
  <c r="AD13" i="1"/>
  <c r="AH12" i="1"/>
  <c r="AG12" i="1"/>
  <c r="AF12" i="1"/>
  <c r="AE12" i="1"/>
  <c r="AD12" i="1"/>
  <c r="AH11" i="1"/>
  <c r="AG11" i="1"/>
  <c r="AF11" i="1"/>
  <c r="AE11" i="1"/>
  <c r="AD11" i="1"/>
  <c r="AJ11" i="1" s="1"/>
  <c r="AH10" i="1"/>
  <c r="AG10" i="1"/>
  <c r="AF10" i="1"/>
  <c r="AE10" i="1"/>
  <c r="AK10" i="1" s="1"/>
  <c r="AD10" i="1"/>
  <c r="AH9" i="1"/>
  <c r="AG9" i="1"/>
  <c r="AF9" i="1"/>
  <c r="AE9" i="1"/>
  <c r="AD9" i="1"/>
  <c r="AC17" i="1"/>
  <c r="AC16" i="1"/>
  <c r="AC15" i="1"/>
  <c r="AC14" i="1"/>
  <c r="AC13" i="1"/>
  <c r="AC12" i="1"/>
  <c r="AI12" i="1" s="1"/>
  <c r="AC11" i="1"/>
  <c r="AC10" i="1"/>
  <c r="AC9" i="1"/>
  <c r="AI15" i="1" l="1"/>
  <c r="AJ10" i="1"/>
  <c r="AK13" i="1"/>
  <c r="AK14" i="1"/>
  <c r="AI18" i="1"/>
  <c r="AK19" i="1"/>
  <c r="AJ9" i="1"/>
  <c r="AI9" i="1"/>
  <c r="AI17" i="1"/>
  <c r="AJ12" i="1"/>
  <c r="AK15" i="1"/>
  <c r="AK18" i="1"/>
  <c r="AK12" i="1"/>
  <c r="AJ17" i="1"/>
  <c r="AI11" i="1"/>
  <c r="AK9" i="1"/>
  <c r="AJ14" i="1"/>
  <c r="AK17" i="1"/>
  <c r="AI20" i="1"/>
  <c r="AN8" i="1"/>
  <c r="AJ20" i="1"/>
  <c r="AI13" i="1"/>
  <c r="AK11" i="1"/>
  <c r="AJ16" i="1"/>
  <c r="AI19" i="1"/>
  <c r="AK20" i="1"/>
  <c r="AJ13" i="1"/>
  <c r="AL8" i="1"/>
  <c r="AI10" i="1"/>
  <c r="AI16" i="1"/>
  <c r="AM8" i="1"/>
</calcChain>
</file>

<file path=xl/sharedStrings.xml><?xml version="1.0" encoding="utf-8"?>
<sst xmlns="http://schemas.openxmlformats.org/spreadsheetml/2006/main" count="160" uniqueCount="81">
  <si>
    <t>frc4550</t>
  </si>
  <si>
    <t>match</t>
  </si>
  <si>
    <t>partner1</t>
  </si>
  <si>
    <t>ccwm</t>
  </si>
  <si>
    <t>opr</t>
  </si>
  <si>
    <t>dpr</t>
  </si>
  <si>
    <t>partner2</t>
  </si>
  <si>
    <t>frc9126</t>
  </si>
  <si>
    <t>frc1987</t>
  </si>
  <si>
    <t>frc3729</t>
  </si>
  <si>
    <t>frc3931</t>
  </si>
  <si>
    <t>frc1208</t>
  </si>
  <si>
    <t>frc6420</t>
  </si>
  <si>
    <t>frc4522</t>
  </si>
  <si>
    <t>frc2718</t>
  </si>
  <si>
    <t>frc5098</t>
  </si>
  <si>
    <t>frc1785</t>
  </si>
  <si>
    <t>frc5141</t>
  </si>
  <si>
    <t>frc1723</t>
  </si>
  <si>
    <t>frc2457</t>
  </si>
  <si>
    <t>frc5442</t>
  </si>
  <si>
    <t>frc9031</t>
  </si>
  <si>
    <t>frc4455</t>
  </si>
  <si>
    <t>frc9428</t>
  </si>
  <si>
    <t>frc4646</t>
  </si>
  <si>
    <t>frc167</t>
  </si>
  <si>
    <t>frc6391</t>
  </si>
  <si>
    <t>frc5013</t>
  </si>
  <si>
    <t>frc1706</t>
  </si>
  <si>
    <t>frc6823</t>
  </si>
  <si>
    <t>event</t>
  </si>
  <si>
    <t>2024mose</t>
  </si>
  <si>
    <t>Missouri Regional 2024</t>
  </si>
  <si>
    <t>partner 1</t>
  </si>
  <si>
    <t>partner 2</t>
  </si>
  <si>
    <t>comp name:</t>
  </si>
  <si>
    <t>Data zeroed to our own values, so that they are relative to our own performance</t>
  </si>
  <si>
    <t>summed over partners</t>
  </si>
  <si>
    <t>averaged over all matches</t>
  </si>
  <si>
    <t>average</t>
  </si>
  <si>
    <t>opp1</t>
  </si>
  <si>
    <t>opp2</t>
  </si>
  <si>
    <t>opp3</t>
  </si>
  <si>
    <t>frc3928</t>
  </si>
  <si>
    <t>frc1982</t>
  </si>
  <si>
    <t>frc4593</t>
  </si>
  <si>
    <t>frc5312</t>
  </si>
  <si>
    <t>frc4766</t>
  </si>
  <si>
    <t>frc2502</t>
  </si>
  <si>
    <t>frc5809</t>
  </si>
  <si>
    <t>frc7747</t>
  </si>
  <si>
    <t>frc1997</t>
  </si>
  <si>
    <t>frc7662</t>
  </si>
  <si>
    <t>Paste data from python code "matchscores_v2.py" into the block below, with cell A6 in top left corner.</t>
  </si>
  <si>
    <t>our alliance</t>
  </si>
  <si>
    <t>opposing alliance</t>
  </si>
  <si>
    <t>Scores below are averaged over the three teams in each alliance.</t>
  </si>
  <si>
    <t>team</t>
  </si>
  <si>
    <t>An estimate of how much of an alliance's match score comes from a given team on that alliance. For example,</t>
  </si>
  <si>
    <t xml:space="preserve">an OPR of 11 means that, on average, a team is likely to score 11 points for its alliance over the course </t>
  </si>
  <si>
    <t>of a particular event.</t>
  </si>
  <si>
    <t>OPR (Offensive Power Rating)</t>
  </si>
  <si>
    <t>Similar to OPR, but instead of it being a measure of your team's contribution to your alliance's score per match,</t>
  </si>
  <si>
    <t>it's a measure of your team's contribution to the opposing alliance's score. If you are playing defensively, you</t>
  </si>
  <si>
    <t>would like your DPR to be as small as possible. If you're not playing defense at all, it's not as important. Of course,</t>
  </si>
  <si>
    <t>you don't want your offensive strategy to inadvertently open scoring opportunities for the opposition. If it did,</t>
  </si>
  <si>
    <t>you would see it showing up as a high DPR.</t>
  </si>
  <si>
    <t>CCWM (Calculated Contribution to the Winning Margin)</t>
  </si>
  <si>
    <t>DPR (Defensive Power Rating)</t>
  </si>
  <si>
    <t>This is an estimate of how much your team contributes to the winning margin. So, if you play in an alliance of three</t>
  </si>
  <si>
    <t>teams that all have CCWMs of 2, you can expect, on average, to win such a match by 6 points.</t>
  </si>
  <si>
    <t>For all the data in this spreadsheet, CCWM = OPR - DPR.</t>
  </si>
  <si>
    <t>Data in this Spreadsheet</t>
  </si>
  <si>
    <t>Data are collected by python code (matchscores_v2.py) that looks up scores from each team's most recent</t>
  </si>
  <si>
    <t>completed event. The idea is that this code can be run during an event, once the qualification schedule</t>
  </si>
  <si>
    <t>has appeared on TBA. You would have to find WiFi access for a few minutes for the code to scrape the TBA API,</t>
  </si>
  <si>
    <t>then let this spreadsheet do the rest offline. I will be working on alternative versions of the code</t>
  </si>
  <si>
    <t>intended for post-event analysis (for example, how much OPR, CCWM, etc. actually lined up with final rankings).</t>
  </si>
  <si>
    <t>Note that a team's most recent completed event may well be from the previous season's game, so the applicability</t>
  </si>
  <si>
    <t>of their stats may vary! Scores of zero are assigned to rookie teams.</t>
  </si>
  <si>
    <t>For more, see my notes in OneNote &gt; FRC &gt; Misc, and the code run from Visual Studio Code.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</si>
</sst>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rgb="FF0070C0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58567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2">
    <xf numFmtId="0" fontId="0" fillId="0" borderId="0" xfId="0"/>
    <xf numFmtId="0" fontId="0" fillId="0" borderId="0" xfId="0" applyAlignment="1">
      <alignment horizontal="right"/>
    </xf>
    <xf numFmtId="0" fontId="16" fillId="0" borderId="0" xfId="0" applyFont="1"/>
    <xf numFmtId="0" fontId="0" fillId="0" borderId="0" xfId="0" applyBorder="1"/>
    <xf numFmtId="0" fontId="0" fillId="0" borderId="0" xfId="0" applyFill="1" applyBorder="1"/>
    <xf numFmtId="0" fontId="0" fillId="37" borderId="0" xfId="0" applyFill="1"/>
    <xf numFmtId="0" fontId="0" fillId="38" borderId="0" xfId="0" applyFill="1"/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quotePrefix="1" applyFill="1" applyAlignment="1">
      <alignment horizontal="left"/>
    </xf>
    <xf numFmtId="0" fontId="0" fillId="0" borderId="0" xfId="0" applyAlignment="1">
      <alignment horizontal="left"/>
    </xf>
    <xf numFmtId="0" fontId="0" fillId="0" borderId="0" xfId="0" applyFont="1"/>
    <xf numFmtId="0" fontId="0" fillId="0" borderId="0" xfId="0" applyFill="1" applyAlignment="1">
      <alignment horizontal="left"/>
    </xf>
    <xf numFmtId="0" fontId="18" fillId="0" borderId="0" xfId="0" applyFont="1"/>
    <xf numFmtId="0" fontId="19" fillId="0" borderId="0" xfId="0" applyFont="1"/>
    <xf numFmtId="0" fontId="0" fillId="33" borderId="0" xfId="0" applyFill="1" applyAlignment="1">
      <alignment horizontal="center"/>
    </xf>
    <xf numFmtId="0" fontId="0" fillId="34" borderId="0" xfId="0" applyFill="1" applyAlignment="1">
      <alignment horizontal="center"/>
    </xf>
    <xf numFmtId="0" fontId="0" fillId="35" borderId="0" xfId="0" applyFill="1" applyAlignment="1">
      <alignment horizontal="center"/>
    </xf>
    <xf numFmtId="0" fontId="0" fillId="36" borderId="0" xfId="0" applyFill="1" applyAlignment="1">
      <alignment horizontal="center"/>
    </xf>
    <xf numFmtId="0" fontId="16" fillId="0" borderId="0" xfId="0" applyFont="1" applyAlignment="1">
      <alignment horizontal="center"/>
    </xf>
    <xf numFmtId="0" fontId="0" fillId="39" borderId="0" xfId="0" applyFill="1" applyAlignment="1">
      <alignment horizontal="center"/>
    </xf>
    <xf numFmtId="0" fontId="0" fillId="40" borderId="0" xfId="0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58567"/>
      <color rgb="FFCCFF66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5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4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3.xml"/><Relationship Id="rId11" Type="http://schemas.openxmlformats.org/officeDocument/2006/relationships/styles" Target="styles.xml"/><Relationship Id="rId5" Type="http://schemas.openxmlformats.org/officeDocument/2006/relationships/chartsheet" Target="chartsheets/sheet2.xml"/><Relationship Id="rId10" Type="http://schemas.openxmlformats.org/officeDocument/2006/relationships/theme" Target="theme/theme1.xml"/><Relationship Id="rId4" Type="http://schemas.openxmlformats.org/officeDocument/2006/relationships/chartsheet" Target="chartsheets/sheet1.xml"/><Relationship Id="rId9" Type="http://schemas.openxmlformats.org/officeDocument/2006/relationships/chartsheet" Target="chartsheets/sheet6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CCWM: Alliance vs. Alliance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3769190937733995E-2"/>
          <c:y val="7.8624451274758186E-2"/>
          <c:w val="0.90009834222447438"/>
          <c:h val="0.84271019620344123"/>
        </c:manualLayout>
      </c:layout>
      <c:barChart>
        <c:barDir val="col"/>
        <c:grouping val="clustered"/>
        <c:varyColors val="0"/>
        <c:ser>
          <c:idx val="0"/>
          <c:order val="0"/>
          <c:tx>
            <c:v>our alliance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numRef>
              <c:f>'all. vs. all.'!$B$7:$B$18</c:f>
              <c:numCache>
                <c:formatCode>General</c:formatCode>
                <c:ptCount val="12"/>
                <c:pt idx="0">
                  <c:v>3</c:v>
                </c:pt>
                <c:pt idx="1">
                  <c:v>9</c:v>
                </c:pt>
                <c:pt idx="2">
                  <c:v>16</c:v>
                </c:pt>
                <c:pt idx="3">
                  <c:v>22</c:v>
                </c:pt>
                <c:pt idx="4">
                  <c:v>26</c:v>
                </c:pt>
                <c:pt idx="5">
                  <c:v>31</c:v>
                </c:pt>
                <c:pt idx="6">
                  <c:v>40</c:v>
                </c:pt>
                <c:pt idx="7">
                  <c:v>44</c:v>
                </c:pt>
                <c:pt idx="8">
                  <c:v>50</c:v>
                </c:pt>
                <c:pt idx="9">
                  <c:v>57</c:v>
                </c:pt>
                <c:pt idx="10">
                  <c:v>63</c:v>
                </c:pt>
                <c:pt idx="11">
                  <c:v>69</c:v>
                </c:pt>
              </c:numCache>
            </c:numRef>
          </c:cat>
          <c:val>
            <c:numRef>
              <c:f>'all. vs. all.'!$C$7:$C$18</c:f>
              <c:numCache>
                <c:formatCode>General</c:formatCode>
                <c:ptCount val="12"/>
                <c:pt idx="0">
                  <c:v>1.1212336894522954</c:v>
                </c:pt>
                <c:pt idx="1">
                  <c:v>9.131243511428794</c:v>
                </c:pt>
                <c:pt idx="2">
                  <c:v>-7.3966853766969685</c:v>
                </c:pt>
                <c:pt idx="3">
                  <c:v>3.3576807500906849</c:v>
                </c:pt>
                <c:pt idx="4">
                  <c:v>-6.796593007523529</c:v>
                </c:pt>
                <c:pt idx="5">
                  <c:v>-2.7714586544762887</c:v>
                </c:pt>
                <c:pt idx="6">
                  <c:v>-2.2161758191283445</c:v>
                </c:pt>
                <c:pt idx="7">
                  <c:v>-11.777087535748871</c:v>
                </c:pt>
                <c:pt idx="8">
                  <c:v>-18.531654394648609</c:v>
                </c:pt>
                <c:pt idx="9">
                  <c:v>-1.6540117786852779</c:v>
                </c:pt>
                <c:pt idx="10">
                  <c:v>6.4013820607139849</c:v>
                </c:pt>
                <c:pt idx="11">
                  <c:v>-1.7059374888889582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FA-4BD3-91BC-BECCF36F0199}"/>
            </c:ext>
          </c:extLst>
        </c:ser>
        <c:ser>
          <c:idx val="1"/>
          <c:order val="1"/>
          <c:tx>
            <c:v>opposing alliance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'all. vs. all.'!$B$7:$B$18</c:f>
              <c:numCache>
                <c:formatCode>General</c:formatCode>
                <c:ptCount val="12"/>
                <c:pt idx="0">
                  <c:v>3</c:v>
                </c:pt>
                <c:pt idx="1">
                  <c:v>9</c:v>
                </c:pt>
                <c:pt idx="2">
                  <c:v>16</c:v>
                </c:pt>
                <c:pt idx="3">
                  <c:v>22</c:v>
                </c:pt>
                <c:pt idx="4">
                  <c:v>26</c:v>
                </c:pt>
                <c:pt idx="5">
                  <c:v>31</c:v>
                </c:pt>
                <c:pt idx="6">
                  <c:v>40</c:v>
                </c:pt>
                <c:pt idx="7">
                  <c:v>44</c:v>
                </c:pt>
                <c:pt idx="8">
                  <c:v>50</c:v>
                </c:pt>
                <c:pt idx="9">
                  <c:v>57</c:v>
                </c:pt>
                <c:pt idx="10">
                  <c:v>63</c:v>
                </c:pt>
                <c:pt idx="11">
                  <c:v>69</c:v>
                </c:pt>
              </c:numCache>
            </c:numRef>
          </c:cat>
          <c:val>
            <c:numRef>
              <c:f>'all. vs. all.'!$F$7:$F$18</c:f>
              <c:numCache>
                <c:formatCode>General</c:formatCode>
                <c:ptCount val="12"/>
                <c:pt idx="0">
                  <c:v>14.374021584592498</c:v>
                </c:pt>
                <c:pt idx="1">
                  <c:v>-2.1252992634718262</c:v>
                </c:pt>
                <c:pt idx="2">
                  <c:v>9.291012278806468</c:v>
                </c:pt>
                <c:pt idx="3">
                  <c:v>-9.3282184744804635</c:v>
                </c:pt>
                <c:pt idx="4">
                  <c:v>13.828480675121725</c:v>
                </c:pt>
                <c:pt idx="5">
                  <c:v>-1.0194610457506199</c:v>
                </c:pt>
                <c:pt idx="6">
                  <c:v>-18.598742529338399</c:v>
                </c:pt>
                <c:pt idx="7">
                  <c:v>-11.313499515388118</c:v>
                </c:pt>
                <c:pt idx="8">
                  <c:v>0.46458323587679812</c:v>
                </c:pt>
                <c:pt idx="9">
                  <c:v>-3.233852303267545</c:v>
                </c:pt>
                <c:pt idx="10">
                  <c:v>1.8425267789127002</c:v>
                </c:pt>
                <c:pt idx="11">
                  <c:v>8.0447128505616252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FA-4BD3-91BC-BECCF36F01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4864512"/>
        <c:axId val="842434576"/>
      </c:barChart>
      <c:catAx>
        <c:axId val="1114864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match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434576"/>
        <c:crosses val="autoZero"/>
        <c:auto val="1"/>
        <c:lblAlgn val="ctr"/>
        <c:lblOffset val="100"/>
        <c:noMultiLvlLbl val="0"/>
      </c:catAx>
      <c:valAx>
        <c:axId val="84243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CCWM score for the alliance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4864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693681523625461"/>
          <c:y val="2.072626927948714E-2"/>
          <c:w val="0.29482955015245588"/>
          <c:h val="4.14415572903130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OPR: Alliance vs. Alliance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our alliance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numRef>
              <c:f>'all. vs. all.'!$B$7:$B$18</c:f>
              <c:numCache>
                <c:formatCode>General</c:formatCode>
                <c:ptCount val="12"/>
                <c:pt idx="0">
                  <c:v>3</c:v>
                </c:pt>
                <c:pt idx="1">
                  <c:v>9</c:v>
                </c:pt>
                <c:pt idx="2">
                  <c:v>16</c:v>
                </c:pt>
                <c:pt idx="3">
                  <c:v>22</c:v>
                </c:pt>
                <c:pt idx="4">
                  <c:v>26</c:v>
                </c:pt>
                <c:pt idx="5">
                  <c:v>31</c:v>
                </c:pt>
                <c:pt idx="6">
                  <c:v>40</c:v>
                </c:pt>
                <c:pt idx="7">
                  <c:v>44</c:v>
                </c:pt>
                <c:pt idx="8">
                  <c:v>50</c:v>
                </c:pt>
                <c:pt idx="9">
                  <c:v>57</c:v>
                </c:pt>
                <c:pt idx="10">
                  <c:v>63</c:v>
                </c:pt>
                <c:pt idx="11">
                  <c:v>69</c:v>
                </c:pt>
              </c:numCache>
            </c:numRef>
          </c:cat>
          <c:val>
            <c:numRef>
              <c:f>'all. vs. all.'!$D$7:$D$18</c:f>
              <c:numCache>
                <c:formatCode>General</c:formatCode>
                <c:ptCount val="12"/>
                <c:pt idx="0">
                  <c:v>44.444151067292601</c:v>
                </c:pt>
                <c:pt idx="1">
                  <c:v>44.443168014689128</c:v>
                </c:pt>
                <c:pt idx="2">
                  <c:v>43.458510891954631</c:v>
                </c:pt>
                <c:pt idx="3">
                  <c:v>34.387110237260899</c:v>
                </c:pt>
                <c:pt idx="4">
                  <c:v>35.569457781603234</c:v>
                </c:pt>
                <c:pt idx="5">
                  <c:v>37.665976602552036</c:v>
                </c:pt>
                <c:pt idx="6">
                  <c:v>32.91262171837343</c:v>
                </c:pt>
                <c:pt idx="7">
                  <c:v>30.613780759387229</c:v>
                </c:pt>
                <c:pt idx="8">
                  <c:v>27.096554975155254</c:v>
                </c:pt>
                <c:pt idx="9">
                  <c:v>20.433396549485167</c:v>
                </c:pt>
                <c:pt idx="10">
                  <c:v>40.986999254400665</c:v>
                </c:pt>
                <c:pt idx="11">
                  <c:v>33.088783992713232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82-4FCA-B2A2-407D99D85522}"/>
            </c:ext>
          </c:extLst>
        </c:ser>
        <c:ser>
          <c:idx val="1"/>
          <c:order val="1"/>
          <c:tx>
            <c:v>opposing alliance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'all. vs. all.'!$B$7:$B$18</c:f>
              <c:numCache>
                <c:formatCode>General</c:formatCode>
                <c:ptCount val="12"/>
                <c:pt idx="0">
                  <c:v>3</c:v>
                </c:pt>
                <c:pt idx="1">
                  <c:v>9</c:v>
                </c:pt>
                <c:pt idx="2">
                  <c:v>16</c:v>
                </c:pt>
                <c:pt idx="3">
                  <c:v>22</c:v>
                </c:pt>
                <c:pt idx="4">
                  <c:v>26</c:v>
                </c:pt>
                <c:pt idx="5">
                  <c:v>31</c:v>
                </c:pt>
                <c:pt idx="6">
                  <c:v>40</c:v>
                </c:pt>
                <c:pt idx="7">
                  <c:v>44</c:v>
                </c:pt>
                <c:pt idx="8">
                  <c:v>50</c:v>
                </c:pt>
                <c:pt idx="9">
                  <c:v>57</c:v>
                </c:pt>
                <c:pt idx="10">
                  <c:v>63</c:v>
                </c:pt>
                <c:pt idx="11">
                  <c:v>69</c:v>
                </c:pt>
              </c:numCache>
            </c:numRef>
          </c:cat>
          <c:val>
            <c:numRef>
              <c:f>'all. vs. all.'!$G$7:$G$18</c:f>
              <c:numCache>
                <c:formatCode>General</c:formatCode>
                <c:ptCount val="12"/>
                <c:pt idx="0">
                  <c:v>39.426642696562674</c:v>
                </c:pt>
                <c:pt idx="1">
                  <c:v>19.836888564984534</c:v>
                </c:pt>
                <c:pt idx="2">
                  <c:v>28.918035192356399</c:v>
                </c:pt>
                <c:pt idx="3">
                  <c:v>37.991484258083034</c:v>
                </c:pt>
                <c:pt idx="4">
                  <c:v>42.785207157547937</c:v>
                </c:pt>
                <c:pt idx="5">
                  <c:v>41.18516157535273</c:v>
                </c:pt>
                <c:pt idx="6">
                  <c:v>19.587947404824117</c:v>
                </c:pt>
                <c:pt idx="7">
                  <c:v>22.313367516383366</c:v>
                </c:pt>
                <c:pt idx="8">
                  <c:v>33.671284022148704</c:v>
                </c:pt>
                <c:pt idx="9">
                  <c:v>34.150468861258567</c:v>
                </c:pt>
                <c:pt idx="10">
                  <c:v>28.309331305449131</c:v>
                </c:pt>
                <c:pt idx="11">
                  <c:v>38.853909862431998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82-4FCA-B2A2-407D99D855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4864512"/>
        <c:axId val="842434576"/>
      </c:barChart>
      <c:catAx>
        <c:axId val="1114864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match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434576"/>
        <c:crosses val="autoZero"/>
        <c:auto val="1"/>
        <c:lblAlgn val="ctr"/>
        <c:lblOffset val="100"/>
        <c:noMultiLvlLbl val="0"/>
      </c:catAx>
      <c:valAx>
        <c:axId val="84243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OPR score for the alliance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4864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DPR: Alliance vs. Alliance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our alliance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numRef>
              <c:f>'all. vs. all.'!$B$7:$B$18</c:f>
              <c:numCache>
                <c:formatCode>General</c:formatCode>
                <c:ptCount val="12"/>
                <c:pt idx="0">
                  <c:v>3</c:v>
                </c:pt>
                <c:pt idx="1">
                  <c:v>9</c:v>
                </c:pt>
                <c:pt idx="2">
                  <c:v>16</c:v>
                </c:pt>
                <c:pt idx="3">
                  <c:v>22</c:v>
                </c:pt>
                <c:pt idx="4">
                  <c:v>26</c:v>
                </c:pt>
                <c:pt idx="5">
                  <c:v>31</c:v>
                </c:pt>
                <c:pt idx="6">
                  <c:v>40</c:v>
                </c:pt>
                <c:pt idx="7">
                  <c:v>44</c:v>
                </c:pt>
                <c:pt idx="8">
                  <c:v>50</c:v>
                </c:pt>
                <c:pt idx="9">
                  <c:v>57</c:v>
                </c:pt>
                <c:pt idx="10">
                  <c:v>63</c:v>
                </c:pt>
                <c:pt idx="11">
                  <c:v>69</c:v>
                </c:pt>
              </c:numCache>
            </c:numRef>
          </c:cat>
          <c:val>
            <c:numRef>
              <c:f>'all. vs. all.'!$E$7:$E$18</c:f>
              <c:numCache>
                <c:formatCode>General</c:formatCode>
                <c:ptCount val="12"/>
                <c:pt idx="0">
                  <c:v>43.322917377840326</c:v>
                </c:pt>
                <c:pt idx="1">
                  <c:v>35.311924503260265</c:v>
                </c:pt>
                <c:pt idx="2">
                  <c:v>50.855196268651632</c:v>
                </c:pt>
                <c:pt idx="3">
                  <c:v>31.029429487170233</c:v>
                </c:pt>
                <c:pt idx="4">
                  <c:v>42.366050789126767</c:v>
                </c:pt>
                <c:pt idx="5">
                  <c:v>40.437435257028334</c:v>
                </c:pt>
                <c:pt idx="6">
                  <c:v>35.128797537501761</c:v>
                </c:pt>
                <c:pt idx="7">
                  <c:v>42.39086829513613</c:v>
                </c:pt>
                <c:pt idx="8">
                  <c:v>45.628209369803898</c:v>
                </c:pt>
                <c:pt idx="9">
                  <c:v>22.087408328170437</c:v>
                </c:pt>
                <c:pt idx="10">
                  <c:v>34.585617193686666</c:v>
                </c:pt>
                <c:pt idx="11">
                  <c:v>34.794721481602203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E2-4469-B518-C2EA9085B04A}"/>
            </c:ext>
          </c:extLst>
        </c:ser>
        <c:ser>
          <c:idx val="1"/>
          <c:order val="1"/>
          <c:tx>
            <c:v>opposing alliance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'all. vs. all.'!$B$7:$B$18</c:f>
              <c:numCache>
                <c:formatCode>General</c:formatCode>
                <c:ptCount val="12"/>
                <c:pt idx="0">
                  <c:v>3</c:v>
                </c:pt>
                <c:pt idx="1">
                  <c:v>9</c:v>
                </c:pt>
                <c:pt idx="2">
                  <c:v>16</c:v>
                </c:pt>
                <c:pt idx="3">
                  <c:v>22</c:v>
                </c:pt>
                <c:pt idx="4">
                  <c:v>26</c:v>
                </c:pt>
                <c:pt idx="5">
                  <c:v>31</c:v>
                </c:pt>
                <c:pt idx="6">
                  <c:v>40</c:v>
                </c:pt>
                <c:pt idx="7">
                  <c:v>44</c:v>
                </c:pt>
                <c:pt idx="8">
                  <c:v>50</c:v>
                </c:pt>
                <c:pt idx="9">
                  <c:v>57</c:v>
                </c:pt>
                <c:pt idx="10">
                  <c:v>63</c:v>
                </c:pt>
                <c:pt idx="11">
                  <c:v>69</c:v>
                </c:pt>
              </c:numCache>
            </c:numRef>
          </c:cat>
          <c:val>
            <c:numRef>
              <c:f>'all. vs. all.'!$H$7:$H$18</c:f>
              <c:numCache>
                <c:formatCode>General</c:formatCode>
                <c:ptCount val="12"/>
                <c:pt idx="0">
                  <c:v>25.052621111970168</c:v>
                </c:pt>
                <c:pt idx="1">
                  <c:v>21.962187828456432</c:v>
                </c:pt>
                <c:pt idx="2">
                  <c:v>19.627022913549865</c:v>
                </c:pt>
                <c:pt idx="3">
                  <c:v>47.319702732563506</c:v>
                </c:pt>
                <c:pt idx="4">
                  <c:v>28.956726482426195</c:v>
                </c:pt>
                <c:pt idx="5">
                  <c:v>42.204622621103397</c:v>
                </c:pt>
                <c:pt idx="6">
                  <c:v>38.18668993416253</c:v>
                </c:pt>
                <c:pt idx="7">
                  <c:v>33.62686703177156</c:v>
                </c:pt>
                <c:pt idx="8">
                  <c:v>33.206700786271867</c:v>
                </c:pt>
                <c:pt idx="9">
                  <c:v>37.384321164526106</c:v>
                </c:pt>
                <c:pt idx="10">
                  <c:v>26.466804526536432</c:v>
                </c:pt>
                <c:pt idx="11">
                  <c:v>30.809197011870335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E2-4469-B518-C2EA9085B0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4864512"/>
        <c:axId val="842434576"/>
      </c:barChart>
      <c:catAx>
        <c:axId val="1114864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match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434576"/>
        <c:crosses val="autoZero"/>
        <c:auto val="1"/>
        <c:lblAlgn val="ctr"/>
        <c:lblOffset val="100"/>
        <c:noMultiLvlLbl val="0"/>
      </c:catAx>
      <c:valAx>
        <c:axId val="84243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DPR score for the alliance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4864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CCWM for our alliance (with</a:t>
            </a:r>
            <a:r>
              <a:rPr lang="en-US" baseline="0"/>
              <a:t> our CCWM = 0)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185402756502063E-2"/>
          <c:y val="7.8624451274758186E-2"/>
          <c:w val="0.88096359506534405"/>
          <c:h val="0.8472989341644297"/>
        </c:manualLayout>
      </c:layout>
      <c:barChart>
        <c:barDir val="col"/>
        <c:grouping val="clustered"/>
        <c:varyColors val="0"/>
        <c:ser>
          <c:idx val="0"/>
          <c:order val="0"/>
          <c:tx>
            <c:v>partner1</c:v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8449F23C-D5E4-442A-AF14-C187ED60031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A667-40F3-9043-3365AA8D0886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AFCB3FFC-E54C-41BA-9297-7D4A3897C1D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A667-40F3-9043-3365AA8D0886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6CA1CEBF-37FC-4733-9254-36C4A9E1E30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A667-40F3-9043-3365AA8D0886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9F6134DC-62DB-4946-9D14-5E9DE4361BF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A667-40F3-9043-3365AA8D0886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081AB476-2ED4-4457-9CEC-5A0B7C515C0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A667-40F3-9043-3365AA8D0886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053EFC64-A6F6-4E7B-938D-6D1B2E07D3A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A667-40F3-9043-3365AA8D0886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B33B1C16-FD2D-45C5-B4FB-39D3DB7616A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A667-40F3-9043-3365AA8D0886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DC95A915-771A-4D33-9DC9-A2000207CC7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A667-40F3-9043-3365AA8D0886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F7F834DA-C64E-45FF-AEF1-B862D3E04AA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A667-40F3-9043-3365AA8D0886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3799AE58-6748-4859-9CE8-E9ECD79F96D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A667-40F3-9043-3365AA8D0886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3D2D2F09-0C37-481C-84E3-32EE949FBC2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A667-40F3-9043-3365AA8D0886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5640ED9E-27D6-4960-A3D5-2C529543222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A667-40F3-9043-3365AA8D088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'own all.'!$C$6:$C$17</c:f>
              <c:numCache>
                <c:formatCode>General</c:formatCode>
                <c:ptCount val="12"/>
                <c:pt idx="0">
                  <c:v>3</c:v>
                </c:pt>
                <c:pt idx="1">
                  <c:v>9</c:v>
                </c:pt>
                <c:pt idx="2">
                  <c:v>16</c:v>
                </c:pt>
                <c:pt idx="3">
                  <c:v>22</c:v>
                </c:pt>
                <c:pt idx="4">
                  <c:v>26</c:v>
                </c:pt>
                <c:pt idx="5">
                  <c:v>31</c:v>
                </c:pt>
                <c:pt idx="6">
                  <c:v>40</c:v>
                </c:pt>
                <c:pt idx="7">
                  <c:v>44</c:v>
                </c:pt>
                <c:pt idx="8">
                  <c:v>50</c:v>
                </c:pt>
                <c:pt idx="9">
                  <c:v>57</c:v>
                </c:pt>
                <c:pt idx="10">
                  <c:v>63</c:v>
                </c:pt>
                <c:pt idx="11">
                  <c:v>69</c:v>
                </c:pt>
              </c:numCache>
            </c:numRef>
          </c:cat>
          <c:val>
            <c:numRef>
              <c:f>'own all.'!$E$6:$E$17</c:f>
              <c:numCache>
                <c:formatCode>General</c:formatCode>
                <c:ptCount val="12"/>
                <c:pt idx="0">
                  <c:v>24.735291051096315</c:v>
                </c:pt>
                <c:pt idx="1">
                  <c:v>11.735076211739615</c:v>
                </c:pt>
                <c:pt idx="2">
                  <c:v>-28.870797575744184</c:v>
                </c:pt>
                <c:pt idx="3">
                  <c:v>5.1331742858782841</c:v>
                </c:pt>
                <c:pt idx="4">
                  <c:v>-15.909290403625885</c:v>
                </c:pt>
                <c:pt idx="5">
                  <c:v>-3.8338873444841659</c:v>
                </c:pt>
                <c:pt idx="6">
                  <c:v>5.3666307712474941</c:v>
                </c:pt>
                <c:pt idx="7">
                  <c:v>-23.722901815665384</c:v>
                </c:pt>
                <c:pt idx="8">
                  <c:v>-14.283171877117486</c:v>
                </c:pt>
                <c:pt idx="9">
                  <c:v>-4.8833023204898058</c:v>
                </c:pt>
                <c:pt idx="10">
                  <c:v>5.4946058894473842</c:v>
                </c:pt>
                <c:pt idx="11">
                  <c:v>1.751136685327044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'own all.'!$D$6:$D$17</c15:f>
                <c15:dlblRangeCache>
                  <c:ptCount val="12"/>
                  <c:pt idx="0">
                    <c:v>4522</c:v>
                  </c:pt>
                  <c:pt idx="1">
                    <c:v>1706</c:v>
                  </c:pt>
                  <c:pt idx="2">
                    <c:v>9126</c:v>
                  </c:pt>
                  <c:pt idx="3">
                    <c:v>3729</c:v>
                  </c:pt>
                  <c:pt idx="4">
                    <c:v>1208</c:v>
                  </c:pt>
                  <c:pt idx="5">
                    <c:v>5098</c:v>
                  </c:pt>
                  <c:pt idx="6">
                    <c:v>1785</c:v>
                  </c:pt>
                  <c:pt idx="7">
                    <c:v>1723</c:v>
                  </c:pt>
                  <c:pt idx="8">
                    <c:v>5442</c:v>
                  </c:pt>
                  <c:pt idx="9">
                    <c:v>4455</c:v>
                  </c:pt>
                  <c:pt idx="10">
                    <c:v>4646</c:v>
                  </c:pt>
                  <c:pt idx="11">
                    <c:v>6391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A667-40F3-9043-3365AA8D0886}"/>
            </c:ext>
          </c:extLst>
        </c:ser>
        <c:ser>
          <c:idx val="1"/>
          <c:order val="1"/>
          <c:tx>
            <c:v>partner2</c:v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7B4933DA-E084-4717-987C-2B0E819E6FE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A667-40F3-9043-3365AA8D0886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4F759CCA-BF39-4877-923C-41F6C33E41B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A667-40F3-9043-3365AA8D0886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DCA80A43-346E-4728-BAC3-87AAED4F77B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A667-40F3-9043-3365AA8D0886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A9BDE5C0-50E7-4041-A75C-FF6AD943F73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A667-40F3-9043-3365AA8D0886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C25D7416-7F66-49E2-9115-67C590D0FD4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A667-40F3-9043-3365AA8D0886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BB257861-F231-4435-B8D1-EB94A61B9DC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A667-40F3-9043-3365AA8D0886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3490F59F-4252-4EA5-800C-5637320B330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A667-40F3-9043-3365AA8D0886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E28C2186-82A3-49AA-803E-B0D38F2B3AC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A667-40F3-9043-3365AA8D0886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825BC6FC-5DF7-4F1E-9D0F-AC0D2309131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A667-40F3-9043-3365AA8D0886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48A8ACF7-20A3-430A-9721-E598990328C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A667-40F3-9043-3365AA8D0886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09238954-7BBA-41E2-B05B-711A177E43E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A667-40F3-9043-3365AA8D0886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158F2DDA-9BCA-431C-9E64-0EFA98574A0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A667-40F3-9043-3365AA8D088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'own all.'!$I$6:$I$17</c:f>
              <c:numCache>
                <c:formatCode>General</c:formatCode>
                <c:ptCount val="12"/>
                <c:pt idx="0">
                  <c:v>-21.253490459390385</c:v>
                </c:pt>
                <c:pt idx="1">
                  <c:v>15.776753845895815</c:v>
                </c:pt>
                <c:pt idx="2">
                  <c:v>6.7988409690023239</c:v>
                </c:pt>
                <c:pt idx="3">
                  <c:v>5.0579674877428138</c:v>
                </c:pt>
                <c:pt idx="4">
                  <c:v>-4.3623890955956561</c:v>
                </c:pt>
                <c:pt idx="5">
                  <c:v>-4.3623890955956561</c:v>
                </c:pt>
                <c:pt idx="6">
                  <c:v>-11.897058705283484</c:v>
                </c:pt>
                <c:pt idx="7">
                  <c:v>-11.490261268232185</c:v>
                </c:pt>
                <c:pt idx="8">
                  <c:v>-41.193691783479288</c:v>
                </c:pt>
                <c:pt idx="9">
                  <c:v>3.9366507783014197E-2</c:v>
                </c:pt>
                <c:pt idx="10">
                  <c:v>13.827639816043614</c:v>
                </c:pt>
                <c:pt idx="11">
                  <c:v>-6.7508496286448763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'own all.'!$H$6:$H$17</c15:f>
                <c15:dlblRangeCache>
                  <c:ptCount val="12"/>
                  <c:pt idx="0">
                    <c:v>2718</c:v>
                  </c:pt>
                  <c:pt idx="1">
                    <c:v>6823</c:v>
                  </c:pt>
                  <c:pt idx="2">
                    <c:v>1987</c:v>
                  </c:pt>
                  <c:pt idx="3">
                    <c:v>3931</c:v>
                  </c:pt>
                  <c:pt idx="4">
                    <c:v>6420</c:v>
                  </c:pt>
                  <c:pt idx="5">
                    <c:v>6420</c:v>
                  </c:pt>
                  <c:pt idx="6">
                    <c:v>5141</c:v>
                  </c:pt>
                  <c:pt idx="7">
                    <c:v>2457</c:v>
                  </c:pt>
                  <c:pt idx="8">
                    <c:v>9031</c:v>
                  </c:pt>
                  <c:pt idx="9">
                    <c:v>9428</c:v>
                  </c:pt>
                  <c:pt idx="10">
                    <c:v>167</c:v>
                  </c:pt>
                  <c:pt idx="11">
                    <c:v>5013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A667-40F3-9043-3365AA8D08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4213343"/>
        <c:axId val="1114839615"/>
      </c:barChart>
      <c:lineChart>
        <c:grouping val="standard"/>
        <c:varyColors val="0"/>
        <c:ser>
          <c:idx val="2"/>
          <c:order val="2"/>
          <c:tx>
            <c:v>event average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'own all.'!$O$6:$O$17</c:f>
              <c:numCache>
                <c:formatCode>General</c:formatCode>
                <c:ptCount val="12"/>
                <c:pt idx="0">
                  <c:v>-8.0914164876787265</c:v>
                </c:pt>
                <c:pt idx="1">
                  <c:v>-8.0914164876787265</c:v>
                </c:pt>
                <c:pt idx="2">
                  <c:v>-8.0914164876787265</c:v>
                </c:pt>
                <c:pt idx="3">
                  <c:v>-8.0914164876787265</c:v>
                </c:pt>
                <c:pt idx="4">
                  <c:v>-8.0914164876787265</c:v>
                </c:pt>
                <c:pt idx="5">
                  <c:v>-8.0914164876787265</c:v>
                </c:pt>
                <c:pt idx="6">
                  <c:v>-8.0914164876787265</c:v>
                </c:pt>
                <c:pt idx="7">
                  <c:v>-8.0914164876787265</c:v>
                </c:pt>
                <c:pt idx="8">
                  <c:v>-8.0914164876787265</c:v>
                </c:pt>
                <c:pt idx="9">
                  <c:v>-8.0914164876787265</c:v>
                </c:pt>
                <c:pt idx="10">
                  <c:v>-8.0914164876787265</c:v>
                </c:pt>
                <c:pt idx="11">
                  <c:v>-8.0914164876787265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A667-40F3-9043-3365AA8D08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4213343"/>
        <c:axId val="1114839615"/>
      </c:lineChart>
      <c:catAx>
        <c:axId val="11942133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match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4839615"/>
        <c:crosses val="autoZero"/>
        <c:auto val="1"/>
        <c:lblAlgn val="ctr"/>
        <c:lblOffset val="100"/>
        <c:noMultiLvlLbl val="0"/>
      </c:catAx>
      <c:valAx>
        <c:axId val="1114839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CCWM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213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293385893092149"/>
          <c:y val="2.0032380419156615E-2"/>
          <c:w val="0.14524580662383607"/>
          <c:h val="0.1243246718709392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OPR for our alliance (with</a:t>
            </a:r>
            <a:r>
              <a:rPr lang="en-US" baseline="0"/>
              <a:t> our OPR = 0)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185402756502063E-2"/>
          <c:y val="7.8624451274758186E-2"/>
          <c:w val="0.88096359506534405"/>
          <c:h val="0.8472989341644297"/>
        </c:manualLayout>
      </c:layout>
      <c:barChart>
        <c:barDir val="col"/>
        <c:grouping val="clustered"/>
        <c:varyColors val="0"/>
        <c:ser>
          <c:idx val="0"/>
          <c:order val="0"/>
          <c:tx>
            <c:v>partner1</c:v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C039E296-139F-486A-BF7F-1DDD8D20F2B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0D4F-4B4E-A513-C5D5BAD48803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BA3E7140-1EAF-41E1-A3CD-3B8A43F71AA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0D4F-4B4E-A513-C5D5BAD48803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A0C2C16D-E19A-4145-818F-363DA8B1420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0D4F-4B4E-A513-C5D5BAD48803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279BDCD4-1A57-446C-9DF5-027D743968F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0D4F-4B4E-A513-C5D5BAD48803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9E51AB2F-5B63-46B0-A135-F7B91737280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0D4F-4B4E-A513-C5D5BAD48803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69C7BB12-4258-4FB4-B095-3430C658692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0D4F-4B4E-A513-C5D5BAD48803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415ACCC6-0E3A-4F93-8165-334B043598F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0D4F-4B4E-A513-C5D5BAD48803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4A23E2D1-0A91-420E-A2C0-F8A127E041F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0D4F-4B4E-A513-C5D5BAD48803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9AD183DA-9AA3-4237-B70A-15ED6B85F4A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0D4F-4B4E-A513-C5D5BAD48803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41A1384E-F41F-4246-A2AF-58C75B98B89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0D4F-4B4E-A513-C5D5BAD48803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FBB22D25-4D31-44D0-ADC7-79FE8322FA3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0D4F-4B4E-A513-C5D5BAD48803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ECADB9EF-F8C3-42E2-8DBE-A53F8817AA9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0D4F-4B4E-A513-C5D5BAD4880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'own all.'!$C$6:$C$17</c:f>
              <c:numCache>
                <c:formatCode>General</c:formatCode>
                <c:ptCount val="12"/>
                <c:pt idx="0">
                  <c:v>3</c:v>
                </c:pt>
                <c:pt idx="1">
                  <c:v>9</c:v>
                </c:pt>
                <c:pt idx="2">
                  <c:v>16</c:v>
                </c:pt>
                <c:pt idx="3">
                  <c:v>22</c:v>
                </c:pt>
                <c:pt idx="4">
                  <c:v>26</c:v>
                </c:pt>
                <c:pt idx="5">
                  <c:v>31</c:v>
                </c:pt>
                <c:pt idx="6">
                  <c:v>40</c:v>
                </c:pt>
                <c:pt idx="7">
                  <c:v>44</c:v>
                </c:pt>
                <c:pt idx="8">
                  <c:v>50</c:v>
                </c:pt>
                <c:pt idx="9">
                  <c:v>57</c:v>
                </c:pt>
                <c:pt idx="10">
                  <c:v>63</c:v>
                </c:pt>
                <c:pt idx="11">
                  <c:v>69</c:v>
                </c:pt>
              </c:numCache>
            </c:numRef>
          </c:cat>
          <c:val>
            <c:numRef>
              <c:f>'own all.'!$F$6:$F$17</c:f>
              <c:numCache>
                <c:formatCode>General</c:formatCode>
                <c:ptCount val="12"/>
                <c:pt idx="0">
                  <c:v>26.400310028655298</c:v>
                </c:pt>
                <c:pt idx="1">
                  <c:v>-8.821749043366097</c:v>
                </c:pt>
                <c:pt idx="2">
                  <c:v>-18.058877850791397</c:v>
                </c:pt>
                <c:pt idx="3">
                  <c:v>-15.390903291192298</c:v>
                </c:pt>
                <c:pt idx="4">
                  <c:v>-26.450353842262196</c:v>
                </c:pt>
                <c:pt idx="5">
                  <c:v>-20.160797379415797</c:v>
                </c:pt>
                <c:pt idx="6">
                  <c:v>-1.1253965620313977</c:v>
                </c:pt>
                <c:pt idx="7">
                  <c:v>-25.625568997249697</c:v>
                </c:pt>
                <c:pt idx="8">
                  <c:v>-12.157545408958697</c:v>
                </c:pt>
                <c:pt idx="9">
                  <c:v>-22.811786203909097</c:v>
                </c:pt>
                <c:pt idx="10">
                  <c:v>-2.3418581616972958</c:v>
                </c:pt>
                <c:pt idx="11">
                  <c:v>-16.177873297461598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'own all.'!$D$6:$D$17</c15:f>
                <c15:dlblRangeCache>
                  <c:ptCount val="12"/>
                  <c:pt idx="0">
                    <c:v>4522</c:v>
                  </c:pt>
                  <c:pt idx="1">
                    <c:v>1706</c:v>
                  </c:pt>
                  <c:pt idx="2">
                    <c:v>9126</c:v>
                  </c:pt>
                  <c:pt idx="3">
                    <c:v>3729</c:v>
                  </c:pt>
                  <c:pt idx="4">
                    <c:v>1208</c:v>
                  </c:pt>
                  <c:pt idx="5">
                    <c:v>5098</c:v>
                  </c:pt>
                  <c:pt idx="6">
                    <c:v>1785</c:v>
                  </c:pt>
                  <c:pt idx="7">
                    <c:v>1723</c:v>
                  </c:pt>
                  <c:pt idx="8">
                    <c:v>5442</c:v>
                  </c:pt>
                  <c:pt idx="9">
                    <c:v>4455</c:v>
                  </c:pt>
                  <c:pt idx="10">
                    <c:v>4646</c:v>
                  </c:pt>
                  <c:pt idx="11">
                    <c:v>6391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C-0D4F-4B4E-A513-C5D5BAD48803}"/>
            </c:ext>
          </c:extLst>
        </c:ser>
        <c:ser>
          <c:idx val="1"/>
          <c:order val="1"/>
          <c:tx>
            <c:v>partner2</c:v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1EB1A0BE-2A7D-4EDD-95DA-2FB9383A40E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0D4F-4B4E-A513-C5D5BAD48803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28AB53AF-30A8-46CB-9E61-87C647C100A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0D4F-4B4E-A513-C5D5BAD48803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76495ADC-120E-454E-B995-3778C40E983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0D4F-4B4E-A513-C5D5BAD48803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52547514-470F-4FC8-B561-324934C9575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0D4F-4B4E-A513-C5D5BAD48803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D0E04B54-72ED-497E-BC08-6B70D79A876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0D4F-4B4E-A513-C5D5BAD48803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B73BDBB9-F811-404A-AFCB-BA9341E2294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0D4F-4B4E-A513-C5D5BAD48803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3035FC99-7055-47AB-A96B-BFC209373E9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0D4F-4B4E-A513-C5D5BAD48803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D08877EB-5D3E-49F9-8921-7BFFC81CDEE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0D4F-4B4E-A513-C5D5BAD48803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B8D3176A-39BC-4DA1-B907-D5C3047B143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0D4F-4B4E-A513-C5D5BAD48803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1BDEB199-2B7D-4DE4-9851-2E57F48922A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0D4F-4B4E-A513-C5D5BAD48803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F0E1FC60-BA2A-4A9D-A1A4-3800962B2F9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0D4F-4B4E-A513-C5D5BAD48803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3E9E7917-DAD3-40CE-BCBB-4A675A2EEFC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0D4F-4B4E-A513-C5D5BAD4880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'own all.'!$J$6:$J$17</c:f>
              <c:numCache>
                <c:formatCode>General</c:formatCode>
                <c:ptCount val="12"/>
                <c:pt idx="0">
                  <c:v>-19.235820605324395</c:v>
                </c:pt>
                <c:pt idx="1">
                  <c:v>15.983289308886604</c:v>
                </c:pt>
                <c:pt idx="2">
                  <c:v>22.266446748108407</c:v>
                </c:pt>
                <c:pt idx="3">
                  <c:v>-7.6157297755719</c:v>
                </c:pt>
                <c:pt idx="4">
                  <c:v>6.9907634085250052</c:v>
                </c:pt>
                <c:pt idx="5">
                  <c:v>6.9907634085250052</c:v>
                </c:pt>
                <c:pt idx="6">
                  <c:v>-26.304702061395197</c:v>
                </c:pt>
                <c:pt idx="7">
                  <c:v>-8.7010525031355002</c:v>
                </c:pt>
                <c:pt idx="8">
                  <c:v>-32.720753444122437</c:v>
                </c:pt>
                <c:pt idx="9">
                  <c:v>-42.055987926182297</c:v>
                </c:pt>
                <c:pt idx="10">
                  <c:v>-0.86510785364759357</c:v>
                </c:pt>
                <c:pt idx="11">
                  <c:v>-10.723738502945597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'own all.'!$H$6:$H$17</c15:f>
                <c15:dlblRangeCache>
                  <c:ptCount val="12"/>
                  <c:pt idx="0">
                    <c:v>2718</c:v>
                  </c:pt>
                  <c:pt idx="1">
                    <c:v>6823</c:v>
                  </c:pt>
                  <c:pt idx="2">
                    <c:v>1987</c:v>
                  </c:pt>
                  <c:pt idx="3">
                    <c:v>3931</c:v>
                  </c:pt>
                  <c:pt idx="4">
                    <c:v>6420</c:v>
                  </c:pt>
                  <c:pt idx="5">
                    <c:v>6420</c:v>
                  </c:pt>
                  <c:pt idx="6">
                    <c:v>5141</c:v>
                  </c:pt>
                  <c:pt idx="7">
                    <c:v>2457</c:v>
                  </c:pt>
                  <c:pt idx="8">
                    <c:v>9031</c:v>
                  </c:pt>
                  <c:pt idx="9">
                    <c:v>9428</c:v>
                  </c:pt>
                  <c:pt idx="10">
                    <c:v>167</c:v>
                  </c:pt>
                  <c:pt idx="11">
                    <c:v>5013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9-0D4F-4B4E-A513-C5D5BAD488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4213343"/>
        <c:axId val="1114839615"/>
      </c:barChart>
      <c:lineChart>
        <c:grouping val="standard"/>
        <c:varyColors val="0"/>
        <c:ser>
          <c:idx val="2"/>
          <c:order val="2"/>
          <c:tx>
            <c:v>event average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'own all.'!$P$6:$P$17</c:f>
              <c:numCache>
                <c:formatCode>General</c:formatCode>
                <c:ptCount val="12"/>
                <c:pt idx="0">
                  <c:v>-19.892835817330013</c:v>
                </c:pt>
                <c:pt idx="1">
                  <c:v>-19.892835817330013</c:v>
                </c:pt>
                <c:pt idx="2">
                  <c:v>-19.892835817330013</c:v>
                </c:pt>
                <c:pt idx="3">
                  <c:v>-19.892835817330013</c:v>
                </c:pt>
                <c:pt idx="4">
                  <c:v>-19.892835817330013</c:v>
                </c:pt>
                <c:pt idx="5">
                  <c:v>-19.892835817330013</c:v>
                </c:pt>
                <c:pt idx="6">
                  <c:v>-19.892835817330013</c:v>
                </c:pt>
                <c:pt idx="7">
                  <c:v>-19.892835817330013</c:v>
                </c:pt>
                <c:pt idx="8">
                  <c:v>-19.892835817330013</c:v>
                </c:pt>
                <c:pt idx="9">
                  <c:v>-19.892835817330013</c:v>
                </c:pt>
                <c:pt idx="10">
                  <c:v>-19.892835817330013</c:v>
                </c:pt>
                <c:pt idx="11">
                  <c:v>-19.892835817330013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0D4F-4B4E-A513-C5D5BAD488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4213343"/>
        <c:axId val="1114839615"/>
      </c:lineChart>
      <c:catAx>
        <c:axId val="11942133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match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4839615"/>
        <c:crosses val="autoZero"/>
        <c:auto val="1"/>
        <c:lblAlgn val="ctr"/>
        <c:lblOffset val="100"/>
        <c:noMultiLvlLbl val="0"/>
      </c:catAx>
      <c:valAx>
        <c:axId val="1114839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213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293385893092149"/>
          <c:y val="2.0032380419156615E-2"/>
          <c:w val="0.14524580662383607"/>
          <c:h val="0.1243246718709392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DPR for our alliance (with</a:t>
            </a:r>
            <a:r>
              <a:rPr lang="en-US" baseline="0"/>
              <a:t> our DPR = 0)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185402756502063E-2"/>
          <c:y val="7.8624451274758186E-2"/>
          <c:w val="0.88096359506534405"/>
          <c:h val="0.83517179399076336"/>
        </c:manualLayout>
      </c:layout>
      <c:barChart>
        <c:barDir val="col"/>
        <c:grouping val="clustered"/>
        <c:varyColors val="0"/>
        <c:ser>
          <c:idx val="0"/>
          <c:order val="0"/>
          <c:tx>
            <c:v>partner1</c:v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34A9D8FF-3F68-4C76-A926-C3B721D4EB0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AFFB-4859-8DDA-287A84EC69C2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56557BFD-DE45-466D-B096-CAD37D85FE7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AFFB-4859-8DDA-287A84EC69C2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8EE14714-B425-4E45-97BC-342D911D839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AFFB-4859-8DDA-287A84EC69C2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BDCFD514-30EE-4602-9CB3-D9F12918060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AFFB-4859-8DDA-287A84EC69C2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8964FF24-BB99-47A1-84F8-F4E8C587E68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AFFB-4859-8DDA-287A84EC69C2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B0EA4140-4D9F-40E4-BE50-B09D65418AA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AFFB-4859-8DDA-287A84EC69C2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AA3564DE-F4EC-420F-BA0A-48DA56FC5CF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AFFB-4859-8DDA-287A84EC69C2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3DCD59EA-4E1D-4F61-8362-019E6CCAA9C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AFFB-4859-8DDA-287A84EC69C2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19885167-BDE4-48C6-B779-7E829C1CD76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AFFB-4859-8DDA-287A84EC69C2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6B3423EC-656F-406E-8AD3-9F8107A3197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AFFB-4859-8DDA-287A84EC69C2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6E1CA5DB-7C37-43F9-ACFC-12F5DC3A1C7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AFFB-4859-8DDA-287A84EC69C2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95482B06-0105-48FE-94FD-DB61325857C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AFFB-4859-8DDA-287A84EC69C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'own all.'!$C$6:$C$17</c:f>
              <c:numCache>
                <c:formatCode>General</c:formatCode>
                <c:ptCount val="12"/>
                <c:pt idx="0">
                  <c:v>3</c:v>
                </c:pt>
                <c:pt idx="1">
                  <c:v>9</c:v>
                </c:pt>
                <c:pt idx="2">
                  <c:v>16</c:v>
                </c:pt>
                <c:pt idx="3">
                  <c:v>22</c:v>
                </c:pt>
                <c:pt idx="4">
                  <c:v>26</c:v>
                </c:pt>
                <c:pt idx="5">
                  <c:v>31</c:v>
                </c:pt>
                <c:pt idx="6">
                  <c:v>40</c:v>
                </c:pt>
                <c:pt idx="7">
                  <c:v>44</c:v>
                </c:pt>
                <c:pt idx="8">
                  <c:v>50</c:v>
                </c:pt>
                <c:pt idx="9">
                  <c:v>57</c:v>
                </c:pt>
                <c:pt idx="10">
                  <c:v>63</c:v>
                </c:pt>
                <c:pt idx="11">
                  <c:v>69</c:v>
                </c:pt>
              </c:numCache>
            </c:numRef>
          </c:cat>
          <c:val>
            <c:numRef>
              <c:f>'own all.'!$G$6:$G$17</c:f>
              <c:numCache>
                <c:formatCode>General</c:formatCode>
                <c:ptCount val="12"/>
                <c:pt idx="0">
                  <c:v>1.6650189775590007</c:v>
                </c:pt>
                <c:pt idx="1">
                  <c:v>-20.556825255105799</c:v>
                </c:pt>
                <c:pt idx="2">
                  <c:v>10.811919724952901</c:v>
                </c:pt>
                <c:pt idx="3">
                  <c:v>-20.524077577070496</c:v>
                </c:pt>
                <c:pt idx="4">
                  <c:v>-10.541063438636296</c:v>
                </c:pt>
                <c:pt idx="5">
                  <c:v>-16.326910034931597</c:v>
                </c:pt>
                <c:pt idx="6">
                  <c:v>-6.4920273332789975</c:v>
                </c:pt>
                <c:pt idx="7">
                  <c:v>-1.9026671815842988</c:v>
                </c:pt>
                <c:pt idx="8">
                  <c:v>2.1256264681588988</c:v>
                </c:pt>
                <c:pt idx="9">
                  <c:v>-17.928483883419297</c:v>
                </c:pt>
                <c:pt idx="10">
                  <c:v>-7.836464051144695</c:v>
                </c:pt>
                <c:pt idx="11">
                  <c:v>-17.9290099827886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'own all.'!$D$6:$D$17</c15:f>
                <c15:dlblRangeCache>
                  <c:ptCount val="12"/>
                  <c:pt idx="0">
                    <c:v>4522</c:v>
                  </c:pt>
                  <c:pt idx="1">
                    <c:v>1706</c:v>
                  </c:pt>
                  <c:pt idx="2">
                    <c:v>9126</c:v>
                  </c:pt>
                  <c:pt idx="3">
                    <c:v>3729</c:v>
                  </c:pt>
                  <c:pt idx="4">
                    <c:v>1208</c:v>
                  </c:pt>
                  <c:pt idx="5">
                    <c:v>5098</c:v>
                  </c:pt>
                  <c:pt idx="6">
                    <c:v>1785</c:v>
                  </c:pt>
                  <c:pt idx="7">
                    <c:v>1723</c:v>
                  </c:pt>
                  <c:pt idx="8">
                    <c:v>5442</c:v>
                  </c:pt>
                  <c:pt idx="9">
                    <c:v>4455</c:v>
                  </c:pt>
                  <c:pt idx="10">
                    <c:v>4646</c:v>
                  </c:pt>
                  <c:pt idx="11">
                    <c:v>6391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C-AFFB-4859-8DDA-287A84EC69C2}"/>
            </c:ext>
          </c:extLst>
        </c:ser>
        <c:ser>
          <c:idx val="1"/>
          <c:order val="1"/>
          <c:tx>
            <c:v>partner2</c:v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5960665B-6060-47E7-8637-718F0F21CA5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AFFB-4859-8DDA-287A84EC69C2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839DFD13-9B35-4B5D-9AF2-58CD4EE1D21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AFFB-4859-8DDA-287A84EC69C2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6E18E8F9-D9A4-42D7-B219-C0C2C26DB66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AFFB-4859-8DDA-287A84EC69C2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A408544B-5394-4FD8-937B-E5BB19C1563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AFFB-4859-8DDA-287A84EC69C2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4D7E1EB1-1736-4632-AA00-375CBB4FF24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AFFB-4859-8DDA-287A84EC69C2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ED3BBD63-1C64-4954-A2F3-EB7296B9C4D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AFFB-4859-8DDA-287A84EC69C2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659E3B1D-D03F-4587-88FF-E8FF986C4F3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AFFB-4859-8DDA-287A84EC69C2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634812FD-A553-4127-BF38-904B06886FC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AFFB-4859-8DDA-287A84EC69C2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F5F2FF78-C488-4B9D-9A62-3E2E80B848A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AFFB-4859-8DDA-287A84EC69C2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A5B33C09-DEA3-4714-9DF3-CE6DBDF4680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AFFB-4859-8DDA-287A84EC69C2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62057455-AA1B-47EE-915E-2D140F16928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AFFB-4859-8DDA-287A84EC69C2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FE3D79A1-8706-46D0-96D3-25072ACBF93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AFFB-4859-8DDA-287A84EC69C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'own all.'!$K$6:$K$17</c:f>
              <c:numCache>
                <c:formatCode>General</c:formatCode>
                <c:ptCount val="12"/>
                <c:pt idx="0">
                  <c:v>2.0176698540660993</c:v>
                </c:pt>
                <c:pt idx="1">
                  <c:v>0.20653546299070058</c:v>
                </c:pt>
                <c:pt idx="2">
                  <c:v>15.467605779106101</c:v>
                </c:pt>
                <c:pt idx="3">
                  <c:v>-12.673697263314697</c:v>
                </c:pt>
                <c:pt idx="4">
                  <c:v>11.3531525041207</c:v>
                </c:pt>
                <c:pt idx="5">
                  <c:v>11.3531525041207</c:v>
                </c:pt>
                <c:pt idx="6">
                  <c:v>-14.407643356111599</c:v>
                </c:pt>
                <c:pt idx="7">
                  <c:v>2.7892087650968023</c:v>
                </c:pt>
                <c:pt idx="8">
                  <c:v>8.4729383393569009</c:v>
                </c:pt>
                <c:pt idx="9">
                  <c:v>-42.095354433965298</c:v>
                </c:pt>
                <c:pt idx="10">
                  <c:v>-14.692747669691197</c:v>
                </c:pt>
                <c:pt idx="11">
                  <c:v>-3.9728888743007005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'own all.'!$H$6:$H$17</c15:f>
                <c15:dlblRangeCache>
                  <c:ptCount val="12"/>
                  <c:pt idx="0">
                    <c:v>2718</c:v>
                  </c:pt>
                  <c:pt idx="1">
                    <c:v>6823</c:v>
                  </c:pt>
                  <c:pt idx="2">
                    <c:v>1987</c:v>
                  </c:pt>
                  <c:pt idx="3">
                    <c:v>3931</c:v>
                  </c:pt>
                  <c:pt idx="4">
                    <c:v>6420</c:v>
                  </c:pt>
                  <c:pt idx="5">
                    <c:v>6420</c:v>
                  </c:pt>
                  <c:pt idx="6">
                    <c:v>5141</c:v>
                  </c:pt>
                  <c:pt idx="7">
                    <c:v>2457</c:v>
                  </c:pt>
                  <c:pt idx="8">
                    <c:v>9031</c:v>
                  </c:pt>
                  <c:pt idx="9">
                    <c:v>9428</c:v>
                  </c:pt>
                  <c:pt idx="10">
                    <c:v>167</c:v>
                  </c:pt>
                  <c:pt idx="11">
                    <c:v>5013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9-AFFB-4859-8DDA-287A84EC69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4213343"/>
        <c:axId val="1114839615"/>
      </c:barChart>
      <c:lineChart>
        <c:grouping val="standard"/>
        <c:varyColors val="0"/>
        <c:ser>
          <c:idx val="2"/>
          <c:order val="2"/>
          <c:tx>
            <c:v>event average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'own all.'!$Q$6:$Q$17</c:f>
              <c:numCache>
                <c:formatCode>General</c:formatCode>
                <c:ptCount val="12"/>
                <c:pt idx="0">
                  <c:v>-11.80141932965123</c:v>
                </c:pt>
                <c:pt idx="1">
                  <c:v>-11.80141932965123</c:v>
                </c:pt>
                <c:pt idx="2">
                  <c:v>-11.80141932965123</c:v>
                </c:pt>
                <c:pt idx="3">
                  <c:v>-11.80141932965123</c:v>
                </c:pt>
                <c:pt idx="4">
                  <c:v>-11.80141932965123</c:v>
                </c:pt>
                <c:pt idx="5">
                  <c:v>-11.80141932965123</c:v>
                </c:pt>
                <c:pt idx="6">
                  <c:v>-11.80141932965123</c:v>
                </c:pt>
                <c:pt idx="7">
                  <c:v>-11.80141932965123</c:v>
                </c:pt>
                <c:pt idx="8">
                  <c:v>-11.80141932965123</c:v>
                </c:pt>
                <c:pt idx="9">
                  <c:v>-11.80141932965123</c:v>
                </c:pt>
                <c:pt idx="10">
                  <c:v>-11.80141932965123</c:v>
                </c:pt>
                <c:pt idx="11">
                  <c:v>-11.80141932965123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AFFB-4859-8DDA-287A84EC69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4213343"/>
        <c:axId val="1114839615"/>
      </c:lineChart>
      <c:catAx>
        <c:axId val="11942133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match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4839615"/>
        <c:crosses val="autoZero"/>
        <c:auto val="1"/>
        <c:lblAlgn val="ctr"/>
        <c:lblOffset val="100"/>
        <c:noMultiLvlLbl val="0"/>
      </c:catAx>
      <c:valAx>
        <c:axId val="1114839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DPR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213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293385893092149"/>
          <c:y val="2.0032380419156615E-2"/>
          <c:w val="0.14524580662383607"/>
          <c:h val="0.1243246718709392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6761A1D-F33F-40F4-A9D4-A79AE515A1DB}">
  <sheetPr/>
  <sheetViews>
    <sheetView tabSelected="1" zoomScale="93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732B34A-9539-4AAC-BA71-9C7B534E0855}">
  <sheetPr/>
  <sheetViews>
    <sheetView zoomScale="93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5915C71-DB11-479B-8ABF-FA57DE036E56}">
  <sheetPr/>
  <sheetViews>
    <sheetView zoomScale="93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91D002A-656E-424A-BF12-17AE2AD54AC2}">
  <sheetPr/>
  <sheetViews>
    <sheetView zoomScale="93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38B6E9F-E48B-437F-BD80-A5926E82846E}">
  <sheetPr/>
  <sheetViews>
    <sheetView zoomScale="93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669F76A-8E63-4F4B-9331-BA76EF0F5D12}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9556" cy="628342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2136CF-22D1-4C3B-A365-8F317CBDCBA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9556" cy="628342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F496B0-EFDF-44BD-9FFD-9818886EED9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59556" cy="628342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3F7AD7-C6D0-4F71-AA39-5F7910E0770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59556" cy="628342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19298B-81C4-43FA-85F6-A7DD45831BE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9556" cy="628342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5A5F0C-8353-4658-B6CB-4AEA8A412A5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59556" cy="628342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760E35-D3A5-4D72-9A67-C15C74BC04D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32"/>
  <sheetViews>
    <sheetView workbookViewId="0">
      <selection activeCell="H21" sqref="H21"/>
    </sheetView>
  </sheetViews>
  <sheetFormatPr defaultRowHeight="14.25" x14ac:dyDescent="0.45"/>
  <sheetData>
    <row r="1" spans="1:41" x14ac:dyDescent="0.45">
      <c r="A1" s="19"/>
      <c r="B1" s="19"/>
      <c r="C1" s="19"/>
      <c r="D1" s="19"/>
      <c r="E1" s="19"/>
      <c r="F1" s="19"/>
      <c r="G1" s="19"/>
      <c r="H1" s="19"/>
      <c r="I1" s="19"/>
    </row>
    <row r="2" spans="1:41" x14ac:dyDescent="0.45">
      <c r="A2" s="2"/>
    </row>
    <row r="3" spans="1:41" x14ac:dyDescent="0.45">
      <c r="A3" s="2" t="s">
        <v>53</v>
      </c>
      <c r="AC3" s="1" t="s">
        <v>35</v>
      </c>
      <c r="AD3" s="2" t="s">
        <v>32</v>
      </c>
    </row>
    <row r="5" spans="1:41" x14ac:dyDescent="0.45">
      <c r="A5" s="5"/>
      <c r="B5" s="5"/>
      <c r="C5" s="5"/>
      <c r="D5" s="5"/>
      <c r="E5" s="5"/>
      <c r="F5" s="5"/>
      <c r="G5" s="5"/>
      <c r="H5" s="5"/>
      <c r="I5" s="5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AC5" t="s">
        <v>36</v>
      </c>
    </row>
    <row r="6" spans="1:41" x14ac:dyDescent="0.45">
      <c r="A6" t="s">
        <v>30</v>
      </c>
      <c r="B6" t="s">
        <v>31</v>
      </c>
      <c r="AA6" s="3"/>
      <c r="AC6" s="15" t="s">
        <v>33</v>
      </c>
      <c r="AD6" s="15"/>
      <c r="AE6" s="15"/>
      <c r="AF6" s="16" t="s">
        <v>34</v>
      </c>
      <c r="AG6" s="16"/>
      <c r="AH6" s="16"/>
      <c r="AI6" s="17" t="s">
        <v>37</v>
      </c>
      <c r="AJ6" s="17"/>
      <c r="AK6" s="17"/>
      <c r="AL6" s="18" t="s">
        <v>38</v>
      </c>
      <c r="AM6" s="18"/>
      <c r="AN6" s="18"/>
    </row>
    <row r="7" spans="1:41" x14ac:dyDescent="0.45">
      <c r="A7" t="s">
        <v>0</v>
      </c>
      <c r="B7">
        <v>-3.9366507783014197E-2</v>
      </c>
      <c r="C7">
        <v>42.055987926182297</v>
      </c>
      <c r="D7">
        <v>42.095354433965298</v>
      </c>
      <c r="AA7" s="3"/>
      <c r="AB7" t="s">
        <v>1</v>
      </c>
      <c r="AC7" t="s">
        <v>3</v>
      </c>
      <c r="AD7" t="s">
        <v>4</v>
      </c>
      <c r="AE7" t="s">
        <v>5</v>
      </c>
      <c r="AF7" t="s">
        <v>3</v>
      </c>
      <c r="AG7" t="s">
        <v>4</v>
      </c>
      <c r="AH7" t="s">
        <v>5</v>
      </c>
      <c r="AI7" t="s">
        <v>3</v>
      </c>
      <c r="AJ7" t="s">
        <v>4</v>
      </c>
      <c r="AK7" t="s">
        <v>5</v>
      </c>
      <c r="AL7" t="s">
        <v>3</v>
      </c>
      <c r="AM7" t="s">
        <v>4</v>
      </c>
      <c r="AN7" t="s">
        <v>5</v>
      </c>
    </row>
    <row r="8" spans="1:41" x14ac:dyDescent="0.45">
      <c r="A8" t="s">
        <v>1</v>
      </c>
      <c r="B8" t="s">
        <v>2</v>
      </c>
      <c r="C8" t="s">
        <v>3</v>
      </c>
      <c r="D8" t="s">
        <v>4</v>
      </c>
      <c r="E8" t="s">
        <v>5</v>
      </c>
      <c r="F8" t="s">
        <v>6</v>
      </c>
      <c r="G8" t="s">
        <v>3</v>
      </c>
      <c r="H8" t="s">
        <v>4</v>
      </c>
      <c r="I8" t="s">
        <v>5</v>
      </c>
      <c r="J8" t="s">
        <v>40</v>
      </c>
      <c r="K8" t="s">
        <v>3</v>
      </c>
      <c r="L8" t="s">
        <v>4</v>
      </c>
      <c r="M8" t="s">
        <v>5</v>
      </c>
      <c r="N8" t="s">
        <v>41</v>
      </c>
      <c r="O8" t="s">
        <v>3</v>
      </c>
      <c r="P8" t="s">
        <v>4</v>
      </c>
      <c r="Q8" t="s">
        <v>5</v>
      </c>
      <c r="R8" t="s">
        <v>42</v>
      </c>
      <c r="S8" t="s">
        <v>3</v>
      </c>
      <c r="T8" t="s">
        <v>4</v>
      </c>
      <c r="U8" t="s">
        <v>5</v>
      </c>
      <c r="AA8" s="3"/>
      <c r="AB8" s="4" t="s">
        <v>39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 s="2" t="e">
        <f>AVERAGEIF(R9:R119,"&lt;&gt;0")</f>
        <v>#DIV/0!</v>
      </c>
      <c r="AM8" s="2">
        <f>AVERAGEIF(S9:S119,"&lt;&gt;0")</f>
        <v>2.2510303812045271</v>
      </c>
      <c r="AN8" s="2">
        <f>AVERAGEIF(T9:T119,"&lt;&gt;0")</f>
        <v>35.842265133648404</v>
      </c>
      <c r="AO8" t="s">
        <v>39</v>
      </c>
    </row>
    <row r="9" spans="1:41" x14ac:dyDescent="0.45">
      <c r="A9">
        <v>3</v>
      </c>
      <c r="B9" t="s">
        <v>13</v>
      </c>
      <c r="C9">
        <v>24.6959245433133</v>
      </c>
      <c r="D9">
        <v>68.456297954837595</v>
      </c>
      <c r="E9">
        <v>43.760373411524299</v>
      </c>
      <c r="F9" t="s">
        <v>14</v>
      </c>
      <c r="G9">
        <v>-21.2928569671734</v>
      </c>
      <c r="H9">
        <v>22.820167320857902</v>
      </c>
      <c r="I9">
        <v>44.113024288031397</v>
      </c>
      <c r="J9" t="s">
        <v>43</v>
      </c>
      <c r="K9">
        <v>-6.0260703566905598E-2</v>
      </c>
      <c r="L9">
        <v>38.188070155528699</v>
      </c>
      <c r="M9">
        <v>38.248330859095603</v>
      </c>
      <c r="N9" t="s">
        <v>44</v>
      </c>
      <c r="O9">
        <v>19.894957733369399</v>
      </c>
      <c r="P9">
        <v>39.836044733801302</v>
      </c>
      <c r="Q9">
        <v>19.941087000431899</v>
      </c>
      <c r="R9" t="s">
        <v>45</v>
      </c>
      <c r="S9">
        <v>23.287367723974999</v>
      </c>
      <c r="T9">
        <v>40.255813200357998</v>
      </c>
      <c r="U9">
        <v>16.968445476383</v>
      </c>
      <c r="AA9" s="4">
        <v>1</v>
      </c>
      <c r="AB9">
        <f t="shared" ref="AB9:AB20" si="0">A9</f>
        <v>3</v>
      </c>
      <c r="AC9">
        <f t="shared" ref="AC9:AC20" si="1">C9-$B$7</f>
        <v>24.735291051096315</v>
      </c>
      <c r="AD9">
        <f t="shared" ref="AD9:AD20" si="2">D9-$C$7</f>
        <v>26.400310028655298</v>
      </c>
      <c r="AE9">
        <f t="shared" ref="AE9:AE20" si="3">E9-$D$7</f>
        <v>1.6650189775590007</v>
      </c>
      <c r="AF9">
        <f t="shared" ref="AF9:AF20" si="4">G9-$B$7</f>
        <v>-21.253490459390385</v>
      </c>
      <c r="AG9">
        <f t="shared" ref="AG9:AG20" si="5">H9-$C$7</f>
        <v>-19.235820605324395</v>
      </c>
      <c r="AH9">
        <f t="shared" ref="AH9:AH20" si="6">I9-$D$7</f>
        <v>2.0176698540660993</v>
      </c>
      <c r="AI9">
        <f>AC9+AF9</f>
        <v>3.4818005917059303</v>
      </c>
      <c r="AJ9">
        <f t="shared" ref="AJ9:AJ20" si="7">AD9+AG9</f>
        <v>7.1644894233309024</v>
      </c>
      <c r="AK9">
        <f t="shared" ref="AK9:AK20" si="8">AE9+AH9</f>
        <v>3.6826888316251001</v>
      </c>
    </row>
    <row r="10" spans="1:41" x14ac:dyDescent="0.45">
      <c r="A10">
        <v>9</v>
      </c>
      <c r="B10" t="s">
        <v>28</v>
      </c>
      <c r="C10">
        <v>11.6957097039566</v>
      </c>
      <c r="D10">
        <v>33.2342388828162</v>
      </c>
      <c r="E10">
        <v>21.538529178859498</v>
      </c>
      <c r="F10" t="s">
        <v>29</v>
      </c>
      <c r="G10">
        <v>15.7373873381128</v>
      </c>
      <c r="H10">
        <v>58.039277235068901</v>
      </c>
      <c r="I10">
        <v>42.301889896955998</v>
      </c>
      <c r="J10" t="s">
        <v>46</v>
      </c>
      <c r="K10">
        <v>0.46671964455574999</v>
      </c>
      <c r="L10">
        <v>17.0942951951765</v>
      </c>
      <c r="M10">
        <v>16.627575550620801</v>
      </c>
      <c r="N10" t="s">
        <v>17</v>
      </c>
      <c r="O10">
        <v>-11.936425213066499</v>
      </c>
      <c r="P10">
        <v>15.7512858647871</v>
      </c>
      <c r="Q10">
        <v>27.687711077853699</v>
      </c>
      <c r="R10" t="s">
        <v>9</v>
      </c>
      <c r="S10">
        <v>5.09380777809527</v>
      </c>
      <c r="T10">
        <v>26.665084634989999</v>
      </c>
      <c r="U10">
        <v>21.571276856894801</v>
      </c>
      <c r="AA10" s="4">
        <v>2</v>
      </c>
      <c r="AB10">
        <f t="shared" si="0"/>
        <v>9</v>
      </c>
      <c r="AC10">
        <f t="shared" si="1"/>
        <v>11.735076211739615</v>
      </c>
      <c r="AD10">
        <f t="shared" si="2"/>
        <v>-8.821749043366097</v>
      </c>
      <c r="AE10">
        <f t="shared" si="3"/>
        <v>-20.556825255105799</v>
      </c>
      <c r="AF10">
        <f t="shared" si="4"/>
        <v>15.776753845895815</v>
      </c>
      <c r="AG10">
        <f t="shared" si="5"/>
        <v>15.983289308886604</v>
      </c>
      <c r="AH10">
        <f t="shared" si="6"/>
        <v>0.20653546299070058</v>
      </c>
      <c r="AI10">
        <f t="shared" ref="AI10:AI20" si="9">AC10+AF10</f>
        <v>27.511830057635429</v>
      </c>
      <c r="AJ10">
        <f t="shared" si="7"/>
        <v>7.1615402655205074</v>
      </c>
      <c r="AK10">
        <f t="shared" si="8"/>
        <v>-20.350289792115099</v>
      </c>
    </row>
    <row r="11" spans="1:41" x14ac:dyDescent="0.45">
      <c r="A11">
        <v>16</v>
      </c>
      <c r="B11" t="s">
        <v>7</v>
      </c>
      <c r="C11">
        <v>-28.910164083527199</v>
      </c>
      <c r="D11">
        <v>23.9971100753909</v>
      </c>
      <c r="E11">
        <v>52.907274158918199</v>
      </c>
      <c r="F11" t="s">
        <v>8</v>
      </c>
      <c r="G11">
        <v>6.7594744612193098</v>
      </c>
      <c r="H11">
        <v>64.322434674290704</v>
      </c>
      <c r="I11">
        <v>57.562960213071399</v>
      </c>
      <c r="J11" t="s">
        <v>47</v>
      </c>
      <c r="K11">
        <v>10.210764576874199</v>
      </c>
      <c r="L11">
        <v>49.850544567372502</v>
      </c>
      <c r="M11">
        <v>39.639779990498198</v>
      </c>
      <c r="N11" t="s">
        <v>23</v>
      </c>
      <c r="O11">
        <v>0</v>
      </c>
      <c r="P11">
        <v>0</v>
      </c>
      <c r="Q11">
        <v>0</v>
      </c>
      <c r="R11" t="s">
        <v>48</v>
      </c>
      <c r="S11">
        <v>17.662272259545201</v>
      </c>
      <c r="T11">
        <v>36.903561009696702</v>
      </c>
      <c r="U11">
        <v>19.241288750151401</v>
      </c>
      <c r="AA11" s="4">
        <v>3</v>
      </c>
      <c r="AB11">
        <f t="shared" si="0"/>
        <v>16</v>
      </c>
      <c r="AC11">
        <f t="shared" si="1"/>
        <v>-28.870797575744184</v>
      </c>
      <c r="AD11">
        <f t="shared" si="2"/>
        <v>-18.058877850791397</v>
      </c>
      <c r="AE11">
        <f t="shared" si="3"/>
        <v>10.811919724952901</v>
      </c>
      <c r="AF11">
        <f t="shared" si="4"/>
        <v>6.7988409690023239</v>
      </c>
      <c r="AG11">
        <f t="shared" si="5"/>
        <v>22.266446748108407</v>
      </c>
      <c r="AH11">
        <f t="shared" si="6"/>
        <v>15.467605779106101</v>
      </c>
      <c r="AI11">
        <f t="shared" si="9"/>
        <v>-22.07195660674186</v>
      </c>
      <c r="AJ11">
        <f t="shared" si="7"/>
        <v>4.2075688973170102</v>
      </c>
      <c r="AK11">
        <f t="shared" si="8"/>
        <v>26.279525504059002</v>
      </c>
    </row>
    <row r="12" spans="1:41" x14ac:dyDescent="0.45">
      <c r="A12">
        <v>22</v>
      </c>
      <c r="B12" t="s">
        <v>9</v>
      </c>
      <c r="C12">
        <v>5.09380777809527</v>
      </c>
      <c r="D12">
        <v>26.665084634989999</v>
      </c>
      <c r="E12">
        <v>21.571276856894801</v>
      </c>
      <c r="F12" t="s">
        <v>10</v>
      </c>
      <c r="G12">
        <v>5.0186009799597997</v>
      </c>
      <c r="H12">
        <v>34.440258150610397</v>
      </c>
      <c r="I12">
        <v>29.421657170650601</v>
      </c>
      <c r="J12" t="s">
        <v>12</v>
      </c>
      <c r="K12">
        <v>-4.4017556033786702</v>
      </c>
      <c r="L12">
        <v>49.046751334707302</v>
      </c>
      <c r="M12">
        <v>53.448506938085998</v>
      </c>
      <c r="N12" t="s">
        <v>16</v>
      </c>
      <c r="O12">
        <v>5.32726426346448</v>
      </c>
      <c r="P12">
        <v>40.930591364150899</v>
      </c>
      <c r="Q12">
        <v>35.6033271006863</v>
      </c>
      <c r="R12" t="s">
        <v>7</v>
      </c>
      <c r="S12">
        <v>-28.910164083527199</v>
      </c>
      <c r="T12">
        <v>23.9971100753909</v>
      </c>
      <c r="U12">
        <v>52.907274158918199</v>
      </c>
      <c r="AA12" s="4">
        <v>4</v>
      </c>
      <c r="AB12">
        <f t="shared" si="0"/>
        <v>22</v>
      </c>
      <c r="AC12">
        <f t="shared" si="1"/>
        <v>5.1331742858782841</v>
      </c>
      <c r="AD12">
        <f t="shared" si="2"/>
        <v>-15.390903291192298</v>
      </c>
      <c r="AE12">
        <f t="shared" si="3"/>
        <v>-20.524077577070496</v>
      </c>
      <c r="AF12">
        <f t="shared" si="4"/>
        <v>5.0579674877428138</v>
      </c>
      <c r="AG12">
        <f t="shared" si="5"/>
        <v>-7.6157297755719</v>
      </c>
      <c r="AH12">
        <f t="shared" si="6"/>
        <v>-12.673697263314697</v>
      </c>
      <c r="AI12">
        <f t="shared" si="9"/>
        <v>10.191141773621098</v>
      </c>
      <c r="AJ12">
        <f t="shared" si="7"/>
        <v>-23.006633066764199</v>
      </c>
      <c r="AK12">
        <f t="shared" si="8"/>
        <v>-33.197774840385193</v>
      </c>
    </row>
    <row r="13" spans="1:41" x14ac:dyDescent="0.45">
      <c r="A13">
        <v>26</v>
      </c>
      <c r="B13" t="s">
        <v>11</v>
      </c>
      <c r="C13">
        <v>-15.9486569114089</v>
      </c>
      <c r="D13">
        <v>15.6056340839201</v>
      </c>
      <c r="E13">
        <v>31.554290995329001</v>
      </c>
      <c r="F13" t="s">
        <v>12</v>
      </c>
      <c r="G13">
        <v>-4.4017556033786702</v>
      </c>
      <c r="H13">
        <v>49.046751334707302</v>
      </c>
      <c r="I13">
        <v>53.448506938085998</v>
      </c>
      <c r="J13" t="s">
        <v>13</v>
      </c>
      <c r="K13">
        <v>24.6959245433133</v>
      </c>
      <c r="L13">
        <v>68.456297954837595</v>
      </c>
      <c r="M13">
        <v>43.760373411524299</v>
      </c>
      <c r="N13" t="s">
        <v>9</v>
      </c>
      <c r="O13">
        <v>5.09380777809527</v>
      </c>
      <c r="P13">
        <v>26.665084634989999</v>
      </c>
      <c r="Q13">
        <v>21.571276856894801</v>
      </c>
      <c r="R13" t="s">
        <v>28</v>
      </c>
      <c r="S13">
        <v>11.6957097039566</v>
      </c>
      <c r="T13">
        <v>33.2342388828162</v>
      </c>
      <c r="U13">
        <v>21.538529178859498</v>
      </c>
      <c r="AA13" s="4">
        <v>5</v>
      </c>
      <c r="AB13">
        <f t="shared" si="0"/>
        <v>26</v>
      </c>
      <c r="AC13">
        <f t="shared" si="1"/>
        <v>-15.909290403625885</v>
      </c>
      <c r="AD13">
        <f t="shared" si="2"/>
        <v>-26.450353842262196</v>
      </c>
      <c r="AE13">
        <f t="shared" si="3"/>
        <v>-10.541063438636296</v>
      </c>
      <c r="AF13">
        <f t="shared" si="4"/>
        <v>-4.3623890955956561</v>
      </c>
      <c r="AG13">
        <f t="shared" si="5"/>
        <v>6.9907634085250052</v>
      </c>
      <c r="AH13">
        <f t="shared" si="6"/>
        <v>11.3531525041207</v>
      </c>
      <c r="AI13">
        <f t="shared" si="9"/>
        <v>-20.271679499221541</v>
      </c>
      <c r="AJ13">
        <f t="shared" si="7"/>
        <v>-19.459590433737191</v>
      </c>
      <c r="AK13">
        <f t="shared" si="8"/>
        <v>0.81208906548440396</v>
      </c>
    </row>
    <row r="14" spans="1:41" x14ac:dyDescent="0.45">
      <c r="A14">
        <v>31</v>
      </c>
      <c r="B14" t="s">
        <v>15</v>
      </c>
      <c r="C14">
        <v>-3.87325385226718</v>
      </c>
      <c r="D14">
        <v>21.8951905467665</v>
      </c>
      <c r="E14">
        <v>25.768444399033701</v>
      </c>
      <c r="F14" t="s">
        <v>12</v>
      </c>
      <c r="G14">
        <v>-4.4017556033786702</v>
      </c>
      <c r="H14">
        <v>49.046751334707302</v>
      </c>
      <c r="I14">
        <v>53.448506938085998</v>
      </c>
      <c r="J14" t="s">
        <v>19</v>
      </c>
      <c r="K14">
        <v>-11.5296277760152</v>
      </c>
      <c r="L14">
        <v>33.354935423046797</v>
      </c>
      <c r="M14">
        <v>44.8845631990621</v>
      </c>
      <c r="N14" t="s">
        <v>26</v>
      </c>
      <c r="O14">
        <v>1.7117701775440299</v>
      </c>
      <c r="P14">
        <v>25.878114628720699</v>
      </c>
      <c r="Q14">
        <v>24.166344451176698</v>
      </c>
      <c r="R14" t="s">
        <v>8</v>
      </c>
      <c r="S14">
        <v>6.7594744612193098</v>
      </c>
      <c r="T14">
        <v>64.322434674290704</v>
      </c>
      <c r="U14">
        <v>57.562960213071399</v>
      </c>
      <c r="AA14" s="4">
        <v>6</v>
      </c>
      <c r="AB14">
        <f t="shared" si="0"/>
        <v>31</v>
      </c>
      <c r="AC14">
        <f t="shared" si="1"/>
        <v>-3.8338873444841659</v>
      </c>
      <c r="AD14">
        <f t="shared" si="2"/>
        <v>-20.160797379415797</v>
      </c>
      <c r="AE14">
        <f t="shared" si="3"/>
        <v>-16.326910034931597</v>
      </c>
      <c r="AF14">
        <f t="shared" si="4"/>
        <v>-4.3623890955956561</v>
      </c>
      <c r="AG14">
        <f t="shared" si="5"/>
        <v>6.9907634085250052</v>
      </c>
      <c r="AH14">
        <f t="shared" si="6"/>
        <v>11.3531525041207</v>
      </c>
      <c r="AI14">
        <f t="shared" si="9"/>
        <v>-8.1962764400798225</v>
      </c>
      <c r="AJ14">
        <f t="shared" si="7"/>
        <v>-13.170033970890792</v>
      </c>
      <c r="AK14">
        <f t="shared" si="8"/>
        <v>-4.9737575308108966</v>
      </c>
    </row>
    <row r="15" spans="1:41" x14ac:dyDescent="0.45">
      <c r="A15">
        <v>40</v>
      </c>
      <c r="B15" t="s">
        <v>16</v>
      </c>
      <c r="C15">
        <v>5.32726426346448</v>
      </c>
      <c r="D15">
        <v>40.930591364150899</v>
      </c>
      <c r="E15">
        <v>35.6033271006863</v>
      </c>
      <c r="F15" t="s">
        <v>17</v>
      </c>
      <c r="G15">
        <v>-11.936425213066499</v>
      </c>
      <c r="H15">
        <v>15.7512858647871</v>
      </c>
      <c r="I15">
        <v>27.687711077853699</v>
      </c>
      <c r="J15" t="s">
        <v>49</v>
      </c>
      <c r="K15">
        <v>-27.713154484413899</v>
      </c>
      <c r="L15">
        <v>4.61142547037774</v>
      </c>
      <c r="M15">
        <v>32.324579954791602</v>
      </c>
      <c r="N15" t="s">
        <v>27</v>
      </c>
      <c r="O15">
        <v>-6.7902161364278903</v>
      </c>
      <c r="P15">
        <v>31.3322494232367</v>
      </c>
      <c r="Q15">
        <v>38.122465559664597</v>
      </c>
      <c r="R15" t="s">
        <v>14</v>
      </c>
      <c r="S15">
        <v>-21.2928569671734</v>
      </c>
      <c r="T15">
        <v>22.820167320857902</v>
      </c>
      <c r="U15">
        <v>44.113024288031397</v>
      </c>
      <c r="AA15" s="4">
        <v>7</v>
      </c>
      <c r="AB15">
        <f t="shared" si="0"/>
        <v>40</v>
      </c>
      <c r="AC15">
        <f t="shared" si="1"/>
        <v>5.3666307712474941</v>
      </c>
      <c r="AD15">
        <f t="shared" si="2"/>
        <v>-1.1253965620313977</v>
      </c>
      <c r="AE15">
        <f t="shared" si="3"/>
        <v>-6.4920273332789975</v>
      </c>
      <c r="AF15">
        <f t="shared" si="4"/>
        <v>-11.897058705283484</v>
      </c>
      <c r="AG15">
        <f t="shared" si="5"/>
        <v>-26.304702061395197</v>
      </c>
      <c r="AH15">
        <f t="shared" si="6"/>
        <v>-14.407643356111599</v>
      </c>
      <c r="AI15">
        <f t="shared" si="9"/>
        <v>-6.5304279340359903</v>
      </c>
      <c r="AJ15">
        <f t="shared" si="7"/>
        <v>-27.430098623426595</v>
      </c>
      <c r="AK15">
        <f t="shared" si="8"/>
        <v>-20.899670689390597</v>
      </c>
    </row>
    <row r="16" spans="1:41" x14ac:dyDescent="0.45">
      <c r="A16">
        <v>44</v>
      </c>
      <c r="B16" t="s">
        <v>18</v>
      </c>
      <c r="C16">
        <v>-23.762268323448399</v>
      </c>
      <c r="D16">
        <v>16.4304189289326</v>
      </c>
      <c r="E16">
        <v>40.192687252380999</v>
      </c>
      <c r="F16" t="s">
        <v>19</v>
      </c>
      <c r="G16">
        <v>-11.5296277760152</v>
      </c>
      <c r="H16">
        <v>33.354935423046797</v>
      </c>
      <c r="I16">
        <v>44.8845631990621</v>
      </c>
      <c r="J16" t="s">
        <v>50</v>
      </c>
      <c r="K16">
        <v>-0.71121636592445903</v>
      </c>
      <c r="L16">
        <v>28.368649363505099</v>
      </c>
      <c r="M16">
        <v>29.079865729429599</v>
      </c>
      <c r="N16" t="s">
        <v>17</v>
      </c>
      <c r="O16">
        <v>-11.936425213066499</v>
      </c>
      <c r="P16">
        <v>15.7512858647871</v>
      </c>
      <c r="Q16">
        <v>27.687711077853699</v>
      </c>
      <c r="R16" t="s">
        <v>14</v>
      </c>
      <c r="S16">
        <v>-21.2928569671734</v>
      </c>
      <c r="T16">
        <v>22.820167320857902</v>
      </c>
      <c r="U16">
        <v>44.113024288031397</v>
      </c>
      <c r="AA16" s="4">
        <v>8</v>
      </c>
      <c r="AB16">
        <f t="shared" si="0"/>
        <v>44</v>
      </c>
      <c r="AC16">
        <f t="shared" si="1"/>
        <v>-23.722901815665384</v>
      </c>
      <c r="AD16">
        <f t="shared" si="2"/>
        <v>-25.625568997249697</v>
      </c>
      <c r="AE16">
        <f t="shared" si="3"/>
        <v>-1.9026671815842988</v>
      </c>
      <c r="AF16">
        <f t="shared" si="4"/>
        <v>-11.490261268232185</v>
      </c>
      <c r="AG16">
        <f t="shared" si="5"/>
        <v>-8.7010525031355002</v>
      </c>
      <c r="AH16">
        <f t="shared" si="6"/>
        <v>2.7892087650968023</v>
      </c>
      <c r="AI16">
        <f t="shared" si="9"/>
        <v>-35.21316308389757</v>
      </c>
      <c r="AJ16">
        <f t="shared" si="7"/>
        <v>-34.326621500385201</v>
      </c>
      <c r="AK16">
        <f t="shared" si="8"/>
        <v>0.88654158351250345</v>
      </c>
    </row>
    <row r="17" spans="1:37" x14ac:dyDescent="0.45">
      <c r="A17">
        <v>50</v>
      </c>
      <c r="B17" t="s">
        <v>20</v>
      </c>
      <c r="C17">
        <v>-14.322538384900501</v>
      </c>
      <c r="D17">
        <v>29.8984425172236</v>
      </c>
      <c r="E17">
        <v>44.220980902124197</v>
      </c>
      <c r="F17" t="s">
        <v>21</v>
      </c>
      <c r="G17">
        <v>-41.233058291262303</v>
      </c>
      <c r="H17">
        <v>9.3352344820598603</v>
      </c>
      <c r="I17">
        <v>50.568292773322199</v>
      </c>
      <c r="J17" t="s">
        <v>15</v>
      </c>
      <c r="K17">
        <v>-3.87325385226718</v>
      </c>
      <c r="L17">
        <v>21.8951905467665</v>
      </c>
      <c r="M17">
        <v>25.768444399033701</v>
      </c>
      <c r="N17" t="s">
        <v>16</v>
      </c>
      <c r="O17">
        <v>5.32726426346448</v>
      </c>
      <c r="P17">
        <v>40.930591364150899</v>
      </c>
      <c r="Q17">
        <v>35.6033271006863</v>
      </c>
      <c r="R17" t="s">
        <v>43</v>
      </c>
      <c r="S17">
        <v>-6.0260703566905598E-2</v>
      </c>
      <c r="T17">
        <v>38.188070155528699</v>
      </c>
      <c r="U17">
        <v>38.248330859095603</v>
      </c>
      <c r="AA17" s="4">
        <v>9</v>
      </c>
      <c r="AB17">
        <f t="shared" si="0"/>
        <v>50</v>
      </c>
      <c r="AC17">
        <f t="shared" si="1"/>
        <v>-14.283171877117486</v>
      </c>
      <c r="AD17">
        <f t="shared" si="2"/>
        <v>-12.157545408958697</v>
      </c>
      <c r="AE17">
        <f t="shared" si="3"/>
        <v>2.1256264681588988</v>
      </c>
      <c r="AF17">
        <f t="shared" si="4"/>
        <v>-41.193691783479288</v>
      </c>
      <c r="AG17">
        <f t="shared" si="5"/>
        <v>-32.720753444122437</v>
      </c>
      <c r="AH17">
        <f t="shared" si="6"/>
        <v>8.4729383393569009</v>
      </c>
      <c r="AI17">
        <f t="shared" si="9"/>
        <v>-55.476863660596777</v>
      </c>
      <c r="AJ17">
        <f t="shared" si="7"/>
        <v>-44.878298853081134</v>
      </c>
      <c r="AK17">
        <f t="shared" si="8"/>
        <v>10.5985648075158</v>
      </c>
    </row>
    <row r="18" spans="1:37" x14ac:dyDescent="0.45">
      <c r="A18">
        <v>57</v>
      </c>
      <c r="B18" t="s">
        <v>22</v>
      </c>
      <c r="C18">
        <v>-4.9226688282728199</v>
      </c>
      <c r="D18">
        <v>19.2442017222732</v>
      </c>
      <c r="E18">
        <v>24.166870550546001</v>
      </c>
      <c r="F18" t="s">
        <v>23</v>
      </c>
      <c r="G18">
        <v>0</v>
      </c>
      <c r="H18">
        <v>0</v>
      </c>
      <c r="I18">
        <v>0</v>
      </c>
      <c r="J18" t="s">
        <v>51</v>
      </c>
      <c r="K18">
        <v>-15.0965355879001</v>
      </c>
      <c r="L18">
        <v>24.549206663762</v>
      </c>
      <c r="M18">
        <v>39.645742251662099</v>
      </c>
      <c r="N18" t="s">
        <v>43</v>
      </c>
      <c r="O18">
        <v>-6.0260703566905598E-2</v>
      </c>
      <c r="P18">
        <v>38.188070155528699</v>
      </c>
      <c r="Q18">
        <v>38.248330859095603</v>
      </c>
      <c r="R18" t="s">
        <v>24</v>
      </c>
      <c r="S18">
        <v>5.4552393816643701</v>
      </c>
      <c r="T18">
        <v>39.714129764485001</v>
      </c>
      <c r="U18">
        <v>34.258890382820603</v>
      </c>
      <c r="AA18" s="4">
        <v>10</v>
      </c>
      <c r="AB18">
        <f t="shared" si="0"/>
        <v>57</v>
      </c>
      <c r="AC18">
        <f t="shared" si="1"/>
        <v>-4.8833023204898058</v>
      </c>
      <c r="AD18">
        <f t="shared" si="2"/>
        <v>-22.811786203909097</v>
      </c>
      <c r="AE18">
        <f t="shared" si="3"/>
        <v>-17.928483883419297</v>
      </c>
      <c r="AF18">
        <f t="shared" si="4"/>
        <v>3.9366507783014197E-2</v>
      </c>
      <c r="AG18">
        <f t="shared" si="5"/>
        <v>-42.055987926182297</v>
      </c>
      <c r="AH18">
        <f t="shared" si="6"/>
        <v>-42.095354433965298</v>
      </c>
      <c r="AI18">
        <f t="shared" si="9"/>
        <v>-4.8439358127067917</v>
      </c>
      <c r="AJ18">
        <f t="shared" si="7"/>
        <v>-64.867774130091391</v>
      </c>
      <c r="AK18">
        <f t="shared" si="8"/>
        <v>-60.023838317384595</v>
      </c>
    </row>
    <row r="19" spans="1:37" x14ac:dyDescent="0.45">
      <c r="A19">
        <v>63</v>
      </c>
      <c r="B19" t="s">
        <v>24</v>
      </c>
      <c r="C19">
        <v>5.4552393816643701</v>
      </c>
      <c r="D19">
        <v>39.714129764485001</v>
      </c>
      <c r="E19">
        <v>34.258890382820603</v>
      </c>
      <c r="F19" t="s">
        <v>25</v>
      </c>
      <c r="G19">
        <v>13.788273308260599</v>
      </c>
      <c r="H19">
        <v>41.190880072534704</v>
      </c>
      <c r="I19">
        <v>27.4026067642741</v>
      </c>
      <c r="J19" t="s">
        <v>52</v>
      </c>
      <c r="K19">
        <v>-2.6632517993368001</v>
      </c>
      <c r="L19">
        <v>20.122974052227399</v>
      </c>
      <c r="M19">
        <v>22.7862258515642</v>
      </c>
      <c r="N19" t="s">
        <v>51</v>
      </c>
      <c r="O19">
        <v>-15.0965355879001</v>
      </c>
      <c r="P19">
        <v>24.549206663762</v>
      </c>
      <c r="Q19">
        <v>39.645742251662099</v>
      </c>
      <c r="R19" t="s">
        <v>45</v>
      </c>
      <c r="S19">
        <v>23.287367723974999</v>
      </c>
      <c r="T19">
        <v>40.255813200357998</v>
      </c>
      <c r="U19">
        <v>16.968445476383</v>
      </c>
      <c r="AA19" s="4">
        <v>11</v>
      </c>
      <c r="AB19">
        <f t="shared" si="0"/>
        <v>63</v>
      </c>
      <c r="AC19">
        <f t="shared" si="1"/>
        <v>5.4946058894473842</v>
      </c>
      <c r="AD19">
        <f t="shared" si="2"/>
        <v>-2.3418581616972958</v>
      </c>
      <c r="AE19">
        <f t="shared" si="3"/>
        <v>-7.836464051144695</v>
      </c>
      <c r="AF19">
        <f t="shared" si="4"/>
        <v>13.827639816043614</v>
      </c>
      <c r="AG19">
        <f t="shared" si="5"/>
        <v>-0.86510785364759357</v>
      </c>
      <c r="AH19">
        <f t="shared" si="6"/>
        <v>-14.692747669691197</v>
      </c>
      <c r="AI19">
        <f t="shared" si="9"/>
        <v>19.322245705491</v>
      </c>
      <c r="AJ19">
        <f t="shared" si="7"/>
        <v>-3.2069660153448893</v>
      </c>
      <c r="AK19">
        <f t="shared" si="8"/>
        <v>-22.529211720835892</v>
      </c>
    </row>
    <row r="20" spans="1:37" x14ac:dyDescent="0.45">
      <c r="A20">
        <v>69</v>
      </c>
      <c r="B20" t="s">
        <v>26</v>
      </c>
      <c r="C20">
        <v>1.7117701775440299</v>
      </c>
      <c r="D20">
        <v>25.878114628720699</v>
      </c>
      <c r="E20">
        <v>24.166344451176698</v>
      </c>
      <c r="F20" t="s">
        <v>27</v>
      </c>
      <c r="G20">
        <v>-6.7902161364278903</v>
      </c>
      <c r="H20">
        <v>31.3322494232367</v>
      </c>
      <c r="I20">
        <v>38.122465559664597</v>
      </c>
      <c r="J20" t="s">
        <v>25</v>
      </c>
      <c r="K20">
        <v>13.788273308260599</v>
      </c>
      <c r="L20">
        <v>41.190880072534704</v>
      </c>
      <c r="M20">
        <v>27.4026067642741</v>
      </c>
      <c r="N20" t="s">
        <v>10</v>
      </c>
      <c r="O20">
        <v>5.0186009799597997</v>
      </c>
      <c r="P20">
        <v>34.440258150610397</v>
      </c>
      <c r="Q20">
        <v>29.421657170650601</v>
      </c>
      <c r="R20" t="s">
        <v>16</v>
      </c>
      <c r="S20">
        <v>5.32726426346448</v>
      </c>
      <c r="T20">
        <v>40.930591364150899</v>
      </c>
      <c r="U20">
        <v>35.6033271006863</v>
      </c>
      <c r="AA20" s="4">
        <v>12</v>
      </c>
      <c r="AB20">
        <f t="shared" si="0"/>
        <v>69</v>
      </c>
      <c r="AC20">
        <f t="shared" si="1"/>
        <v>1.751136685327044</v>
      </c>
      <c r="AD20">
        <f t="shared" si="2"/>
        <v>-16.177873297461598</v>
      </c>
      <c r="AE20">
        <f t="shared" si="3"/>
        <v>-17.9290099827886</v>
      </c>
      <c r="AF20">
        <f t="shared" si="4"/>
        <v>-6.7508496286448763</v>
      </c>
      <c r="AG20">
        <f t="shared" si="5"/>
        <v>-10.723738502945597</v>
      </c>
      <c r="AH20">
        <f t="shared" si="6"/>
        <v>-3.9728888743007005</v>
      </c>
      <c r="AI20">
        <f t="shared" si="9"/>
        <v>-4.9997129433178324</v>
      </c>
      <c r="AJ20">
        <f t="shared" si="7"/>
        <v>-26.901611800407196</v>
      </c>
      <c r="AK20">
        <f t="shared" si="8"/>
        <v>-21.9018988570893</v>
      </c>
    </row>
    <row r="21" spans="1:37" x14ac:dyDescent="0.45">
      <c r="I21" s="3"/>
      <c r="J21" s="3"/>
    </row>
    <row r="22" spans="1:37" x14ac:dyDescent="0.45">
      <c r="I22" s="3"/>
      <c r="J22" s="3"/>
    </row>
    <row r="23" spans="1:37" x14ac:dyDescent="0.45">
      <c r="I23" s="3"/>
      <c r="J23" s="3"/>
    </row>
    <row r="24" spans="1:37" x14ac:dyDescent="0.45">
      <c r="I24" s="3"/>
      <c r="J24" s="3"/>
    </row>
    <row r="25" spans="1:37" x14ac:dyDescent="0.45">
      <c r="I25" s="3"/>
      <c r="J25" s="3"/>
    </row>
    <row r="26" spans="1:37" x14ac:dyDescent="0.45">
      <c r="I26" s="3"/>
      <c r="J26" s="3"/>
    </row>
    <row r="27" spans="1:37" x14ac:dyDescent="0.45">
      <c r="I27" s="3"/>
      <c r="J27" s="3"/>
    </row>
    <row r="28" spans="1:37" x14ac:dyDescent="0.45">
      <c r="I28" s="3"/>
      <c r="J28" s="3"/>
    </row>
    <row r="29" spans="1:37" x14ac:dyDescent="0.45">
      <c r="I29" s="3"/>
      <c r="J29" s="3"/>
    </row>
    <row r="30" spans="1:37" x14ac:dyDescent="0.45">
      <c r="I30" s="3"/>
      <c r="J30" s="3"/>
    </row>
    <row r="31" spans="1:37" x14ac:dyDescent="0.45">
      <c r="I31" s="3"/>
      <c r="J31" s="3"/>
    </row>
    <row r="32" spans="1:37" x14ac:dyDescent="0.45">
      <c r="I32" s="3"/>
      <c r="J32" s="3"/>
    </row>
  </sheetData>
  <mergeCells count="5">
    <mergeCell ref="AC6:AE6"/>
    <mergeCell ref="AF6:AH6"/>
    <mergeCell ref="AI6:AK6"/>
    <mergeCell ref="AL6:AN6"/>
    <mergeCell ref="A1:I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EAE63-97F8-4CC4-A100-EF6EC3C8AEA2}">
  <dimension ref="B3:J33"/>
  <sheetViews>
    <sheetView workbookViewId="0">
      <selection activeCell="J31" sqref="J31"/>
    </sheetView>
  </sheetViews>
  <sheetFormatPr defaultRowHeight="14.25" x14ac:dyDescent="0.45"/>
  <sheetData>
    <row r="3" spans="2:10" x14ac:dyDescent="0.45">
      <c r="C3" s="10" t="s">
        <v>56</v>
      </c>
    </row>
    <row r="5" spans="2:10" x14ac:dyDescent="0.45">
      <c r="B5" s="7" t="s">
        <v>1</v>
      </c>
      <c r="C5" s="20" t="s">
        <v>54</v>
      </c>
      <c r="D5" s="20"/>
      <c r="E5" s="20"/>
      <c r="F5" s="21" t="s">
        <v>55</v>
      </c>
      <c r="G5" s="21"/>
      <c r="H5" s="21"/>
      <c r="J5" s="2" t="s">
        <v>61</v>
      </c>
    </row>
    <row r="6" spans="2:10" x14ac:dyDescent="0.45">
      <c r="C6" s="8" t="s">
        <v>3</v>
      </c>
      <c r="D6" s="8" t="s">
        <v>4</v>
      </c>
      <c r="E6" s="8" t="s">
        <v>5</v>
      </c>
      <c r="F6" s="8" t="s">
        <v>3</v>
      </c>
      <c r="G6" s="8" t="s">
        <v>4</v>
      </c>
      <c r="H6" s="8" t="s">
        <v>5</v>
      </c>
      <c r="I6" s="9"/>
      <c r="J6" s="12" t="s">
        <v>58</v>
      </c>
    </row>
    <row r="7" spans="2:10" x14ac:dyDescent="0.45">
      <c r="B7">
        <f>IF('python data'!A9 &gt; 0,'python data'!A9,"")</f>
        <v>3</v>
      </c>
      <c r="C7">
        <f>AVERAGE('python data'!C9,'python data'!G9,'python data'!$B$7)</f>
        <v>1.1212336894522954</v>
      </c>
      <c r="D7">
        <f>AVERAGE('python data'!D9,'python data'!H9,'python data'!$C$7)</f>
        <v>44.444151067292601</v>
      </c>
      <c r="E7">
        <f>AVERAGE('python data'!E9,'python data'!I9,'python data'!$D$7)</f>
        <v>43.322917377840326</v>
      </c>
      <c r="F7">
        <f>AVERAGE('python data'!K9,'python data'!O9,'python data'!S9)</f>
        <v>14.374021584592498</v>
      </c>
      <c r="G7">
        <f>AVERAGE('python data'!L9,'python data'!P9,'python data'!T9)</f>
        <v>39.426642696562674</v>
      </c>
      <c r="H7">
        <f>AVERAGE('python data'!M9,'python data'!Q9,'python data'!U9)</f>
        <v>25.052621111970168</v>
      </c>
      <c r="J7" s="10" t="s">
        <v>59</v>
      </c>
    </row>
    <row r="8" spans="2:10" x14ac:dyDescent="0.45">
      <c r="B8">
        <f>IF('python data'!A10 &gt; 0,'python data'!A10,"")</f>
        <v>9</v>
      </c>
      <c r="C8">
        <f>AVERAGE('python data'!C10,'python data'!G10,'python data'!$B$7)</f>
        <v>9.131243511428794</v>
      </c>
      <c r="D8">
        <f>AVERAGE('python data'!D10,'python data'!H10,'python data'!$C$7)</f>
        <v>44.443168014689128</v>
      </c>
      <c r="E8">
        <f>AVERAGE('python data'!E10,'python data'!I10,'python data'!$D$7)</f>
        <v>35.311924503260265</v>
      </c>
      <c r="F8">
        <f>AVERAGE('python data'!K10,'python data'!O10,'python data'!S10)</f>
        <v>-2.1252992634718262</v>
      </c>
      <c r="G8">
        <f>AVERAGE('python data'!L10,'python data'!P10,'python data'!T10)</f>
        <v>19.836888564984534</v>
      </c>
      <c r="H8">
        <f>AVERAGE('python data'!M10,'python data'!Q10,'python data'!U10)</f>
        <v>21.962187828456432</v>
      </c>
      <c r="J8" t="s">
        <v>60</v>
      </c>
    </row>
    <row r="9" spans="2:10" x14ac:dyDescent="0.45">
      <c r="B9">
        <f>IF('python data'!A11 &gt; 0,'python data'!A11,"")</f>
        <v>16</v>
      </c>
      <c r="C9">
        <f>AVERAGE('python data'!C11,'python data'!G11,'python data'!$B$7)</f>
        <v>-7.3966853766969685</v>
      </c>
      <c r="D9">
        <f>AVERAGE('python data'!D11,'python data'!H11,'python data'!$C$7)</f>
        <v>43.458510891954631</v>
      </c>
      <c r="E9">
        <f>AVERAGE('python data'!E11,'python data'!I11,'python data'!$D$7)</f>
        <v>50.855196268651632</v>
      </c>
      <c r="F9">
        <f>AVERAGE('python data'!K11,'python data'!O11,'python data'!S11)</f>
        <v>9.291012278806468</v>
      </c>
      <c r="G9">
        <f>AVERAGE('python data'!L11,'python data'!P11,'python data'!T11)</f>
        <v>28.918035192356399</v>
      </c>
      <c r="H9">
        <f>AVERAGE('python data'!M11,'python data'!Q11,'python data'!U11)</f>
        <v>19.627022913549865</v>
      </c>
    </row>
    <row r="10" spans="2:10" x14ac:dyDescent="0.45">
      <c r="B10">
        <f>IF('python data'!A12 &gt; 0,'python data'!A12,"")</f>
        <v>22</v>
      </c>
      <c r="C10">
        <f>AVERAGE('python data'!C12,'python data'!G12,'python data'!$B$7)</f>
        <v>3.3576807500906849</v>
      </c>
      <c r="D10">
        <f>AVERAGE('python data'!D12,'python data'!H12,'python data'!$C$7)</f>
        <v>34.387110237260899</v>
      </c>
      <c r="E10">
        <f>AVERAGE('python data'!E12,'python data'!I12,'python data'!$D$7)</f>
        <v>31.029429487170233</v>
      </c>
      <c r="F10">
        <f>AVERAGE('python data'!K12,'python data'!O12,'python data'!S12)</f>
        <v>-9.3282184744804635</v>
      </c>
      <c r="G10">
        <f>AVERAGE('python data'!L12,'python data'!P12,'python data'!T12)</f>
        <v>37.991484258083034</v>
      </c>
      <c r="H10">
        <f>AVERAGE('python data'!M12,'python data'!Q12,'python data'!U12)</f>
        <v>47.319702732563506</v>
      </c>
      <c r="J10" s="2" t="s">
        <v>68</v>
      </c>
    </row>
    <row r="11" spans="2:10" x14ac:dyDescent="0.45">
      <c r="B11">
        <f>IF('python data'!A13 &gt; 0,'python data'!A13,"")</f>
        <v>26</v>
      </c>
      <c r="C11">
        <f>AVERAGE('python data'!C13,'python data'!G13,'python data'!$B$7)</f>
        <v>-6.796593007523529</v>
      </c>
      <c r="D11">
        <f>AVERAGE('python data'!D13,'python data'!H13,'python data'!$C$7)</f>
        <v>35.569457781603234</v>
      </c>
      <c r="E11">
        <f>AVERAGE('python data'!E13,'python data'!I13,'python data'!$D$7)</f>
        <v>42.366050789126767</v>
      </c>
      <c r="F11">
        <f>AVERAGE('python data'!K13,'python data'!O13,'python data'!S13)</f>
        <v>13.828480675121725</v>
      </c>
      <c r="G11">
        <f>AVERAGE('python data'!L13,'python data'!P13,'python data'!T13)</f>
        <v>42.785207157547937</v>
      </c>
      <c r="H11">
        <f>AVERAGE('python data'!M13,'python data'!Q13,'python data'!U13)</f>
        <v>28.956726482426195</v>
      </c>
      <c r="J11" t="s">
        <v>62</v>
      </c>
    </row>
    <row r="12" spans="2:10" x14ac:dyDescent="0.45">
      <c r="B12">
        <f>IF('python data'!A14 &gt; 0,'python data'!A14,"")</f>
        <v>31</v>
      </c>
      <c r="C12">
        <f>AVERAGE('python data'!C14,'python data'!G14,'python data'!$B$7)</f>
        <v>-2.7714586544762887</v>
      </c>
      <c r="D12">
        <f>AVERAGE('python data'!D14,'python data'!H14,'python data'!$C$7)</f>
        <v>37.665976602552036</v>
      </c>
      <c r="E12">
        <f>AVERAGE('python data'!E14,'python data'!I14,'python data'!$D$7)</f>
        <v>40.437435257028334</v>
      </c>
      <c r="F12">
        <f>AVERAGE('python data'!K14,'python data'!O14,'python data'!S14)</f>
        <v>-1.0194610457506199</v>
      </c>
      <c r="G12">
        <f>AVERAGE('python data'!L14,'python data'!P14,'python data'!T14)</f>
        <v>41.18516157535273</v>
      </c>
      <c r="H12">
        <f>AVERAGE('python data'!M14,'python data'!Q14,'python data'!U14)</f>
        <v>42.204622621103397</v>
      </c>
      <c r="J12" t="s">
        <v>63</v>
      </c>
    </row>
    <row r="13" spans="2:10" x14ac:dyDescent="0.45">
      <c r="B13">
        <f>IF('python data'!A15 &gt; 0,'python data'!A15,"")</f>
        <v>40</v>
      </c>
      <c r="C13">
        <f>AVERAGE('python data'!C15,'python data'!G15,'python data'!$B$7)</f>
        <v>-2.2161758191283445</v>
      </c>
      <c r="D13">
        <f>AVERAGE('python data'!D15,'python data'!H15,'python data'!$C$7)</f>
        <v>32.91262171837343</v>
      </c>
      <c r="E13">
        <f>AVERAGE('python data'!E15,'python data'!I15,'python data'!$D$7)</f>
        <v>35.128797537501761</v>
      </c>
      <c r="F13">
        <f>AVERAGE('python data'!K15,'python data'!O15,'python data'!S15)</f>
        <v>-18.598742529338399</v>
      </c>
      <c r="G13">
        <f>AVERAGE('python data'!L15,'python data'!P15,'python data'!T15)</f>
        <v>19.587947404824117</v>
      </c>
      <c r="H13">
        <f>AVERAGE('python data'!M15,'python data'!Q15,'python data'!U15)</f>
        <v>38.18668993416253</v>
      </c>
      <c r="J13" t="s">
        <v>64</v>
      </c>
    </row>
    <row r="14" spans="2:10" x14ac:dyDescent="0.45">
      <c r="B14">
        <f>IF('python data'!A16 &gt; 0,'python data'!A16,"")</f>
        <v>44</v>
      </c>
      <c r="C14">
        <f>AVERAGE('python data'!C16,'python data'!G16,'python data'!$B$7)</f>
        <v>-11.777087535748871</v>
      </c>
      <c r="D14">
        <f>AVERAGE('python data'!D16,'python data'!H16,'python data'!$C$7)</f>
        <v>30.613780759387229</v>
      </c>
      <c r="E14">
        <f>AVERAGE('python data'!E16,'python data'!I16,'python data'!$D$7)</f>
        <v>42.39086829513613</v>
      </c>
      <c r="F14">
        <f>AVERAGE('python data'!K16,'python data'!O16,'python data'!S16)</f>
        <v>-11.313499515388118</v>
      </c>
      <c r="G14">
        <f>AVERAGE('python data'!L16,'python data'!P16,'python data'!T16)</f>
        <v>22.313367516383366</v>
      </c>
      <c r="H14">
        <f>AVERAGE('python data'!M16,'python data'!Q16,'python data'!U16)</f>
        <v>33.62686703177156</v>
      </c>
      <c r="J14" t="s">
        <v>65</v>
      </c>
    </row>
    <row r="15" spans="2:10" x14ac:dyDescent="0.45">
      <c r="B15">
        <f>IF('python data'!A17 &gt; 0,'python data'!A17,"")</f>
        <v>50</v>
      </c>
      <c r="C15">
        <f>AVERAGE('python data'!C17,'python data'!G17,'python data'!$B$7)</f>
        <v>-18.531654394648609</v>
      </c>
      <c r="D15">
        <f>AVERAGE('python data'!D17,'python data'!H17,'python data'!$C$7)</f>
        <v>27.096554975155254</v>
      </c>
      <c r="E15">
        <f>AVERAGE('python data'!E17,'python data'!I17,'python data'!$D$7)</f>
        <v>45.628209369803898</v>
      </c>
      <c r="F15">
        <f>AVERAGE('python data'!K17,'python data'!O17,'python data'!S17)</f>
        <v>0.46458323587679812</v>
      </c>
      <c r="G15">
        <f>AVERAGE('python data'!L17,'python data'!P17,'python data'!T17)</f>
        <v>33.671284022148704</v>
      </c>
      <c r="H15">
        <f>AVERAGE('python data'!M17,'python data'!Q17,'python data'!U17)</f>
        <v>33.206700786271867</v>
      </c>
      <c r="J15" t="s">
        <v>66</v>
      </c>
    </row>
    <row r="16" spans="2:10" x14ac:dyDescent="0.45">
      <c r="B16">
        <f>IF('python data'!A18 &gt; 0,'python data'!A18,"")</f>
        <v>57</v>
      </c>
      <c r="C16">
        <f>AVERAGE('python data'!C18,'python data'!G18,'python data'!$B$7)</f>
        <v>-1.6540117786852779</v>
      </c>
      <c r="D16">
        <f>AVERAGE('python data'!D18,'python data'!H18,'python data'!$C$7)</f>
        <v>20.433396549485167</v>
      </c>
      <c r="E16">
        <f>AVERAGE('python data'!E18,'python data'!I18,'python data'!$D$7)</f>
        <v>22.087408328170437</v>
      </c>
      <c r="F16">
        <f>AVERAGE('python data'!K18,'python data'!O18,'python data'!S18)</f>
        <v>-3.233852303267545</v>
      </c>
      <c r="G16">
        <f>AVERAGE('python data'!L18,'python data'!P18,'python data'!T18)</f>
        <v>34.150468861258567</v>
      </c>
      <c r="H16">
        <f>AVERAGE('python data'!M18,'python data'!Q18,'python data'!U18)</f>
        <v>37.384321164526106</v>
      </c>
    </row>
    <row r="17" spans="2:10" x14ac:dyDescent="0.45">
      <c r="B17">
        <f>IF('python data'!A19 &gt; 0,'python data'!A19,"")</f>
        <v>63</v>
      </c>
      <c r="C17">
        <f>AVERAGE('python data'!C19,'python data'!G19,'python data'!$B$7)</f>
        <v>6.4013820607139849</v>
      </c>
      <c r="D17">
        <f>AVERAGE('python data'!D19,'python data'!H19,'python data'!$C$7)</f>
        <v>40.986999254400665</v>
      </c>
      <c r="E17">
        <f>AVERAGE('python data'!E19,'python data'!I19,'python data'!$D$7)</f>
        <v>34.585617193686666</v>
      </c>
      <c r="F17">
        <f>AVERAGE('python data'!K19,'python data'!O19,'python data'!S19)</f>
        <v>1.8425267789127002</v>
      </c>
      <c r="G17">
        <f>AVERAGE('python data'!L19,'python data'!P19,'python data'!T19)</f>
        <v>28.309331305449131</v>
      </c>
      <c r="H17">
        <f>AVERAGE('python data'!M19,'python data'!Q19,'python data'!U19)</f>
        <v>26.466804526536432</v>
      </c>
      <c r="J17" s="2" t="s">
        <v>67</v>
      </c>
    </row>
    <row r="18" spans="2:10" x14ac:dyDescent="0.45">
      <c r="B18">
        <f>IF('python data'!A20 &gt; 0,'python data'!A20,"")</f>
        <v>69</v>
      </c>
      <c r="C18">
        <f>AVERAGE('python data'!C20,'python data'!G20,'python data'!$B$7)</f>
        <v>-1.7059374888889582</v>
      </c>
      <c r="D18">
        <f>AVERAGE('python data'!D20,'python data'!H20,'python data'!$C$7)</f>
        <v>33.088783992713232</v>
      </c>
      <c r="E18">
        <f>AVERAGE('python data'!E20,'python data'!I20,'python data'!$D$7)</f>
        <v>34.794721481602203</v>
      </c>
      <c r="F18">
        <f>AVERAGE('python data'!K20,'python data'!O20,'python data'!S20)</f>
        <v>8.0447128505616252</v>
      </c>
      <c r="G18">
        <f>AVERAGE('python data'!L20,'python data'!P20,'python data'!T20)</f>
        <v>38.853909862431998</v>
      </c>
      <c r="H18">
        <f>AVERAGE('python data'!M20,'python data'!Q20,'python data'!U20)</f>
        <v>30.809197011870335</v>
      </c>
      <c r="J18" t="s">
        <v>69</v>
      </c>
    </row>
    <row r="19" spans="2:10" x14ac:dyDescent="0.45">
      <c r="B19" t="str">
        <f>IF('python data'!A21 &gt; 0,'python data'!A21,"")</f>
        <v/>
      </c>
      <c r="J19" t="s">
        <v>70</v>
      </c>
    </row>
    <row r="20" spans="2:10" x14ac:dyDescent="0.45">
      <c r="B20" t="str">
        <f>IF('python data'!A22 &gt; 0,'python data'!A22,"")</f>
        <v/>
      </c>
      <c r="J20" s="14" t="s">
        <v>71</v>
      </c>
    </row>
    <row r="21" spans="2:10" x14ac:dyDescent="0.45">
      <c r="B21" t="str">
        <f>IF('python data'!A23 &gt; 0,'python data'!A23,"")</f>
        <v/>
      </c>
    </row>
    <row r="22" spans="2:10" x14ac:dyDescent="0.45">
      <c r="B22" t="str">
        <f>IF('python data'!A24 &gt; 0,'python data'!A24,"")</f>
        <v/>
      </c>
      <c r="J22" s="2" t="s">
        <v>72</v>
      </c>
    </row>
    <row r="23" spans="2:10" x14ac:dyDescent="0.45">
      <c r="B23" t="str">
        <f>IF('python data'!A25 &gt; 0,'python data'!A25,"")</f>
        <v/>
      </c>
      <c r="J23" s="11" t="s">
        <v>73</v>
      </c>
    </row>
    <row r="24" spans="2:10" x14ac:dyDescent="0.45">
      <c r="B24" t="str">
        <f>IF('python data'!A26 &gt; 0,'python data'!A26,"")</f>
        <v/>
      </c>
      <c r="J24" s="11" t="s">
        <v>74</v>
      </c>
    </row>
    <row r="25" spans="2:10" x14ac:dyDescent="0.45">
      <c r="B25" t="str">
        <f>IF('python data'!A27 &gt; 0,'python data'!A27,"")</f>
        <v/>
      </c>
      <c r="J25" s="11" t="s">
        <v>75</v>
      </c>
    </row>
    <row r="26" spans="2:10" x14ac:dyDescent="0.45">
      <c r="B26" t="str">
        <f>IF('python data'!A28 &gt; 0,'python data'!A28,"")</f>
        <v/>
      </c>
      <c r="J26" s="11" t="s">
        <v>76</v>
      </c>
    </row>
    <row r="27" spans="2:10" x14ac:dyDescent="0.45">
      <c r="B27" t="str">
        <f>IF('python data'!A29 &gt; 0,'python data'!A29,"")</f>
        <v/>
      </c>
      <c r="J27" s="11" t="s">
        <v>77</v>
      </c>
    </row>
    <row r="28" spans="2:10" x14ac:dyDescent="0.45">
      <c r="B28" t="str">
        <f>IF('python data'!A30 &gt; 0,'python data'!A30,"")</f>
        <v/>
      </c>
      <c r="J28" s="11" t="s">
        <v>78</v>
      </c>
    </row>
    <row r="29" spans="2:10" x14ac:dyDescent="0.45">
      <c r="B29" t="str">
        <f>IF('python data'!A31 &gt; 0,'python data'!A31,"")</f>
        <v/>
      </c>
      <c r="J29" s="11" t="s">
        <v>79</v>
      </c>
    </row>
    <row r="30" spans="2:10" x14ac:dyDescent="0.45">
      <c r="B30" t="str">
        <f>IF('python data'!A32 &gt; 0,'python data'!A32,"")</f>
        <v/>
      </c>
      <c r="J30" s="13" t="s">
        <v>80</v>
      </c>
    </row>
    <row r="31" spans="2:10" x14ac:dyDescent="0.45">
      <c r="B31" t="str">
        <f>IF('python data'!A33 &gt; 0,'python data'!A33,"")</f>
        <v/>
      </c>
    </row>
    <row r="32" spans="2:10" x14ac:dyDescent="0.45">
      <c r="B32" t="str">
        <f>IF('python data'!A34 &gt; 0,'python data'!A34,"")</f>
        <v/>
      </c>
    </row>
    <row r="33" spans="2:2" x14ac:dyDescent="0.45">
      <c r="B33" t="str">
        <f>IF('python data'!A35 &gt; 0,'python data'!A35,"")</f>
        <v/>
      </c>
    </row>
  </sheetData>
  <mergeCells count="2">
    <mergeCell ref="C5:E5"/>
    <mergeCell ref="F5:H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B6FE5-A288-437F-8606-823B7D5A1C59}">
  <dimension ref="B3:Q32"/>
  <sheetViews>
    <sheetView workbookViewId="0">
      <selection activeCell="D6" sqref="D6"/>
    </sheetView>
  </sheetViews>
  <sheetFormatPr defaultRowHeight="14.25" x14ac:dyDescent="0.45"/>
  <sheetData>
    <row r="3" spans="2:17" x14ac:dyDescent="0.45">
      <c r="E3" t="s">
        <v>36</v>
      </c>
    </row>
    <row r="4" spans="2:17" x14ac:dyDescent="0.45">
      <c r="D4" s="15" t="s">
        <v>33</v>
      </c>
      <c r="E4" s="15"/>
      <c r="F4" s="15"/>
      <c r="G4" s="15"/>
      <c r="H4" s="16" t="s">
        <v>34</v>
      </c>
      <c r="I4" s="16"/>
      <c r="J4" s="16"/>
      <c r="K4" s="16"/>
      <c r="L4" s="17" t="s">
        <v>37</v>
      </c>
      <c r="M4" s="17"/>
      <c r="N4" s="17"/>
      <c r="O4" s="18" t="s">
        <v>38</v>
      </c>
      <c r="P4" s="18"/>
      <c r="Q4" s="18"/>
    </row>
    <row r="5" spans="2:17" x14ac:dyDescent="0.45">
      <c r="C5" t="s">
        <v>1</v>
      </c>
      <c r="D5" t="s">
        <v>57</v>
      </c>
      <c r="E5" t="s">
        <v>3</v>
      </c>
      <c r="F5" t="s">
        <v>4</v>
      </c>
      <c r="G5" t="s">
        <v>5</v>
      </c>
      <c r="H5" t="s">
        <v>57</v>
      </c>
      <c r="I5" t="s">
        <v>3</v>
      </c>
      <c r="J5" t="s">
        <v>4</v>
      </c>
      <c r="K5" t="s">
        <v>5</v>
      </c>
      <c r="L5" t="s">
        <v>3</v>
      </c>
      <c r="M5" t="s">
        <v>4</v>
      </c>
      <c r="N5" t="s">
        <v>5</v>
      </c>
      <c r="O5" t="s">
        <v>3</v>
      </c>
      <c r="P5" t="s">
        <v>4</v>
      </c>
      <c r="Q5" t="s">
        <v>5</v>
      </c>
    </row>
    <row r="6" spans="2:17" x14ac:dyDescent="0.45">
      <c r="B6">
        <v>1</v>
      </c>
      <c r="C6">
        <f>'python data'!A9</f>
        <v>3</v>
      </c>
      <c r="D6" t="str">
        <f>MID('python data'!B9,4,4)</f>
        <v>4522</v>
      </c>
      <c r="E6">
        <f>'python data'!C9-'python data'!$B$7</f>
        <v>24.735291051096315</v>
      </c>
      <c r="F6">
        <f>'python data'!D9-'python data'!$C$7</f>
        <v>26.400310028655298</v>
      </c>
      <c r="G6">
        <f>'python data'!E9-'python data'!$D$7</f>
        <v>1.6650189775590007</v>
      </c>
      <c r="H6" t="str">
        <f>MID('python data'!F9,4,4)</f>
        <v>2718</v>
      </c>
      <c r="I6">
        <f>'python data'!G9-'python data'!$B$7</f>
        <v>-21.253490459390385</v>
      </c>
      <c r="J6">
        <f>'python data'!H9-'python data'!$C$7</f>
        <v>-19.235820605324395</v>
      </c>
      <c r="K6">
        <f>'python data'!I9-'python data'!$D$7</f>
        <v>2.0176698540660993</v>
      </c>
      <c r="L6">
        <f>E6+I6</f>
        <v>3.4818005917059303</v>
      </c>
      <c r="M6">
        <f>F6+J6</f>
        <v>7.1644894233309024</v>
      </c>
      <c r="N6">
        <f>G6+K6</f>
        <v>3.6826888316251001</v>
      </c>
      <c r="O6" s="11">
        <f>AVERAGEIF(L$6:L$116,"&lt;&gt;0")</f>
        <v>-8.0914164876787265</v>
      </c>
      <c r="P6" s="11">
        <f>AVERAGEIF(M$6:M$116,"&lt;&gt;0")</f>
        <v>-19.892835817330013</v>
      </c>
      <c r="Q6" s="11">
        <f>AVERAGEIF(N$6:N$116,"&lt;&gt;0")</f>
        <v>-11.80141932965123</v>
      </c>
    </row>
    <row r="7" spans="2:17" x14ac:dyDescent="0.45">
      <c r="B7">
        <v>2</v>
      </c>
      <c r="C7">
        <f>'python data'!A10</f>
        <v>9</v>
      </c>
      <c r="D7" t="str">
        <f>MID('python data'!B10,4,4)</f>
        <v>1706</v>
      </c>
      <c r="E7">
        <f>'python data'!C10-'python data'!$B$7</f>
        <v>11.735076211739615</v>
      </c>
      <c r="F7">
        <f>'python data'!D10-'python data'!$C$7</f>
        <v>-8.821749043366097</v>
      </c>
      <c r="G7">
        <f>'python data'!E10-'python data'!$D$7</f>
        <v>-20.556825255105799</v>
      </c>
      <c r="H7" t="str">
        <f>MID('python data'!F10,4,4)</f>
        <v>6823</v>
      </c>
      <c r="I7">
        <f>'python data'!G10-'python data'!$B$7</f>
        <v>15.776753845895815</v>
      </c>
      <c r="J7">
        <f>'python data'!H10-'python data'!$C$7</f>
        <v>15.983289308886604</v>
      </c>
      <c r="K7">
        <f>'python data'!I10-'python data'!$D$7</f>
        <v>0.20653546299070058</v>
      </c>
      <c r="L7">
        <f t="shared" ref="L7:L17" si="0">E7+I7</f>
        <v>27.511830057635429</v>
      </c>
      <c r="M7">
        <f t="shared" ref="M7:M17" si="1">F7+J7</f>
        <v>7.1615402655205074</v>
      </c>
      <c r="N7">
        <f t="shared" ref="N7:N17" si="2">G7+K7</f>
        <v>-20.350289792115099</v>
      </c>
      <c r="O7" s="11">
        <f t="shared" ref="O7:O17" si="3">AVERAGEIF(L$6:L$116,"&lt;&gt;0")</f>
        <v>-8.0914164876787265</v>
      </c>
      <c r="P7" s="11">
        <f t="shared" ref="P7:P17" si="4">AVERAGEIF(M$6:M$116,"&lt;&gt;0")</f>
        <v>-19.892835817330013</v>
      </c>
      <c r="Q7" s="11">
        <f t="shared" ref="Q7:Q17" si="5">AVERAGEIF(N$6:N$116,"&lt;&gt;0")</f>
        <v>-11.80141932965123</v>
      </c>
    </row>
    <row r="8" spans="2:17" x14ac:dyDescent="0.45">
      <c r="B8">
        <v>3</v>
      </c>
      <c r="C8">
        <f>'python data'!A11</f>
        <v>16</v>
      </c>
      <c r="D8" t="str">
        <f>MID('python data'!B11,4,4)</f>
        <v>9126</v>
      </c>
      <c r="E8">
        <f>'python data'!C11-'python data'!$B$7</f>
        <v>-28.870797575744184</v>
      </c>
      <c r="F8">
        <f>'python data'!D11-'python data'!$C$7</f>
        <v>-18.058877850791397</v>
      </c>
      <c r="G8">
        <f>'python data'!E11-'python data'!$D$7</f>
        <v>10.811919724952901</v>
      </c>
      <c r="H8" t="str">
        <f>MID('python data'!F11,4,4)</f>
        <v>1987</v>
      </c>
      <c r="I8">
        <f>'python data'!G11-'python data'!$B$7</f>
        <v>6.7988409690023239</v>
      </c>
      <c r="J8">
        <f>'python data'!H11-'python data'!$C$7</f>
        <v>22.266446748108407</v>
      </c>
      <c r="K8">
        <f>'python data'!I11-'python data'!$D$7</f>
        <v>15.467605779106101</v>
      </c>
      <c r="L8">
        <f t="shared" si="0"/>
        <v>-22.07195660674186</v>
      </c>
      <c r="M8">
        <f t="shared" si="1"/>
        <v>4.2075688973170102</v>
      </c>
      <c r="N8">
        <f t="shared" si="2"/>
        <v>26.279525504059002</v>
      </c>
      <c r="O8" s="11">
        <f t="shared" si="3"/>
        <v>-8.0914164876787265</v>
      </c>
      <c r="P8" s="11">
        <f t="shared" si="4"/>
        <v>-19.892835817330013</v>
      </c>
      <c r="Q8" s="11">
        <f t="shared" si="5"/>
        <v>-11.80141932965123</v>
      </c>
    </row>
    <row r="9" spans="2:17" x14ac:dyDescent="0.45">
      <c r="B9">
        <v>4</v>
      </c>
      <c r="C9">
        <f>'python data'!A12</f>
        <v>22</v>
      </c>
      <c r="D9" t="str">
        <f>MID('python data'!B12,4,4)</f>
        <v>3729</v>
      </c>
      <c r="E9">
        <f>'python data'!C12-'python data'!$B$7</f>
        <v>5.1331742858782841</v>
      </c>
      <c r="F9">
        <f>'python data'!D12-'python data'!$C$7</f>
        <v>-15.390903291192298</v>
      </c>
      <c r="G9">
        <f>'python data'!E12-'python data'!$D$7</f>
        <v>-20.524077577070496</v>
      </c>
      <c r="H9" t="str">
        <f>MID('python data'!F12,4,4)</f>
        <v>3931</v>
      </c>
      <c r="I9">
        <f>'python data'!G12-'python data'!$B$7</f>
        <v>5.0579674877428138</v>
      </c>
      <c r="J9">
        <f>'python data'!H12-'python data'!$C$7</f>
        <v>-7.6157297755719</v>
      </c>
      <c r="K9">
        <f>'python data'!I12-'python data'!$D$7</f>
        <v>-12.673697263314697</v>
      </c>
      <c r="L9">
        <f t="shared" si="0"/>
        <v>10.191141773621098</v>
      </c>
      <c r="M9">
        <f t="shared" si="1"/>
        <v>-23.006633066764199</v>
      </c>
      <c r="N9">
        <f t="shared" si="2"/>
        <v>-33.197774840385193</v>
      </c>
      <c r="O9" s="11">
        <f t="shared" si="3"/>
        <v>-8.0914164876787265</v>
      </c>
      <c r="P9" s="11">
        <f t="shared" si="4"/>
        <v>-19.892835817330013</v>
      </c>
      <c r="Q9" s="11">
        <f t="shared" si="5"/>
        <v>-11.80141932965123</v>
      </c>
    </row>
    <row r="10" spans="2:17" x14ac:dyDescent="0.45">
      <c r="B10">
        <v>5</v>
      </c>
      <c r="C10">
        <f>'python data'!A13</f>
        <v>26</v>
      </c>
      <c r="D10" t="str">
        <f>MID('python data'!B13,4,4)</f>
        <v>1208</v>
      </c>
      <c r="E10">
        <f>'python data'!C13-'python data'!$B$7</f>
        <v>-15.909290403625885</v>
      </c>
      <c r="F10">
        <f>'python data'!D13-'python data'!$C$7</f>
        <v>-26.450353842262196</v>
      </c>
      <c r="G10">
        <f>'python data'!E13-'python data'!$D$7</f>
        <v>-10.541063438636296</v>
      </c>
      <c r="H10" t="str">
        <f>MID('python data'!F13,4,4)</f>
        <v>6420</v>
      </c>
      <c r="I10">
        <f>'python data'!G13-'python data'!$B$7</f>
        <v>-4.3623890955956561</v>
      </c>
      <c r="J10">
        <f>'python data'!H13-'python data'!$C$7</f>
        <v>6.9907634085250052</v>
      </c>
      <c r="K10">
        <f>'python data'!I13-'python data'!$D$7</f>
        <v>11.3531525041207</v>
      </c>
      <c r="L10">
        <f t="shared" si="0"/>
        <v>-20.271679499221541</v>
      </c>
      <c r="M10">
        <f t="shared" si="1"/>
        <v>-19.459590433737191</v>
      </c>
      <c r="N10">
        <f t="shared" si="2"/>
        <v>0.81208906548440396</v>
      </c>
      <c r="O10" s="11">
        <f t="shared" si="3"/>
        <v>-8.0914164876787265</v>
      </c>
      <c r="P10" s="11">
        <f t="shared" si="4"/>
        <v>-19.892835817330013</v>
      </c>
      <c r="Q10" s="11">
        <f t="shared" si="5"/>
        <v>-11.80141932965123</v>
      </c>
    </row>
    <row r="11" spans="2:17" x14ac:dyDescent="0.45">
      <c r="B11">
        <v>6</v>
      </c>
      <c r="C11">
        <f>'python data'!A14</f>
        <v>31</v>
      </c>
      <c r="D11" t="str">
        <f>MID('python data'!B14,4,4)</f>
        <v>5098</v>
      </c>
      <c r="E11">
        <f>'python data'!C14-'python data'!$B$7</f>
        <v>-3.8338873444841659</v>
      </c>
      <c r="F11">
        <f>'python data'!D14-'python data'!$C$7</f>
        <v>-20.160797379415797</v>
      </c>
      <c r="G11">
        <f>'python data'!E14-'python data'!$D$7</f>
        <v>-16.326910034931597</v>
      </c>
      <c r="H11" t="str">
        <f>MID('python data'!F14,4,4)</f>
        <v>6420</v>
      </c>
      <c r="I11">
        <f>'python data'!G14-'python data'!$B$7</f>
        <v>-4.3623890955956561</v>
      </c>
      <c r="J11">
        <f>'python data'!H14-'python data'!$C$7</f>
        <v>6.9907634085250052</v>
      </c>
      <c r="K11">
        <f>'python data'!I14-'python data'!$D$7</f>
        <v>11.3531525041207</v>
      </c>
      <c r="L11">
        <f t="shared" si="0"/>
        <v>-8.1962764400798225</v>
      </c>
      <c r="M11">
        <f t="shared" si="1"/>
        <v>-13.170033970890792</v>
      </c>
      <c r="N11">
        <f t="shared" si="2"/>
        <v>-4.9737575308108966</v>
      </c>
      <c r="O11" s="11">
        <f t="shared" si="3"/>
        <v>-8.0914164876787265</v>
      </c>
      <c r="P11" s="11">
        <f t="shared" si="4"/>
        <v>-19.892835817330013</v>
      </c>
      <c r="Q11" s="11">
        <f t="shared" si="5"/>
        <v>-11.80141932965123</v>
      </c>
    </row>
    <row r="12" spans="2:17" x14ac:dyDescent="0.45">
      <c r="B12">
        <v>7</v>
      </c>
      <c r="C12">
        <f>'python data'!A15</f>
        <v>40</v>
      </c>
      <c r="D12" t="str">
        <f>MID('python data'!B15,4,4)</f>
        <v>1785</v>
      </c>
      <c r="E12">
        <f>'python data'!C15-'python data'!$B$7</f>
        <v>5.3666307712474941</v>
      </c>
      <c r="F12">
        <f>'python data'!D15-'python data'!$C$7</f>
        <v>-1.1253965620313977</v>
      </c>
      <c r="G12">
        <f>'python data'!E15-'python data'!$D$7</f>
        <v>-6.4920273332789975</v>
      </c>
      <c r="H12" t="str">
        <f>MID('python data'!F15,4,4)</f>
        <v>5141</v>
      </c>
      <c r="I12">
        <f>'python data'!G15-'python data'!$B$7</f>
        <v>-11.897058705283484</v>
      </c>
      <c r="J12">
        <f>'python data'!H15-'python data'!$C$7</f>
        <v>-26.304702061395197</v>
      </c>
      <c r="K12">
        <f>'python data'!I15-'python data'!$D$7</f>
        <v>-14.407643356111599</v>
      </c>
      <c r="L12">
        <f t="shared" si="0"/>
        <v>-6.5304279340359903</v>
      </c>
      <c r="M12">
        <f t="shared" si="1"/>
        <v>-27.430098623426595</v>
      </c>
      <c r="N12">
        <f t="shared" si="2"/>
        <v>-20.899670689390597</v>
      </c>
      <c r="O12" s="11">
        <f t="shared" si="3"/>
        <v>-8.0914164876787265</v>
      </c>
      <c r="P12" s="11">
        <f t="shared" si="4"/>
        <v>-19.892835817330013</v>
      </c>
      <c r="Q12" s="11">
        <f t="shared" si="5"/>
        <v>-11.80141932965123</v>
      </c>
    </row>
    <row r="13" spans="2:17" x14ac:dyDescent="0.45">
      <c r="B13">
        <v>8</v>
      </c>
      <c r="C13">
        <f>'python data'!A16</f>
        <v>44</v>
      </c>
      <c r="D13" t="str">
        <f>MID('python data'!B16,4,4)</f>
        <v>1723</v>
      </c>
      <c r="E13">
        <f>'python data'!C16-'python data'!$B$7</f>
        <v>-23.722901815665384</v>
      </c>
      <c r="F13">
        <f>'python data'!D16-'python data'!$C$7</f>
        <v>-25.625568997249697</v>
      </c>
      <c r="G13">
        <f>'python data'!E16-'python data'!$D$7</f>
        <v>-1.9026671815842988</v>
      </c>
      <c r="H13" t="str">
        <f>MID('python data'!F16,4,4)</f>
        <v>2457</v>
      </c>
      <c r="I13">
        <f>'python data'!G16-'python data'!$B$7</f>
        <v>-11.490261268232185</v>
      </c>
      <c r="J13">
        <f>'python data'!H16-'python data'!$C$7</f>
        <v>-8.7010525031355002</v>
      </c>
      <c r="K13">
        <f>'python data'!I16-'python data'!$D$7</f>
        <v>2.7892087650968023</v>
      </c>
      <c r="L13">
        <f t="shared" si="0"/>
        <v>-35.21316308389757</v>
      </c>
      <c r="M13">
        <f t="shared" si="1"/>
        <v>-34.326621500385201</v>
      </c>
      <c r="N13">
        <f t="shared" si="2"/>
        <v>0.88654158351250345</v>
      </c>
      <c r="O13" s="11">
        <f t="shared" si="3"/>
        <v>-8.0914164876787265</v>
      </c>
      <c r="P13" s="11">
        <f t="shared" si="4"/>
        <v>-19.892835817330013</v>
      </c>
      <c r="Q13" s="11">
        <f t="shared" si="5"/>
        <v>-11.80141932965123</v>
      </c>
    </row>
    <row r="14" spans="2:17" x14ac:dyDescent="0.45">
      <c r="B14">
        <v>9</v>
      </c>
      <c r="C14">
        <f>'python data'!A17</f>
        <v>50</v>
      </c>
      <c r="D14" t="str">
        <f>MID('python data'!B17,4,4)</f>
        <v>5442</v>
      </c>
      <c r="E14">
        <f>'python data'!C17-'python data'!$B$7</f>
        <v>-14.283171877117486</v>
      </c>
      <c r="F14">
        <f>'python data'!D17-'python data'!$C$7</f>
        <v>-12.157545408958697</v>
      </c>
      <c r="G14">
        <f>'python data'!E17-'python data'!$D$7</f>
        <v>2.1256264681588988</v>
      </c>
      <c r="H14" t="str">
        <f>MID('python data'!F17,4,4)</f>
        <v>9031</v>
      </c>
      <c r="I14">
        <f>'python data'!G17-'python data'!$B$7</f>
        <v>-41.193691783479288</v>
      </c>
      <c r="J14">
        <f>'python data'!H17-'python data'!$C$7</f>
        <v>-32.720753444122437</v>
      </c>
      <c r="K14">
        <f>'python data'!I17-'python data'!$D$7</f>
        <v>8.4729383393569009</v>
      </c>
      <c r="L14">
        <f t="shared" si="0"/>
        <v>-55.476863660596777</v>
      </c>
      <c r="M14">
        <f t="shared" si="1"/>
        <v>-44.878298853081134</v>
      </c>
      <c r="N14">
        <f t="shared" si="2"/>
        <v>10.5985648075158</v>
      </c>
      <c r="O14" s="11">
        <f t="shared" si="3"/>
        <v>-8.0914164876787265</v>
      </c>
      <c r="P14" s="11">
        <f t="shared" si="4"/>
        <v>-19.892835817330013</v>
      </c>
      <c r="Q14" s="11">
        <f t="shared" si="5"/>
        <v>-11.80141932965123</v>
      </c>
    </row>
    <row r="15" spans="2:17" x14ac:dyDescent="0.45">
      <c r="B15">
        <v>10</v>
      </c>
      <c r="C15">
        <f>'python data'!A18</f>
        <v>57</v>
      </c>
      <c r="D15" t="str">
        <f>MID('python data'!B18,4,4)</f>
        <v>4455</v>
      </c>
      <c r="E15">
        <f>'python data'!C18-'python data'!$B$7</f>
        <v>-4.8833023204898058</v>
      </c>
      <c r="F15">
        <f>'python data'!D18-'python data'!$C$7</f>
        <v>-22.811786203909097</v>
      </c>
      <c r="G15">
        <f>'python data'!E18-'python data'!$D$7</f>
        <v>-17.928483883419297</v>
      </c>
      <c r="H15" t="str">
        <f>MID('python data'!F18,4,4)</f>
        <v>9428</v>
      </c>
      <c r="I15">
        <f>'python data'!G18-'python data'!$B$7</f>
        <v>3.9366507783014197E-2</v>
      </c>
      <c r="J15">
        <f>'python data'!H18-'python data'!$C$7</f>
        <v>-42.055987926182297</v>
      </c>
      <c r="K15">
        <f>'python data'!I18-'python data'!$D$7</f>
        <v>-42.095354433965298</v>
      </c>
      <c r="L15">
        <f t="shared" si="0"/>
        <v>-4.8439358127067917</v>
      </c>
      <c r="M15">
        <f t="shared" si="1"/>
        <v>-64.867774130091391</v>
      </c>
      <c r="N15">
        <f t="shared" si="2"/>
        <v>-60.023838317384595</v>
      </c>
      <c r="O15" s="11">
        <f t="shared" si="3"/>
        <v>-8.0914164876787265</v>
      </c>
      <c r="P15" s="11">
        <f t="shared" si="4"/>
        <v>-19.892835817330013</v>
      </c>
      <c r="Q15" s="11">
        <f t="shared" si="5"/>
        <v>-11.80141932965123</v>
      </c>
    </row>
    <row r="16" spans="2:17" x14ac:dyDescent="0.45">
      <c r="B16">
        <v>11</v>
      </c>
      <c r="C16">
        <f>'python data'!A19</f>
        <v>63</v>
      </c>
      <c r="D16" t="str">
        <f>MID('python data'!B19,4,4)</f>
        <v>4646</v>
      </c>
      <c r="E16">
        <f>'python data'!C19-'python data'!$B$7</f>
        <v>5.4946058894473842</v>
      </c>
      <c r="F16">
        <f>'python data'!D19-'python data'!$C$7</f>
        <v>-2.3418581616972958</v>
      </c>
      <c r="G16">
        <f>'python data'!E19-'python data'!$D$7</f>
        <v>-7.836464051144695</v>
      </c>
      <c r="H16" t="str">
        <f>MID('python data'!F19,4,4)</f>
        <v>167</v>
      </c>
      <c r="I16">
        <f>'python data'!G19-'python data'!$B$7</f>
        <v>13.827639816043614</v>
      </c>
      <c r="J16">
        <f>'python data'!H19-'python data'!$C$7</f>
        <v>-0.86510785364759357</v>
      </c>
      <c r="K16">
        <f>'python data'!I19-'python data'!$D$7</f>
        <v>-14.692747669691197</v>
      </c>
      <c r="L16">
        <f t="shared" si="0"/>
        <v>19.322245705491</v>
      </c>
      <c r="M16">
        <f t="shared" si="1"/>
        <v>-3.2069660153448893</v>
      </c>
      <c r="N16">
        <f t="shared" si="2"/>
        <v>-22.529211720835892</v>
      </c>
      <c r="O16" s="11">
        <f t="shared" si="3"/>
        <v>-8.0914164876787265</v>
      </c>
      <c r="P16" s="11">
        <f t="shared" si="4"/>
        <v>-19.892835817330013</v>
      </c>
      <c r="Q16" s="11">
        <f t="shared" si="5"/>
        <v>-11.80141932965123</v>
      </c>
    </row>
    <row r="17" spans="2:17" x14ac:dyDescent="0.45">
      <c r="B17">
        <v>12</v>
      </c>
      <c r="C17">
        <f>'python data'!A20</f>
        <v>69</v>
      </c>
      <c r="D17" t="str">
        <f>MID('python data'!B20,4,4)</f>
        <v>6391</v>
      </c>
      <c r="E17">
        <f>'python data'!C20-'python data'!$B$7</f>
        <v>1.751136685327044</v>
      </c>
      <c r="F17">
        <f>'python data'!D20-'python data'!$C$7</f>
        <v>-16.177873297461598</v>
      </c>
      <c r="G17">
        <f>'python data'!E20-'python data'!$D$7</f>
        <v>-17.9290099827886</v>
      </c>
      <c r="H17" t="str">
        <f>MID('python data'!F20,4,4)</f>
        <v>5013</v>
      </c>
      <c r="I17">
        <f>'python data'!G20-'python data'!$B$7</f>
        <v>-6.7508496286448763</v>
      </c>
      <c r="J17">
        <f>'python data'!H20-'python data'!$C$7</f>
        <v>-10.723738502945597</v>
      </c>
      <c r="K17">
        <f>'python data'!I20-'python data'!$D$7</f>
        <v>-3.9728888743007005</v>
      </c>
      <c r="L17">
        <f t="shared" si="0"/>
        <v>-4.9997129433178324</v>
      </c>
      <c r="M17">
        <f t="shared" si="1"/>
        <v>-26.901611800407196</v>
      </c>
      <c r="N17">
        <f t="shared" si="2"/>
        <v>-21.9018988570893</v>
      </c>
      <c r="O17" s="11">
        <f t="shared" si="3"/>
        <v>-8.0914164876787265</v>
      </c>
      <c r="P17" s="11">
        <f t="shared" si="4"/>
        <v>-19.892835817330013</v>
      </c>
      <c r="Q17" s="11">
        <f t="shared" si="5"/>
        <v>-11.80141932965123</v>
      </c>
    </row>
    <row r="18" spans="2:17" x14ac:dyDescent="0.45">
      <c r="B18" t="str">
        <f>IF('python data'!A21 &gt; 0,'python data'!A21,"")</f>
        <v/>
      </c>
    </row>
    <row r="19" spans="2:17" x14ac:dyDescent="0.45">
      <c r="B19" t="str">
        <f>IF('python data'!A22 &gt; 0,'python data'!A22,"")</f>
        <v/>
      </c>
    </row>
    <row r="20" spans="2:17" x14ac:dyDescent="0.45">
      <c r="B20" t="str">
        <f>IF('python data'!A23 &gt; 0,'python data'!A23,"")</f>
        <v/>
      </c>
    </row>
    <row r="21" spans="2:17" x14ac:dyDescent="0.45">
      <c r="B21" t="str">
        <f>IF('python data'!A24 &gt; 0,'python data'!A24,"")</f>
        <v/>
      </c>
    </row>
    <row r="22" spans="2:17" x14ac:dyDescent="0.45">
      <c r="B22" t="str">
        <f>IF('python data'!A25 &gt; 0,'python data'!A25,"")</f>
        <v/>
      </c>
    </row>
    <row r="23" spans="2:17" x14ac:dyDescent="0.45">
      <c r="B23" t="str">
        <f>IF('python data'!A26 &gt; 0,'python data'!A26,"")</f>
        <v/>
      </c>
    </row>
    <row r="24" spans="2:17" x14ac:dyDescent="0.45">
      <c r="B24" t="str">
        <f>IF('python data'!A27 &gt; 0,'python data'!A27,"")</f>
        <v/>
      </c>
    </row>
    <row r="25" spans="2:17" x14ac:dyDescent="0.45">
      <c r="B25" t="str">
        <f>IF('python data'!A28 &gt; 0,'python data'!A28,"")</f>
        <v/>
      </c>
    </row>
    <row r="26" spans="2:17" x14ac:dyDescent="0.45">
      <c r="B26" t="str">
        <f>IF('python data'!A29 &gt; 0,'python data'!A29,"")</f>
        <v/>
      </c>
    </row>
    <row r="27" spans="2:17" x14ac:dyDescent="0.45">
      <c r="B27" t="str">
        <f>IF('python data'!A30 &gt; 0,'python data'!A30,"")</f>
        <v/>
      </c>
    </row>
    <row r="28" spans="2:17" x14ac:dyDescent="0.45">
      <c r="B28" t="str">
        <f>IF('python data'!A31 &gt; 0,'python data'!A31,"")</f>
        <v/>
      </c>
    </row>
    <row r="29" spans="2:17" x14ac:dyDescent="0.45">
      <c r="B29" t="str">
        <f>IF('python data'!A32 &gt; 0,'python data'!A32,"")</f>
        <v/>
      </c>
    </row>
    <row r="30" spans="2:17" x14ac:dyDescent="0.45">
      <c r="B30" t="str">
        <f>IF('python data'!A33 &gt; 0,'python data'!A33,"")</f>
        <v/>
      </c>
    </row>
    <row r="31" spans="2:17" x14ac:dyDescent="0.45">
      <c r="B31" t="str">
        <f>IF('python data'!A34 &gt; 0,'python data'!A34,"")</f>
        <v/>
      </c>
    </row>
    <row r="32" spans="2:17" x14ac:dyDescent="0.45">
      <c r="B32" t="str">
        <f>IF('python data'!A35 &gt; 0,'python data'!A35,"")</f>
        <v/>
      </c>
    </row>
  </sheetData>
  <mergeCells count="4">
    <mergeCell ref="L4:N4"/>
    <mergeCell ref="O4:Q4"/>
    <mergeCell ref="H4:K4"/>
    <mergeCell ref="D4:G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6</vt:i4>
      </vt:variant>
    </vt:vector>
  </HeadingPairs>
  <TitlesOfParts>
    <vt:vector size="9" baseType="lpstr">
      <vt:lpstr>python data</vt:lpstr>
      <vt:lpstr>all. vs. all.</vt:lpstr>
      <vt:lpstr>own all.</vt:lpstr>
      <vt:lpstr>CCWM (a vs. a)</vt:lpstr>
      <vt:lpstr>OPR (a vs. a)</vt:lpstr>
      <vt:lpstr>DPR (a vs. a)</vt:lpstr>
      <vt:lpstr>CCWM (own a.)</vt:lpstr>
      <vt:lpstr>OPR (own a.)</vt:lpstr>
      <vt:lpstr>DPR (own a.)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Harrison, Keith P</cp:lastModifiedBy>
  <dcterms:created xsi:type="dcterms:W3CDTF">2024-04-04T01:12:48Z</dcterms:created>
  <dcterms:modified xsi:type="dcterms:W3CDTF">2024-04-09T20:09:19Z</dcterms:modified>
</cp:coreProperties>
</file>