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ropbox\0-1. 양양샤르망리조트\000.0 현대아산 - 서울보증보험\현대아산\1. 시공사 요청 서류\2. 골프장 토지 자료\"/>
    </mc:Choice>
  </mc:AlternateContent>
  <xr:revisionPtr revIDLastSave="0" documentId="13_ncr:1_{DE15168C-D5B4-4D1B-8FF6-2A6303175A9D}" xr6:coauthVersionLast="47" xr6:coauthVersionMax="47" xr10:uidLastSave="{00000000-0000-0000-0000-000000000000}"/>
  <bookViews>
    <workbookView xWindow="825" yWindow="450" windowWidth="35805" windowHeight="13635" xr2:uid="{00000000-000D-0000-FFFF-FFFF00000000}"/>
  </bookViews>
  <sheets>
    <sheet name="인허가 기준" sheetId="3" r:id="rId1"/>
    <sheet name="변경예정" sheetId="2" r:id="rId2"/>
  </sheets>
  <definedNames>
    <definedName name="_xlnm._FilterDatabase" localSheetId="1" hidden="1">변경예정!$A$3:$X$165</definedName>
    <definedName name="_xlnm._FilterDatabase" localSheetId="0" hidden="1">'인허가 기준'!$A$3:$X$164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4" i="3" l="1"/>
  <c r="P172" i="3"/>
  <c r="O172" i="3"/>
  <c r="K171" i="3"/>
  <c r="M170" i="3"/>
  <c r="K170" i="3"/>
  <c r="Q164" i="3"/>
  <c r="I164" i="3"/>
  <c r="G164" i="3"/>
  <c r="I163" i="3"/>
  <c r="Q163" i="3" s="1"/>
  <c r="G163" i="3"/>
  <c r="I162" i="3"/>
  <c r="Q162" i="3" s="1"/>
  <c r="G162" i="3"/>
  <c r="Q161" i="3"/>
  <c r="I161" i="3"/>
  <c r="G161" i="3"/>
  <c r="Q160" i="3"/>
  <c r="I160" i="3"/>
  <c r="G160" i="3"/>
  <c r="I159" i="3"/>
  <c r="Q159" i="3" s="1"/>
  <c r="Q158" i="3"/>
  <c r="I158" i="3"/>
  <c r="G158" i="3"/>
  <c r="Q157" i="3"/>
  <c r="I157" i="3"/>
  <c r="G157" i="3"/>
  <c r="I156" i="3"/>
  <c r="Q156" i="3" s="1"/>
  <c r="G156" i="3"/>
  <c r="I155" i="3"/>
  <c r="Q155" i="3" s="1"/>
  <c r="Q154" i="3"/>
  <c r="I154" i="3"/>
  <c r="G154" i="3"/>
  <c r="I153" i="3"/>
  <c r="Q153" i="3" s="1"/>
  <c r="G153" i="3"/>
  <c r="I152" i="3"/>
  <c r="Q152" i="3" s="1"/>
  <c r="G152" i="3"/>
  <c r="I151" i="3"/>
  <c r="Q151" i="3" s="1"/>
  <c r="G151" i="3"/>
  <c r="Q150" i="3"/>
  <c r="I150" i="3"/>
  <c r="G150" i="3"/>
  <c r="I149" i="3"/>
  <c r="Q149" i="3" s="1"/>
  <c r="G149" i="3"/>
  <c r="I148" i="3"/>
  <c r="Q148" i="3" s="1"/>
  <c r="G148" i="3"/>
  <c r="I147" i="3"/>
  <c r="Q147" i="3" s="1"/>
  <c r="G147" i="3"/>
  <c r="Q146" i="3"/>
  <c r="I146" i="3"/>
  <c r="G146" i="3"/>
  <c r="I145" i="3"/>
  <c r="Q145" i="3" s="1"/>
  <c r="G145" i="3"/>
  <c r="I144" i="3"/>
  <c r="Q144" i="3" s="1"/>
  <c r="G144" i="3"/>
  <c r="I143" i="3"/>
  <c r="Q143" i="3" s="1"/>
  <c r="G143" i="3"/>
  <c r="Q142" i="3"/>
  <c r="I142" i="3"/>
  <c r="G142" i="3"/>
  <c r="I141" i="3"/>
  <c r="Q141" i="3" s="1"/>
  <c r="G141" i="3"/>
  <c r="I140" i="3"/>
  <c r="Q140" i="3" s="1"/>
  <c r="G140" i="3"/>
  <c r="I139" i="3"/>
  <c r="Q139" i="3" s="1"/>
  <c r="G139" i="3"/>
  <c r="Q138" i="3"/>
  <c r="I138" i="3"/>
  <c r="G138" i="3"/>
  <c r="I137" i="3"/>
  <c r="Q137" i="3" s="1"/>
  <c r="G137" i="3"/>
  <c r="I136" i="3"/>
  <c r="Q136" i="3" s="1"/>
  <c r="G136" i="3"/>
  <c r="I135" i="3"/>
  <c r="Q135" i="3" s="1"/>
  <c r="G135" i="3"/>
  <c r="Q134" i="3"/>
  <c r="I134" i="3"/>
  <c r="G134" i="3"/>
  <c r="I133" i="3"/>
  <c r="Q133" i="3" s="1"/>
  <c r="G133" i="3"/>
  <c r="I132" i="3"/>
  <c r="Q132" i="3" s="1"/>
  <c r="G132" i="3"/>
  <c r="I131" i="3"/>
  <c r="Q131" i="3" s="1"/>
  <c r="G131" i="3"/>
  <c r="Q130" i="3"/>
  <c r="I130" i="3"/>
  <c r="G130" i="3"/>
  <c r="I129" i="3"/>
  <c r="Q129" i="3" s="1"/>
  <c r="G129" i="3"/>
  <c r="I128" i="3"/>
  <c r="Q128" i="3" s="1"/>
  <c r="G128" i="3"/>
  <c r="I127" i="3"/>
  <c r="Q127" i="3" s="1"/>
  <c r="I126" i="3"/>
  <c r="Q126" i="3" s="1"/>
  <c r="G126" i="3"/>
  <c r="I125" i="3"/>
  <c r="Q125" i="3" s="1"/>
  <c r="G125" i="3"/>
  <c r="I124" i="3"/>
  <c r="Q124" i="3" s="1"/>
  <c r="G124" i="3"/>
  <c r="Q123" i="3"/>
  <c r="I123" i="3"/>
  <c r="G123" i="3"/>
  <c r="I122" i="3"/>
  <c r="Q122" i="3" s="1"/>
  <c r="I121" i="3"/>
  <c r="Q121" i="3" s="1"/>
  <c r="G121" i="3"/>
  <c r="Q120" i="3"/>
  <c r="I120" i="3"/>
  <c r="G120" i="3"/>
  <c r="I119" i="3"/>
  <c r="Q119" i="3" s="1"/>
  <c r="G119" i="3"/>
  <c r="I118" i="3"/>
  <c r="Q118" i="3" s="1"/>
  <c r="G118" i="3"/>
  <c r="I117" i="3"/>
  <c r="Q117" i="3" s="1"/>
  <c r="G117" i="3"/>
  <c r="Q116" i="3"/>
  <c r="I116" i="3"/>
  <c r="G116" i="3"/>
  <c r="I115" i="3"/>
  <c r="Q115" i="3" s="1"/>
  <c r="G115" i="3"/>
  <c r="I114" i="3"/>
  <c r="Q114" i="3" s="1"/>
  <c r="G114" i="3"/>
  <c r="I113" i="3"/>
  <c r="Q113" i="3" s="1"/>
  <c r="G113" i="3"/>
  <c r="Q112" i="3"/>
  <c r="I112" i="3"/>
  <c r="G112" i="3"/>
  <c r="I111" i="3"/>
  <c r="Q111" i="3" s="1"/>
  <c r="G111" i="3"/>
  <c r="I110" i="3"/>
  <c r="Q110" i="3" s="1"/>
  <c r="G110" i="3"/>
  <c r="I109" i="3"/>
  <c r="Q109" i="3" s="1"/>
  <c r="G109" i="3"/>
  <c r="Q108" i="3"/>
  <c r="I108" i="3"/>
  <c r="G108" i="3"/>
  <c r="I107" i="3"/>
  <c r="Q107" i="3" s="1"/>
  <c r="G107" i="3"/>
  <c r="I106" i="3"/>
  <c r="Q106" i="3" s="1"/>
  <c r="G106" i="3"/>
  <c r="I105" i="3"/>
  <c r="Q105" i="3" s="1"/>
  <c r="G105" i="3"/>
  <c r="Q104" i="3"/>
  <c r="I104" i="3"/>
  <c r="G104" i="3"/>
  <c r="I103" i="3"/>
  <c r="Q103" i="3" s="1"/>
  <c r="G103" i="3"/>
  <c r="I102" i="3"/>
  <c r="Q102" i="3" s="1"/>
  <c r="G102" i="3"/>
  <c r="I101" i="3"/>
  <c r="Q101" i="3" s="1"/>
  <c r="G101" i="3"/>
  <c r="Q100" i="3"/>
  <c r="I100" i="3"/>
  <c r="G100" i="3"/>
  <c r="I99" i="3"/>
  <c r="Q99" i="3" s="1"/>
  <c r="G99" i="3"/>
  <c r="I98" i="3"/>
  <c r="Q98" i="3" s="1"/>
  <c r="G98" i="3"/>
  <c r="I97" i="3"/>
  <c r="Q97" i="3" s="1"/>
  <c r="I96" i="3"/>
  <c r="Q96" i="3" s="1"/>
  <c r="G96" i="3"/>
  <c r="I95" i="3"/>
  <c r="Q95" i="3" s="1"/>
  <c r="G95" i="3"/>
  <c r="I94" i="3"/>
  <c r="Q94" i="3" s="1"/>
  <c r="G94" i="3"/>
  <c r="Q93" i="3"/>
  <c r="I93" i="3"/>
  <c r="G93" i="3"/>
  <c r="I92" i="3"/>
  <c r="Q92" i="3" s="1"/>
  <c r="G92" i="3"/>
  <c r="I91" i="3"/>
  <c r="Q91" i="3" s="1"/>
  <c r="G91" i="3"/>
  <c r="I90" i="3"/>
  <c r="Q90" i="3" s="1"/>
  <c r="G90" i="3"/>
  <c r="Q89" i="3"/>
  <c r="I89" i="3"/>
  <c r="G89" i="3"/>
  <c r="I88" i="3"/>
  <c r="Q88" i="3" s="1"/>
  <c r="G88" i="3"/>
  <c r="I87" i="3"/>
  <c r="Q87" i="3" s="1"/>
  <c r="G87" i="3"/>
  <c r="I86" i="3"/>
  <c r="Q86" i="3" s="1"/>
  <c r="G86" i="3"/>
  <c r="Q84" i="3"/>
  <c r="I84" i="3"/>
  <c r="G84" i="3"/>
  <c r="I82" i="3"/>
  <c r="Q82" i="3" s="1"/>
  <c r="G82" i="3"/>
  <c r="I80" i="3"/>
  <c r="Q80" i="3" s="1"/>
  <c r="G80" i="3"/>
  <c r="Q79" i="3"/>
  <c r="I79" i="3"/>
  <c r="G79" i="3"/>
  <c r="Q78" i="3"/>
  <c r="I78" i="3"/>
  <c r="G78" i="3"/>
  <c r="I77" i="3"/>
  <c r="Q77" i="3" s="1"/>
  <c r="G77" i="3"/>
  <c r="I76" i="3"/>
  <c r="Q76" i="3" s="1"/>
  <c r="G76" i="3"/>
  <c r="I75" i="3"/>
  <c r="Q75" i="3" s="1"/>
  <c r="G75" i="3"/>
  <c r="Q74" i="3"/>
  <c r="I74" i="3"/>
  <c r="G74" i="3"/>
  <c r="I73" i="3"/>
  <c r="Q73" i="3" s="1"/>
  <c r="G73" i="3"/>
  <c r="I72" i="3"/>
  <c r="Q72" i="3" s="1"/>
  <c r="G72" i="3"/>
  <c r="I71" i="3"/>
  <c r="Q71" i="3" s="1"/>
  <c r="G71" i="3"/>
  <c r="Q70" i="3"/>
  <c r="I70" i="3"/>
  <c r="G70" i="3"/>
  <c r="I68" i="3"/>
  <c r="Q68" i="3" s="1"/>
  <c r="G68" i="3"/>
  <c r="I67" i="3"/>
  <c r="Q67" i="3" s="1"/>
  <c r="G67" i="3"/>
  <c r="I66" i="3"/>
  <c r="Q66" i="3" s="1"/>
  <c r="G66" i="3"/>
  <c r="Q65" i="3"/>
  <c r="I65" i="3"/>
  <c r="I64" i="3"/>
  <c r="Q64" i="3" s="1"/>
  <c r="G64" i="3"/>
  <c r="I63" i="3"/>
  <c r="Q63" i="3" s="1"/>
  <c r="G63" i="3"/>
  <c r="Q62" i="3"/>
  <c r="I62" i="3"/>
  <c r="G62" i="3"/>
  <c r="I61" i="3"/>
  <c r="Q61" i="3" s="1"/>
  <c r="G61" i="3"/>
  <c r="I60" i="3"/>
  <c r="Q60" i="3" s="1"/>
  <c r="G60" i="3"/>
  <c r="Q59" i="3"/>
  <c r="I59" i="3"/>
  <c r="G59" i="3"/>
  <c r="Q58" i="3"/>
  <c r="I58" i="3"/>
  <c r="G58" i="3"/>
  <c r="I57" i="3"/>
  <c r="Q57" i="3" s="1"/>
  <c r="G57" i="3"/>
  <c r="I56" i="3"/>
  <c r="Q56" i="3" s="1"/>
  <c r="H56" i="3"/>
  <c r="G56" i="3" s="1"/>
  <c r="I55" i="3"/>
  <c r="Q55" i="3" s="1"/>
  <c r="G55" i="3"/>
  <c r="Q54" i="3"/>
  <c r="I54" i="3"/>
  <c r="G54" i="3"/>
  <c r="Q53" i="3"/>
  <c r="I53" i="3"/>
  <c r="G53" i="3"/>
  <c r="I52" i="3"/>
  <c r="Q52" i="3" s="1"/>
  <c r="G52" i="3"/>
  <c r="I51" i="3"/>
  <c r="Q51" i="3" s="1"/>
  <c r="G51" i="3"/>
  <c r="I50" i="3"/>
  <c r="Q50" i="3" s="1"/>
  <c r="G50" i="3"/>
  <c r="Q49" i="3"/>
  <c r="I49" i="3"/>
  <c r="G49" i="3"/>
  <c r="I48" i="3"/>
  <c r="Q48" i="3" s="1"/>
  <c r="G48" i="3"/>
  <c r="I47" i="3"/>
  <c r="Q47" i="3" s="1"/>
  <c r="G47" i="3"/>
  <c r="Q46" i="3"/>
  <c r="I46" i="3"/>
  <c r="G46" i="3"/>
  <c r="Q45" i="3"/>
  <c r="I45" i="3"/>
  <c r="G45" i="3"/>
  <c r="I44" i="3"/>
  <c r="Q44" i="3" s="1"/>
  <c r="G44" i="3"/>
  <c r="I43" i="3"/>
  <c r="Q43" i="3" s="1"/>
  <c r="G43" i="3"/>
  <c r="I42" i="3"/>
  <c r="Q42" i="3" s="1"/>
  <c r="G42" i="3"/>
  <c r="Q41" i="3"/>
  <c r="I41" i="3"/>
  <c r="G41" i="3"/>
  <c r="I40" i="3"/>
  <c r="Q40" i="3" s="1"/>
  <c r="G40" i="3"/>
  <c r="I39" i="3"/>
  <c r="Q39" i="3" s="1"/>
  <c r="G39" i="3"/>
  <c r="Q38" i="3"/>
  <c r="I38" i="3"/>
  <c r="G38" i="3"/>
  <c r="Q37" i="3"/>
  <c r="I37" i="3"/>
  <c r="G37" i="3"/>
  <c r="I36" i="3"/>
  <c r="Q36" i="3" s="1"/>
  <c r="G36" i="3"/>
  <c r="I35" i="3"/>
  <c r="Q35" i="3" s="1"/>
  <c r="G35" i="3"/>
  <c r="I34" i="3"/>
  <c r="Q34" i="3" s="1"/>
  <c r="G34" i="3"/>
  <c r="Q33" i="3"/>
  <c r="I33" i="3"/>
  <c r="G33" i="3"/>
  <c r="I32" i="3"/>
  <c r="Q32" i="3" s="1"/>
  <c r="G32" i="3"/>
  <c r="I31" i="3"/>
  <c r="Q31" i="3" s="1"/>
  <c r="G31" i="3"/>
  <c r="I30" i="3"/>
  <c r="Q30" i="3" s="1"/>
  <c r="G30" i="3"/>
  <c r="Q29" i="3"/>
  <c r="I29" i="3"/>
  <c r="G29" i="3"/>
  <c r="I28" i="3"/>
  <c r="Q28" i="3" s="1"/>
  <c r="G28" i="3"/>
  <c r="I27" i="3"/>
  <c r="Q27" i="3" s="1"/>
  <c r="AC26" i="3"/>
  <c r="AB26" i="3"/>
  <c r="I26" i="3"/>
  <c r="Q26" i="3" s="1"/>
  <c r="G26" i="3"/>
  <c r="AC25" i="3"/>
  <c r="AB25" i="3"/>
  <c r="Q25" i="3"/>
  <c r="I25" i="3"/>
  <c r="G25" i="3"/>
  <c r="AC24" i="3"/>
  <c r="AB24" i="3"/>
  <c r="I24" i="3"/>
  <c r="Q24" i="3" s="1"/>
  <c r="G24" i="3"/>
  <c r="AC23" i="3"/>
  <c r="AB23" i="3"/>
  <c r="I23" i="3"/>
  <c r="Q23" i="3" s="1"/>
  <c r="G23" i="3"/>
  <c r="AC22" i="3"/>
  <c r="AB22" i="3"/>
  <c r="I22" i="3"/>
  <c r="Q22" i="3" s="1"/>
  <c r="G22" i="3"/>
  <c r="AC21" i="3"/>
  <c r="AB21" i="3"/>
  <c r="Q21" i="3"/>
  <c r="I21" i="3"/>
  <c r="G21" i="3"/>
  <c r="AC20" i="3"/>
  <c r="AB20" i="3"/>
  <c r="I20" i="3"/>
  <c r="Q20" i="3" s="1"/>
  <c r="G20" i="3"/>
  <c r="AC19" i="3"/>
  <c r="AB19" i="3"/>
  <c r="I19" i="3"/>
  <c r="Q19" i="3" s="1"/>
  <c r="G19" i="3"/>
  <c r="AC18" i="3"/>
  <c r="AB18" i="3"/>
  <c r="I18" i="3"/>
  <c r="Q18" i="3" s="1"/>
  <c r="G18" i="3"/>
  <c r="AC17" i="3"/>
  <c r="AC27" i="3" s="1"/>
  <c r="AB17" i="3"/>
  <c r="Q17" i="3"/>
  <c r="I17" i="3"/>
  <c r="G17" i="3"/>
  <c r="Q16" i="3"/>
  <c r="I16" i="3"/>
  <c r="G16" i="3"/>
  <c r="I15" i="3"/>
  <c r="Q15" i="3" s="1"/>
  <c r="G15" i="3"/>
  <c r="I14" i="3"/>
  <c r="Q14" i="3" s="1"/>
  <c r="G14" i="3"/>
  <c r="AC13" i="3"/>
  <c r="AB13" i="3"/>
  <c r="AD13" i="3" s="1"/>
  <c r="I13" i="3"/>
  <c r="Q13" i="3" s="1"/>
  <c r="AC12" i="3"/>
  <c r="AB12" i="3"/>
  <c r="I12" i="3"/>
  <c r="Q12" i="3" s="1"/>
  <c r="G12" i="3"/>
  <c r="AC11" i="3"/>
  <c r="AB11" i="3"/>
  <c r="Q11" i="3"/>
  <c r="I11" i="3"/>
  <c r="G11" i="3"/>
  <c r="AC10" i="3"/>
  <c r="AB10" i="3"/>
  <c r="Q10" i="3"/>
  <c r="I10" i="3"/>
  <c r="G10" i="3"/>
  <c r="AC9" i="3"/>
  <c r="AB9" i="3"/>
  <c r="AD9" i="3" s="1"/>
  <c r="Q9" i="3"/>
  <c r="I9" i="3"/>
  <c r="G9" i="3"/>
  <c r="AC8" i="3"/>
  <c r="AB8" i="3"/>
  <c r="I8" i="3"/>
  <c r="Q8" i="3" s="1"/>
  <c r="G8" i="3"/>
  <c r="AC7" i="3"/>
  <c r="AB7" i="3"/>
  <c r="Q7" i="3"/>
  <c r="I7" i="3"/>
  <c r="G7" i="3"/>
  <c r="AC6" i="3"/>
  <c r="AC14" i="3" s="1"/>
  <c r="AB6" i="3"/>
  <c r="AB14" i="3" s="1"/>
  <c r="I6" i="3"/>
  <c r="Q6" i="3" s="1"/>
  <c r="G6" i="3"/>
  <c r="Q5" i="3"/>
  <c r="I5" i="3"/>
  <c r="G5" i="3"/>
  <c r="P4" i="3"/>
  <c r="O4" i="3"/>
  <c r="N4" i="3"/>
  <c r="M4" i="3"/>
  <c r="I4" i="3" s="1"/>
  <c r="Q4" i="3" s="1"/>
  <c r="L4" i="3"/>
  <c r="K4" i="3"/>
  <c r="J4" i="3"/>
  <c r="H4" i="3"/>
  <c r="F4" i="3"/>
  <c r="P176" i="3" s="1"/>
  <c r="E4" i="3"/>
  <c r="O175" i="2"/>
  <c r="P173" i="2"/>
  <c r="O173" i="2"/>
  <c r="K172" i="2"/>
  <c r="M171" i="2"/>
  <c r="K171" i="2"/>
  <c r="I165" i="2"/>
  <c r="Q165" i="2" s="1"/>
  <c r="G165" i="2"/>
  <c r="I164" i="2"/>
  <c r="Q164" i="2" s="1"/>
  <c r="G164" i="2"/>
  <c r="I163" i="2"/>
  <c r="Q163" i="2" s="1"/>
  <c r="G163" i="2"/>
  <c r="I162" i="2"/>
  <c r="Q162" i="2" s="1"/>
  <c r="G162" i="2"/>
  <c r="I161" i="2"/>
  <c r="Q161" i="2" s="1"/>
  <c r="G161" i="2"/>
  <c r="I160" i="2"/>
  <c r="Q160" i="2" s="1"/>
  <c r="Q159" i="2"/>
  <c r="I159" i="2"/>
  <c r="G159" i="2"/>
  <c r="I158" i="2"/>
  <c r="Q158" i="2" s="1"/>
  <c r="G158" i="2"/>
  <c r="Q157" i="2"/>
  <c r="I157" i="2"/>
  <c r="G157" i="2"/>
  <c r="I156" i="2"/>
  <c r="Q156" i="2" s="1"/>
  <c r="I155" i="2"/>
  <c r="Q155" i="2" s="1"/>
  <c r="G155" i="2"/>
  <c r="I154" i="2"/>
  <c r="Q154" i="2" s="1"/>
  <c r="G154" i="2"/>
  <c r="I153" i="2"/>
  <c r="Q153" i="2" s="1"/>
  <c r="G153" i="2"/>
  <c r="Q152" i="2"/>
  <c r="I152" i="2"/>
  <c r="G152" i="2"/>
  <c r="Q151" i="2"/>
  <c r="I151" i="2"/>
  <c r="G151" i="2"/>
  <c r="Q150" i="2"/>
  <c r="I150" i="2"/>
  <c r="G150" i="2"/>
  <c r="I149" i="2"/>
  <c r="Q149" i="2" s="1"/>
  <c r="G149" i="2"/>
  <c r="I148" i="2"/>
  <c r="Q148" i="2" s="1"/>
  <c r="G148" i="2"/>
  <c r="I147" i="2"/>
  <c r="Q147" i="2" s="1"/>
  <c r="G147" i="2"/>
  <c r="I146" i="2"/>
  <c r="Q146" i="2" s="1"/>
  <c r="G146" i="2"/>
  <c r="I145" i="2"/>
  <c r="Q145" i="2" s="1"/>
  <c r="G145" i="2"/>
  <c r="I144" i="2"/>
  <c r="Q144" i="2" s="1"/>
  <c r="G144" i="2"/>
  <c r="I143" i="2"/>
  <c r="Q143" i="2" s="1"/>
  <c r="G143" i="2"/>
  <c r="Q142" i="2"/>
  <c r="I142" i="2"/>
  <c r="G142" i="2"/>
  <c r="I141" i="2"/>
  <c r="Q141" i="2" s="1"/>
  <c r="G141" i="2"/>
  <c r="I140" i="2"/>
  <c r="Q140" i="2" s="1"/>
  <c r="G140" i="2"/>
  <c r="I139" i="2"/>
  <c r="Q139" i="2" s="1"/>
  <c r="G139" i="2"/>
  <c r="I138" i="2"/>
  <c r="Q138" i="2" s="1"/>
  <c r="G138" i="2"/>
  <c r="I137" i="2"/>
  <c r="Q137" i="2" s="1"/>
  <c r="G137" i="2"/>
  <c r="Q136" i="2"/>
  <c r="I136" i="2"/>
  <c r="G136" i="2"/>
  <c r="Q135" i="2"/>
  <c r="I135" i="2"/>
  <c r="G135" i="2"/>
  <c r="I134" i="2"/>
  <c r="Q134" i="2" s="1"/>
  <c r="G134" i="2"/>
  <c r="I133" i="2"/>
  <c r="Q133" i="2" s="1"/>
  <c r="G133" i="2"/>
  <c r="I132" i="2"/>
  <c r="Q132" i="2" s="1"/>
  <c r="G132" i="2"/>
  <c r="I131" i="2"/>
  <c r="Q131" i="2" s="1"/>
  <c r="G131" i="2"/>
  <c r="I130" i="2"/>
  <c r="Q130" i="2" s="1"/>
  <c r="G130" i="2"/>
  <c r="I129" i="2"/>
  <c r="Q129" i="2" s="1"/>
  <c r="G129" i="2"/>
  <c r="Q128" i="2"/>
  <c r="I128" i="2"/>
  <c r="I127" i="2"/>
  <c r="Q127" i="2" s="1"/>
  <c r="G127" i="2"/>
  <c r="I126" i="2"/>
  <c r="Q126" i="2" s="1"/>
  <c r="G126" i="2"/>
  <c r="Q125" i="2"/>
  <c r="I125" i="2"/>
  <c r="G125" i="2"/>
  <c r="I124" i="2"/>
  <c r="Q124" i="2" s="1"/>
  <c r="G124" i="2"/>
  <c r="I123" i="2"/>
  <c r="Q123" i="2" s="1"/>
  <c r="I122" i="2"/>
  <c r="Q122" i="2" s="1"/>
  <c r="G122" i="2"/>
  <c r="I121" i="2"/>
  <c r="Q121" i="2" s="1"/>
  <c r="G121" i="2"/>
  <c r="I120" i="2"/>
  <c r="Q120" i="2" s="1"/>
  <c r="G120" i="2"/>
  <c r="I119" i="2"/>
  <c r="Q119" i="2" s="1"/>
  <c r="G119" i="2"/>
  <c r="Q118" i="2"/>
  <c r="I118" i="2"/>
  <c r="G118" i="2"/>
  <c r="I117" i="2"/>
  <c r="Q117" i="2" s="1"/>
  <c r="G117" i="2"/>
  <c r="I116" i="2"/>
  <c r="Q116" i="2" s="1"/>
  <c r="G116" i="2"/>
  <c r="I115" i="2"/>
  <c r="Q115" i="2" s="1"/>
  <c r="G115" i="2"/>
  <c r="I114" i="2"/>
  <c r="Q114" i="2" s="1"/>
  <c r="G114" i="2"/>
  <c r="I113" i="2"/>
  <c r="Q113" i="2" s="1"/>
  <c r="G113" i="2"/>
  <c r="Q112" i="2"/>
  <c r="I112" i="2"/>
  <c r="G112" i="2"/>
  <c r="I111" i="2"/>
  <c r="Q111" i="2" s="1"/>
  <c r="G111" i="2"/>
  <c r="Q110" i="2"/>
  <c r="I110" i="2"/>
  <c r="G110" i="2"/>
  <c r="I109" i="2"/>
  <c r="Q109" i="2" s="1"/>
  <c r="G109" i="2"/>
  <c r="I108" i="2"/>
  <c r="Q108" i="2" s="1"/>
  <c r="G108" i="2"/>
  <c r="I107" i="2"/>
  <c r="Q107" i="2" s="1"/>
  <c r="G107" i="2"/>
  <c r="I106" i="2"/>
  <c r="Q106" i="2" s="1"/>
  <c r="G106" i="2"/>
  <c r="I105" i="2"/>
  <c r="Q105" i="2" s="1"/>
  <c r="G105" i="2"/>
  <c r="I104" i="2"/>
  <c r="Q104" i="2" s="1"/>
  <c r="G104" i="2"/>
  <c r="I103" i="2"/>
  <c r="Q103" i="2" s="1"/>
  <c r="G103" i="2"/>
  <c r="Q102" i="2"/>
  <c r="I102" i="2"/>
  <c r="G102" i="2"/>
  <c r="I101" i="2"/>
  <c r="Q101" i="2" s="1"/>
  <c r="G101" i="2"/>
  <c r="I100" i="2"/>
  <c r="Q100" i="2" s="1"/>
  <c r="G100" i="2"/>
  <c r="I99" i="2"/>
  <c r="Q99" i="2" s="1"/>
  <c r="G99" i="2"/>
  <c r="I97" i="2"/>
  <c r="Q97" i="2" s="1"/>
  <c r="I96" i="2"/>
  <c r="Q96" i="2" s="1"/>
  <c r="I95" i="2"/>
  <c r="Q95" i="2" s="1"/>
  <c r="G95" i="2"/>
  <c r="Q94" i="2"/>
  <c r="I94" i="2"/>
  <c r="G94" i="2"/>
  <c r="I93" i="2"/>
  <c r="Q93" i="2" s="1"/>
  <c r="G93" i="2"/>
  <c r="Q92" i="2"/>
  <c r="I92" i="2"/>
  <c r="G92" i="2"/>
  <c r="I91" i="2"/>
  <c r="Q91" i="2" s="1"/>
  <c r="G91" i="2"/>
  <c r="I90" i="2"/>
  <c r="Q90" i="2" s="1"/>
  <c r="G90" i="2"/>
  <c r="I89" i="2"/>
  <c r="Q89" i="2" s="1"/>
  <c r="G89" i="2"/>
  <c r="I88" i="2"/>
  <c r="Q88" i="2" s="1"/>
  <c r="G88" i="2"/>
  <c r="I87" i="2"/>
  <c r="Q87" i="2" s="1"/>
  <c r="G87" i="2"/>
  <c r="Q86" i="2"/>
  <c r="I86" i="2"/>
  <c r="G86" i="2"/>
  <c r="I84" i="2"/>
  <c r="Q84" i="2" s="1"/>
  <c r="G84" i="2"/>
  <c r="I82" i="2"/>
  <c r="Q82" i="2" s="1"/>
  <c r="G82" i="2"/>
  <c r="I80" i="2"/>
  <c r="Q80" i="2" s="1"/>
  <c r="G80" i="2"/>
  <c r="I79" i="2"/>
  <c r="Q79" i="2" s="1"/>
  <c r="G79" i="2"/>
  <c r="I78" i="2"/>
  <c r="Q78" i="2" s="1"/>
  <c r="G78" i="2"/>
  <c r="I77" i="2"/>
  <c r="Q77" i="2" s="1"/>
  <c r="G77" i="2"/>
  <c r="I76" i="2"/>
  <c r="Q76" i="2" s="1"/>
  <c r="G76" i="2"/>
  <c r="Q75" i="2"/>
  <c r="I75" i="2"/>
  <c r="G75" i="2"/>
  <c r="I74" i="2"/>
  <c r="Q74" i="2" s="1"/>
  <c r="G74" i="2"/>
  <c r="Q73" i="2"/>
  <c r="I73" i="2"/>
  <c r="G73" i="2"/>
  <c r="I72" i="2"/>
  <c r="Q72" i="2" s="1"/>
  <c r="G72" i="2"/>
  <c r="I71" i="2"/>
  <c r="Q71" i="2" s="1"/>
  <c r="G71" i="2"/>
  <c r="I70" i="2"/>
  <c r="Q70" i="2" s="1"/>
  <c r="G70" i="2"/>
  <c r="I68" i="2"/>
  <c r="Q68" i="2" s="1"/>
  <c r="G68" i="2"/>
  <c r="I67" i="2"/>
  <c r="Q67" i="2" s="1"/>
  <c r="G67" i="2"/>
  <c r="Q66" i="2"/>
  <c r="I66" i="2"/>
  <c r="G66" i="2"/>
  <c r="Q65" i="2"/>
  <c r="I65" i="2"/>
  <c r="I64" i="2"/>
  <c r="Q64" i="2" s="1"/>
  <c r="G64" i="2"/>
  <c r="I63" i="2"/>
  <c r="Q63" i="2" s="1"/>
  <c r="G63" i="2"/>
  <c r="I62" i="2"/>
  <c r="Q62" i="2" s="1"/>
  <c r="G62" i="2"/>
  <c r="Q61" i="2"/>
  <c r="I61" i="2"/>
  <c r="G61" i="2"/>
  <c r="I60" i="2"/>
  <c r="Q60" i="2" s="1"/>
  <c r="G60" i="2"/>
  <c r="Q59" i="2"/>
  <c r="I59" i="2"/>
  <c r="G59" i="2"/>
  <c r="I58" i="2"/>
  <c r="Q58" i="2" s="1"/>
  <c r="G58" i="2"/>
  <c r="I57" i="2"/>
  <c r="Q57" i="2" s="1"/>
  <c r="G57" i="2"/>
  <c r="I56" i="2"/>
  <c r="Q56" i="2" s="1"/>
  <c r="H56" i="2"/>
  <c r="G56" i="2" s="1"/>
  <c r="Q55" i="2"/>
  <c r="I55" i="2"/>
  <c r="G55" i="2"/>
  <c r="I54" i="2"/>
  <c r="Q54" i="2" s="1"/>
  <c r="G54" i="2"/>
  <c r="I53" i="2"/>
  <c r="Q53" i="2" s="1"/>
  <c r="G53" i="2"/>
  <c r="I52" i="2"/>
  <c r="Q52" i="2" s="1"/>
  <c r="G52" i="2"/>
  <c r="I51" i="2"/>
  <c r="Q51" i="2" s="1"/>
  <c r="G51" i="2"/>
  <c r="I50" i="2"/>
  <c r="Q50" i="2" s="1"/>
  <c r="G50" i="2"/>
  <c r="Q49" i="2"/>
  <c r="I49" i="2"/>
  <c r="G49" i="2"/>
  <c r="I48" i="2"/>
  <c r="Q48" i="2" s="1"/>
  <c r="G48" i="2"/>
  <c r="Q47" i="2"/>
  <c r="I47" i="2"/>
  <c r="G47" i="2"/>
  <c r="I46" i="2"/>
  <c r="Q46" i="2" s="1"/>
  <c r="G46" i="2"/>
  <c r="I45" i="2"/>
  <c r="Q45" i="2" s="1"/>
  <c r="G45" i="2"/>
  <c r="I44" i="2"/>
  <c r="Q44" i="2" s="1"/>
  <c r="G44" i="2"/>
  <c r="I43" i="2"/>
  <c r="Q43" i="2" s="1"/>
  <c r="G43" i="2"/>
  <c r="I42" i="2"/>
  <c r="Q42" i="2" s="1"/>
  <c r="G42" i="2"/>
  <c r="I41" i="2"/>
  <c r="Q41" i="2" s="1"/>
  <c r="G41" i="2"/>
  <c r="I40" i="2"/>
  <c r="Q40" i="2" s="1"/>
  <c r="G40" i="2"/>
  <c r="Q39" i="2"/>
  <c r="I39" i="2"/>
  <c r="G39" i="2"/>
  <c r="I38" i="2"/>
  <c r="Q38" i="2" s="1"/>
  <c r="G38" i="2"/>
  <c r="I37" i="2"/>
  <c r="Q37" i="2" s="1"/>
  <c r="G37" i="2"/>
  <c r="I36" i="2"/>
  <c r="Q36" i="2" s="1"/>
  <c r="G36" i="2"/>
  <c r="I35" i="2"/>
  <c r="Q35" i="2" s="1"/>
  <c r="G35" i="2"/>
  <c r="I34" i="2"/>
  <c r="Q34" i="2" s="1"/>
  <c r="G34" i="2"/>
  <c r="Q33" i="2"/>
  <c r="I33" i="2"/>
  <c r="G33" i="2"/>
  <c r="I32" i="2"/>
  <c r="Q32" i="2" s="1"/>
  <c r="G32" i="2"/>
  <c r="Q31" i="2"/>
  <c r="I31" i="2"/>
  <c r="G31" i="2"/>
  <c r="I30" i="2"/>
  <c r="Q30" i="2" s="1"/>
  <c r="G30" i="2"/>
  <c r="I29" i="2"/>
  <c r="Q29" i="2" s="1"/>
  <c r="G29" i="2"/>
  <c r="I28" i="2"/>
  <c r="Q28" i="2" s="1"/>
  <c r="G28" i="2"/>
  <c r="I27" i="2"/>
  <c r="Q27" i="2" s="1"/>
  <c r="AC26" i="2"/>
  <c r="AB26" i="2"/>
  <c r="I26" i="2"/>
  <c r="Q26" i="2" s="1"/>
  <c r="G26" i="2"/>
  <c r="AC25" i="2"/>
  <c r="AB25" i="2"/>
  <c r="I25" i="2"/>
  <c r="Q25" i="2" s="1"/>
  <c r="G25" i="2"/>
  <c r="AC24" i="2"/>
  <c r="AB24" i="2"/>
  <c r="I24" i="2"/>
  <c r="Q24" i="2" s="1"/>
  <c r="G24" i="2"/>
  <c r="AC23" i="2"/>
  <c r="AB23" i="2"/>
  <c r="I23" i="2"/>
  <c r="Q23" i="2" s="1"/>
  <c r="G23" i="2"/>
  <c r="AC22" i="2"/>
  <c r="AB22" i="2"/>
  <c r="Q22" i="2"/>
  <c r="I22" i="2"/>
  <c r="G22" i="2"/>
  <c r="AC21" i="2"/>
  <c r="AB21" i="2"/>
  <c r="I21" i="2"/>
  <c r="Q21" i="2" s="1"/>
  <c r="G21" i="2"/>
  <c r="AC20" i="2"/>
  <c r="AB20" i="2"/>
  <c r="I20" i="2"/>
  <c r="Q20" i="2" s="1"/>
  <c r="G20" i="2"/>
  <c r="AC19" i="2"/>
  <c r="AB19" i="2"/>
  <c r="I19" i="2"/>
  <c r="Q19" i="2" s="1"/>
  <c r="G19" i="2"/>
  <c r="AC18" i="2"/>
  <c r="AB18" i="2"/>
  <c r="I18" i="2"/>
  <c r="Q18" i="2" s="1"/>
  <c r="G18" i="2"/>
  <c r="AC17" i="2"/>
  <c r="AB17" i="2"/>
  <c r="I17" i="2"/>
  <c r="Q17" i="2" s="1"/>
  <c r="G17" i="2"/>
  <c r="I16" i="2"/>
  <c r="Q16" i="2" s="1"/>
  <c r="G16" i="2"/>
  <c r="Q15" i="2"/>
  <c r="I15" i="2"/>
  <c r="G15" i="2"/>
  <c r="I14" i="2"/>
  <c r="Q14" i="2" s="1"/>
  <c r="G14" i="2"/>
  <c r="AC13" i="2"/>
  <c r="AB13" i="2"/>
  <c r="I13" i="2"/>
  <c r="Q13" i="2" s="1"/>
  <c r="AC12" i="2"/>
  <c r="AB12" i="2"/>
  <c r="Q12" i="2"/>
  <c r="I12" i="2"/>
  <c r="G12" i="2"/>
  <c r="AC11" i="2"/>
  <c r="AB11" i="2"/>
  <c r="Q11" i="2"/>
  <c r="I11" i="2"/>
  <c r="G11" i="2"/>
  <c r="AC10" i="2"/>
  <c r="AB10" i="2"/>
  <c r="I10" i="2"/>
  <c r="Q10" i="2" s="1"/>
  <c r="G10" i="2"/>
  <c r="AC9" i="2"/>
  <c r="AB9" i="2"/>
  <c r="I9" i="2"/>
  <c r="Q9" i="2" s="1"/>
  <c r="G9" i="2"/>
  <c r="AC8" i="2"/>
  <c r="AB8" i="2"/>
  <c r="I8" i="2"/>
  <c r="Q8" i="2" s="1"/>
  <c r="G8" i="2"/>
  <c r="AC7" i="2"/>
  <c r="AB7" i="2"/>
  <c r="I7" i="2"/>
  <c r="Q7" i="2" s="1"/>
  <c r="G7" i="2"/>
  <c r="AC6" i="2"/>
  <c r="AB6" i="2"/>
  <c r="I6" i="2"/>
  <c r="Q6" i="2" s="1"/>
  <c r="G6" i="2"/>
  <c r="I5" i="2"/>
  <c r="Q5" i="2" s="1"/>
  <c r="G5" i="2"/>
  <c r="P4" i="2"/>
  <c r="O4" i="2"/>
  <c r="N4" i="2"/>
  <c r="M4" i="2"/>
  <c r="L4" i="2"/>
  <c r="K4" i="2"/>
  <c r="J4" i="2"/>
  <c r="I4" i="2" s="1"/>
  <c r="H4" i="2"/>
  <c r="F4" i="2"/>
  <c r="P177" i="2" s="1"/>
  <c r="E4" i="2"/>
  <c r="AC27" i="2" l="1"/>
  <c r="AB27" i="3"/>
  <c r="AD18" i="3" s="1"/>
  <c r="AD11" i="3"/>
  <c r="AD8" i="3"/>
  <c r="AD6" i="3"/>
  <c r="AD10" i="3"/>
  <c r="G4" i="3"/>
  <c r="AD12" i="3"/>
  <c r="AD7" i="3"/>
  <c r="AB27" i="2"/>
  <c r="AD20" i="2" s="1"/>
  <c r="AC14" i="2"/>
  <c r="AB14" i="2"/>
  <c r="AD13" i="2" s="1"/>
  <c r="G4" i="2"/>
  <c r="Q4" i="2"/>
  <c r="AD18" i="2" l="1"/>
  <c r="AD23" i="2"/>
  <c r="AD17" i="2"/>
  <c r="AD22" i="2"/>
  <c r="AD10" i="2"/>
  <c r="AD21" i="2"/>
  <c r="AD19" i="2"/>
  <c r="AD24" i="3"/>
  <c r="AD17" i="3"/>
  <c r="AD22" i="3"/>
  <c r="AD21" i="3"/>
  <c r="AD19" i="3"/>
  <c r="AD20" i="3"/>
  <c r="AD26" i="3"/>
  <c r="AD23" i="3"/>
  <c r="AD25" i="3"/>
  <c r="AD14" i="3"/>
  <c r="AD24" i="2"/>
  <c r="AD25" i="2"/>
  <c r="AD26" i="2"/>
  <c r="AD11" i="2"/>
  <c r="AD6" i="2"/>
  <c r="AD8" i="2"/>
  <c r="AD7" i="2"/>
  <c r="AD12" i="2"/>
  <c r="AD9" i="2"/>
  <c r="AD27" i="2" l="1"/>
  <c r="AD27" i="3"/>
  <c r="AD14" i="2"/>
</calcChain>
</file>

<file path=xl/sharedStrings.xml><?xml version="1.0" encoding="utf-8"?>
<sst xmlns="http://schemas.openxmlformats.org/spreadsheetml/2006/main" count="2356" uniqueCount="343">
  <si>
    <t>연번</t>
    <phoneticPr fontId="3" type="noConversion"/>
  </si>
  <si>
    <t>소재지</t>
    <phoneticPr fontId="3" type="noConversion"/>
  </si>
  <si>
    <t>지번</t>
    <phoneticPr fontId="3" type="noConversion"/>
  </si>
  <si>
    <t>지목</t>
    <phoneticPr fontId="3" type="noConversion"/>
  </si>
  <si>
    <t>공부면적
(㎡)</t>
    <phoneticPr fontId="3" type="noConversion"/>
  </si>
  <si>
    <t>편입면적
(㎡)</t>
    <phoneticPr fontId="3" type="noConversion"/>
  </si>
  <si>
    <t>개발행위
허가면적
(㎡)</t>
    <phoneticPr fontId="3" type="noConversion"/>
  </si>
  <si>
    <t>원형보전
면적(㎡)</t>
    <phoneticPr fontId="3" type="noConversion"/>
  </si>
  <si>
    <t>관광휴양시설 편입면적(㎡)</t>
    <phoneticPr fontId="3" type="noConversion"/>
  </si>
  <si>
    <t>체육시설
편입면적(㎡)</t>
    <phoneticPr fontId="3" type="noConversion"/>
  </si>
  <si>
    <t>소유자</t>
    <phoneticPr fontId="3" type="noConversion"/>
  </si>
  <si>
    <t>관계인</t>
    <phoneticPr fontId="3" type="noConversion"/>
  </si>
  <si>
    <t>비고</t>
    <phoneticPr fontId="3" type="noConversion"/>
  </si>
  <si>
    <t>합계</t>
    <phoneticPr fontId="3" type="noConversion"/>
  </si>
  <si>
    <r>
      <t xml:space="preserve">콘도1
</t>
    </r>
    <r>
      <rPr>
        <b/>
        <sz val="7"/>
        <rFont val="맑은 고딕"/>
        <family val="3"/>
        <charset val="129"/>
        <scheme val="minor"/>
      </rPr>
      <t>실버타운</t>
    </r>
    <phoneticPr fontId="3" type="noConversion"/>
  </si>
  <si>
    <t>호텔</t>
    <phoneticPr fontId="3" type="noConversion"/>
  </si>
  <si>
    <r>
      <t xml:space="preserve">콘도2
</t>
    </r>
    <r>
      <rPr>
        <b/>
        <sz val="7"/>
        <rFont val="맑은 고딕"/>
        <family val="3"/>
        <charset val="129"/>
        <scheme val="minor"/>
      </rPr>
      <t>테라스하우스</t>
    </r>
    <r>
      <rPr>
        <b/>
        <sz val="8"/>
        <rFont val="맑은 고딕"/>
        <family val="3"/>
        <charset val="129"/>
        <scheme val="minor"/>
      </rPr>
      <t>1</t>
    </r>
    <phoneticPr fontId="3" type="noConversion"/>
  </si>
  <si>
    <r>
      <t xml:space="preserve">콘도3
</t>
    </r>
    <r>
      <rPr>
        <b/>
        <sz val="7"/>
        <rFont val="맑은 고딕"/>
        <family val="3"/>
        <charset val="129"/>
        <scheme val="minor"/>
      </rPr>
      <t>테라스하우스2</t>
    </r>
    <phoneticPr fontId="3" type="noConversion"/>
  </si>
  <si>
    <t>콘도4</t>
    <phoneticPr fontId="3" type="noConversion"/>
  </si>
  <si>
    <t>판매시설</t>
    <phoneticPr fontId="3" type="noConversion"/>
  </si>
  <si>
    <t>근생시설</t>
    <phoneticPr fontId="3" type="noConversion"/>
  </si>
  <si>
    <t>성명</t>
    <phoneticPr fontId="3" type="noConversion"/>
  </si>
  <si>
    <t>주소</t>
    <phoneticPr fontId="3" type="noConversion"/>
  </si>
  <si>
    <t>권리의 종류 및 내용</t>
    <phoneticPr fontId="3" type="noConversion"/>
  </si>
  <si>
    <t>합계(156필지)</t>
    <phoneticPr fontId="3" type="noConversion"/>
  </si>
  <si>
    <t>임호정리</t>
  </si>
  <si>
    <t>전</t>
  </si>
  <si>
    <t>㈜리건종합건설</t>
    <phoneticPr fontId="3" type="noConversion"/>
  </si>
  <si>
    <t>274-1</t>
  </si>
  <si>
    <t>국(국토부)</t>
    <phoneticPr fontId="3" type="noConversion"/>
  </si>
  <si>
    <t>275-1</t>
  </si>
  <si>
    <t>275-2</t>
  </si>
  <si>
    <t>대</t>
  </si>
  <si>
    <t>잡</t>
  </si>
  <si>
    <t>280-1</t>
  </si>
  <si>
    <t>도</t>
  </si>
  <si>
    <t>답</t>
  </si>
  <si>
    <t>344-24</t>
  </si>
  <si>
    <t>천</t>
  </si>
  <si>
    <t>344-34</t>
  </si>
  <si>
    <t>임</t>
  </si>
  <si>
    <t>구</t>
  </si>
  <si>
    <t>국(농림부)</t>
    <phoneticPr fontId="3" type="noConversion"/>
  </si>
  <si>
    <t>산9</t>
  </si>
  <si>
    <t>산47</t>
  </si>
  <si>
    <t>박종섭</t>
  </si>
  <si>
    <t>강릉시 교동183-137</t>
  </si>
  <si>
    <t>산48</t>
  </si>
  <si>
    <t>전석표</t>
  </si>
  <si>
    <t>산49</t>
  </si>
  <si>
    <t>산49-1</t>
  </si>
  <si>
    <t>산50</t>
  </si>
  <si>
    <t>산50-1</t>
  </si>
  <si>
    <t>산51</t>
  </si>
  <si>
    <t>산52</t>
  </si>
  <si>
    <t>산53</t>
  </si>
  <si>
    <t>산54</t>
  </si>
  <si>
    <t>산59</t>
  </si>
  <si>
    <t>산62-1</t>
  </si>
  <si>
    <t>산64</t>
  </si>
  <si>
    <t>산64-1</t>
  </si>
  <si>
    <t>산64-2</t>
  </si>
  <si>
    <t>공(강원도)</t>
    <phoneticPr fontId="3" type="noConversion"/>
  </si>
  <si>
    <t>산64-3</t>
  </si>
  <si>
    <t>산65</t>
  </si>
  <si>
    <t>산65-1</t>
  </si>
  <si>
    <t>산66</t>
  </si>
  <si>
    <t>산67</t>
  </si>
  <si>
    <t>공(양양군)</t>
  </si>
  <si>
    <t>산69</t>
  </si>
  <si>
    <t>국(산림청)</t>
    <phoneticPr fontId="3" type="noConversion"/>
  </si>
  <si>
    <t>산70</t>
  </si>
  <si>
    <t>산71</t>
  </si>
  <si>
    <t>산72</t>
  </si>
  <si>
    <t>산74</t>
  </si>
  <si>
    <t>산75</t>
  </si>
  <si>
    <t>산76</t>
  </si>
  <si>
    <t>산77</t>
  </si>
  <si>
    <t>산78</t>
  </si>
  <si>
    <t>산79</t>
  </si>
  <si>
    <t>산80</t>
  </si>
  <si>
    <t>산81</t>
  </si>
  <si>
    <t>산82</t>
  </si>
  <si>
    <t>산82-1</t>
  </si>
  <si>
    <t>산82-2</t>
  </si>
  <si>
    <t>한국전력공사</t>
    <phoneticPr fontId="3" type="noConversion"/>
  </si>
  <si>
    <t>전라남도 나주시 전력로 55</t>
    <phoneticPr fontId="3" type="noConversion"/>
  </si>
  <si>
    <t>산82-3</t>
  </si>
  <si>
    <t>산82-4</t>
  </si>
  <si>
    <t>산82-5</t>
  </si>
  <si>
    <t>산82-6</t>
  </si>
  <si>
    <t>산83</t>
  </si>
  <si>
    <t>산85</t>
  </si>
  <si>
    <t>산86</t>
  </si>
  <si>
    <t>산87</t>
  </si>
  <si>
    <t>산88</t>
  </si>
  <si>
    <t>산89</t>
  </si>
  <si>
    <t>산90</t>
  </si>
  <si>
    <t>산91</t>
  </si>
  <si>
    <t>산92</t>
  </si>
  <si>
    <t>산93</t>
  </si>
  <si>
    <t>산94</t>
  </si>
  <si>
    <t>한국전력공사 외 2인</t>
    <phoneticPr fontId="3" type="noConversion"/>
  </si>
  <si>
    <t>서울시 강남구 삼성동 87</t>
    <phoneticPr fontId="3" type="noConversion"/>
  </si>
  <si>
    <t>산95</t>
  </si>
  <si>
    <t>산96</t>
  </si>
  <si>
    <t>산97</t>
  </si>
  <si>
    <t>산98</t>
  </si>
  <si>
    <t>산99</t>
  </si>
  <si>
    <t>산99-1</t>
  </si>
  <si>
    <t>산101</t>
  </si>
  <si>
    <t>산102</t>
  </si>
  <si>
    <t>산103</t>
  </si>
  <si>
    <t>산104</t>
  </si>
  <si>
    <t>산105</t>
  </si>
  <si>
    <t>산105-1</t>
  </si>
  <si>
    <t>산105-2</t>
  </si>
  <si>
    <t>산106</t>
  </si>
  <si>
    <t>산106-1</t>
  </si>
  <si>
    <t>산107</t>
  </si>
  <si>
    <t>산108</t>
  </si>
  <si>
    <t>산109</t>
  </si>
  <si>
    <t>산110</t>
  </si>
  <si>
    <t>산110-1</t>
  </si>
  <si>
    <t>산111</t>
  </si>
  <si>
    <t>입암리</t>
  </si>
  <si>
    <t>69-5</t>
    <phoneticPr fontId="3" type="noConversion"/>
  </si>
  <si>
    <t>77-3</t>
    <phoneticPr fontId="3" type="noConversion"/>
  </si>
  <si>
    <t>국(기재부)</t>
  </si>
  <si>
    <t>99-1</t>
    <phoneticPr fontId="3" type="noConversion"/>
  </si>
  <si>
    <t>103-1</t>
  </si>
  <si>
    <t>105-1</t>
  </si>
  <si>
    <t>105-2</t>
  </si>
  <si>
    <t>107-1</t>
  </si>
  <si>
    <t>107-2</t>
  </si>
  <si>
    <t>309-1</t>
  </si>
  <si>
    <t>346-3</t>
  </si>
  <si>
    <t>산138</t>
  </si>
  <si>
    <t>산139</t>
  </si>
  <si>
    <t>산139-1</t>
  </si>
  <si>
    <t>산140-1</t>
  </si>
  <si>
    <t>산141</t>
  </si>
  <si>
    <t>산142</t>
  </si>
  <si>
    <t>산143</t>
  </si>
  <si>
    <t>산144</t>
  </si>
  <si>
    <t>산145-1</t>
  </si>
  <si>
    <t>산145-2</t>
  </si>
  <si>
    <t>산146</t>
  </si>
  <si>
    <t>산147</t>
  </si>
  <si>
    <t>산148-1</t>
  </si>
  <si>
    <t>산148-2</t>
  </si>
  <si>
    <t>산149</t>
  </si>
  <si>
    <t>산150</t>
  </si>
  <si>
    <t>산151</t>
  </si>
  <si>
    <t>산152</t>
  </si>
  <si>
    <t>산153</t>
  </si>
  <si>
    <t>산154</t>
  </si>
  <si>
    <t>산155</t>
  </si>
  <si>
    <t>산156</t>
  </si>
  <si>
    <t>산157-1</t>
  </si>
  <si>
    <t>산158</t>
  </si>
  <si>
    <t>산159</t>
  </si>
  <si>
    <t>산159-1</t>
  </si>
  <si>
    <t>산159-2</t>
  </si>
  <si>
    <t>산159-3</t>
  </si>
  <si>
    <t>산159-4</t>
  </si>
  <si>
    <t>산159-5</t>
  </si>
  <si>
    <t>산160</t>
  </si>
  <si>
    <t>산161</t>
  </si>
  <si>
    <t>산162</t>
  </si>
  <si>
    <t>한국전력공사</t>
  </si>
  <si>
    <t>나주시 전력로 55</t>
  </si>
  <si>
    <t>지상권</t>
  </si>
  <si>
    <t>산164</t>
  </si>
  <si>
    <t>산166</t>
  </si>
  <si>
    <t>산167</t>
  </si>
  <si>
    <t>산168</t>
  </si>
  <si>
    <t>산169-1</t>
  </si>
  <si>
    <t>산169-2</t>
  </si>
  <si>
    <t>산170</t>
  </si>
  <si>
    <t>산171-1</t>
  </si>
  <si>
    <t>산173</t>
  </si>
  <si>
    <t>산174</t>
  </si>
  <si>
    <t>산175</t>
  </si>
  <si>
    <t>산176</t>
  </si>
  <si>
    <t>산177</t>
  </si>
  <si>
    <t>지목별 현황</t>
    <phoneticPr fontId="3" type="noConversion"/>
  </si>
  <si>
    <t>전</t>
    <phoneticPr fontId="3" type="noConversion"/>
  </si>
  <si>
    <t>답</t>
    <phoneticPr fontId="3" type="noConversion"/>
  </si>
  <si>
    <t>도</t>
    <phoneticPr fontId="3" type="noConversion"/>
  </si>
  <si>
    <t>구</t>
    <phoneticPr fontId="3" type="noConversion"/>
  </si>
  <si>
    <t>임</t>
    <phoneticPr fontId="3" type="noConversion"/>
  </si>
  <si>
    <t>대</t>
    <phoneticPr fontId="3" type="noConversion"/>
  </si>
  <si>
    <t>잡</t>
    <phoneticPr fontId="3" type="noConversion"/>
  </si>
  <si>
    <t>천</t>
    <phoneticPr fontId="3" type="noConversion"/>
  </si>
  <si>
    <r>
      <t>면적(</t>
    </r>
    <r>
      <rPr>
        <sz val="11"/>
        <rFont val="맑은 고딕"/>
        <family val="3"/>
        <charset val="129"/>
      </rPr>
      <t>㎡</t>
    </r>
    <r>
      <rPr>
        <sz val="7.7"/>
        <rFont val="맑은 고딕"/>
        <family val="3"/>
        <charset val="129"/>
      </rPr>
      <t>)</t>
    </r>
    <phoneticPr fontId="3" type="noConversion"/>
  </si>
  <si>
    <t>필지수</t>
    <phoneticPr fontId="3" type="noConversion"/>
  </si>
  <si>
    <t>비율(%)</t>
    <phoneticPr fontId="3" type="noConversion"/>
  </si>
  <si>
    <t>소유자별 현황</t>
    <phoneticPr fontId="3" type="noConversion"/>
  </si>
  <si>
    <t>국(기재부)</t>
    <phoneticPr fontId="3" type="noConversion"/>
  </si>
  <si>
    <t>사유지</t>
    <phoneticPr fontId="3" type="noConversion"/>
  </si>
  <si>
    <t>국유지</t>
    <phoneticPr fontId="3" type="noConversion"/>
  </si>
  <si>
    <t>공유지</t>
    <phoneticPr fontId="3" type="noConversion"/>
  </si>
  <si>
    <t>한국자산신탁(주)</t>
  </si>
  <si>
    <t>서울 강남구 테헤란로 306</t>
  </si>
  <si>
    <t>양양군 양양읍 한고개길 17-19, 5층</t>
  </si>
  <si>
    <t>양양군 양양읍 한고개길 17-19, 5층</t>
    <phoneticPr fontId="3" type="noConversion"/>
  </si>
  <si>
    <t>지상권</t>
    <phoneticPr fontId="3" type="noConversion"/>
  </si>
  <si>
    <t>신탁원부</t>
    <phoneticPr fontId="3" type="noConversion"/>
  </si>
  <si>
    <t>제2021-910호</t>
    <phoneticPr fontId="3" type="noConversion"/>
  </si>
  <si>
    <t>제2021-911호</t>
    <phoneticPr fontId="3" type="noConversion"/>
  </si>
  <si>
    <t>제2021-912호</t>
  </si>
  <si>
    <t>제2021-913호</t>
  </si>
  <si>
    <t>제2021-914호</t>
  </si>
  <si>
    <t>제2021-915호</t>
    <phoneticPr fontId="3" type="noConversion"/>
  </si>
  <si>
    <t>제2021-916호</t>
  </si>
  <si>
    <t>제2021-917호</t>
  </si>
  <si>
    <t>제2021-918호</t>
    <phoneticPr fontId="3" type="noConversion"/>
  </si>
  <si>
    <t>제2021-919호</t>
    <phoneticPr fontId="3" type="noConversion"/>
  </si>
  <si>
    <t>제2022-2호</t>
    <phoneticPr fontId="3" type="noConversion"/>
  </si>
  <si>
    <t>제2021-920호</t>
    <phoneticPr fontId="3" type="noConversion"/>
  </si>
  <si>
    <t>제2021-921호</t>
  </si>
  <si>
    <t>제2021-922호</t>
  </si>
  <si>
    <t>제2021-923호</t>
  </si>
  <si>
    <t>제2021-924호</t>
  </si>
  <si>
    <t>제2021-925호</t>
  </si>
  <si>
    <t>제2021-926호</t>
  </si>
  <si>
    <t>제2021-927호</t>
  </si>
  <si>
    <t>제2021-928호</t>
  </si>
  <si>
    <t>제2021-929호</t>
  </si>
  <si>
    <t>제2021-930호</t>
  </si>
  <si>
    <t>제2021-931호</t>
    <phoneticPr fontId="3" type="noConversion"/>
  </si>
  <si>
    <t>제2021-932호</t>
  </si>
  <si>
    <t>제2021-933호</t>
  </si>
  <si>
    <t>제2021-935호</t>
  </si>
  <si>
    <t>제2021-936호</t>
  </si>
  <si>
    <t>제2021-938호</t>
  </si>
  <si>
    <t>제2021-939호</t>
  </si>
  <si>
    <t>제2021-940호</t>
  </si>
  <si>
    <t>제2021-941호</t>
  </si>
  <si>
    <t>제2022-3호</t>
    <phoneticPr fontId="3" type="noConversion"/>
  </si>
  <si>
    <t>제2021-934호</t>
    <phoneticPr fontId="3" type="noConversion"/>
  </si>
  <si>
    <t>재2022-4호</t>
    <phoneticPr fontId="3" type="noConversion"/>
  </si>
  <si>
    <t>제2021-937호</t>
    <phoneticPr fontId="3" type="noConversion"/>
  </si>
  <si>
    <t>제2021-942호</t>
  </si>
  <si>
    <t>제2021-943호</t>
  </si>
  <si>
    <t>제2021-944호</t>
  </si>
  <si>
    <t>제2021-945호</t>
    <phoneticPr fontId="3" type="noConversion"/>
  </si>
  <si>
    <t>제2021-946호</t>
  </si>
  <si>
    <t>제2021-947호</t>
  </si>
  <si>
    <t>제2021-948호</t>
  </si>
  <si>
    <t>제2021-949호</t>
  </si>
  <si>
    <t>제2021-950호</t>
  </si>
  <si>
    <t>제2021-951호</t>
  </si>
  <si>
    <t>제2021-952호</t>
  </si>
  <si>
    <t>제2021-953호</t>
  </si>
  <si>
    <t>제2021-954호</t>
  </si>
  <si>
    <t>제2021-955호</t>
  </si>
  <si>
    <t>제2021-956호</t>
  </si>
  <si>
    <t>제2021-957호</t>
  </si>
  <si>
    <t>제2021-958호</t>
  </si>
  <si>
    <t>제2021-959호</t>
  </si>
  <si>
    <t>제2021-960호</t>
    <phoneticPr fontId="3" type="noConversion"/>
  </si>
  <si>
    <t>제2021-961호</t>
  </si>
  <si>
    <t>제2021-962호</t>
  </si>
  <si>
    <t>제2021-963호</t>
    <phoneticPr fontId="3" type="noConversion"/>
  </si>
  <si>
    <t>제2021-964호</t>
  </si>
  <si>
    <t>제2021-965호</t>
  </si>
  <si>
    <t>제2021-966호</t>
  </si>
  <si>
    <t>제2021-1023호</t>
    <phoneticPr fontId="3" type="noConversion"/>
  </si>
  <si>
    <t>제2021-967호</t>
    <phoneticPr fontId="3" type="noConversion"/>
  </si>
  <si>
    <t>제2021-968호</t>
    <phoneticPr fontId="3" type="noConversion"/>
  </si>
  <si>
    <t>제2021-969호</t>
    <phoneticPr fontId="3" type="noConversion"/>
  </si>
  <si>
    <t>제2021-970호</t>
    <phoneticPr fontId="3" type="noConversion"/>
  </si>
  <si>
    <t>제2021-971호</t>
  </si>
  <si>
    <t>제2021-972호</t>
  </si>
  <si>
    <t>제2021-973호</t>
  </si>
  <si>
    <t>제2021-974호</t>
  </si>
  <si>
    <t>제2021-975호</t>
  </si>
  <si>
    <t>제2021-976호</t>
    <phoneticPr fontId="3" type="noConversion"/>
  </si>
  <si>
    <t>제2021-977호</t>
    <phoneticPr fontId="3" type="noConversion"/>
  </si>
  <si>
    <t>제2021-980호</t>
  </si>
  <si>
    <t>제2021-981호</t>
  </si>
  <si>
    <t>제2021-982호</t>
  </si>
  <si>
    <t>제2021-997호</t>
  </si>
  <si>
    <t>77-4</t>
    <phoneticPr fontId="3" type="noConversion"/>
  </si>
  <si>
    <t>제2022-5호</t>
    <phoneticPr fontId="3" type="noConversion"/>
  </si>
  <si>
    <t>분할로인한 면적수정</t>
    <phoneticPr fontId="3" type="noConversion"/>
  </si>
  <si>
    <t>제2021-978호</t>
    <phoneticPr fontId="3" type="noConversion"/>
  </si>
  <si>
    <t>제2021-979호</t>
  </si>
  <si>
    <t>제2021-1024호</t>
    <phoneticPr fontId="3" type="noConversion"/>
  </si>
  <si>
    <t>제2021-983</t>
    <phoneticPr fontId="3" type="noConversion"/>
  </si>
  <si>
    <t>제2021-984</t>
  </si>
  <si>
    <t>제2021-985</t>
  </si>
  <si>
    <t>제2021-986</t>
  </si>
  <si>
    <t>제2021-1025호</t>
    <phoneticPr fontId="3" type="noConversion"/>
  </si>
  <si>
    <t>제2021-987</t>
    <phoneticPr fontId="3" type="noConversion"/>
  </si>
  <si>
    <t>제2021-988</t>
  </si>
  <si>
    <t>제2021-989</t>
  </si>
  <si>
    <t>제2021-990</t>
  </si>
  <si>
    <t>제2021-991</t>
  </si>
  <si>
    <t>제2021-992</t>
  </si>
  <si>
    <t>제2022-6호</t>
    <phoneticPr fontId="3" type="noConversion"/>
  </si>
  <si>
    <t>제2021-993호</t>
    <phoneticPr fontId="3" type="noConversion"/>
  </si>
  <si>
    <t>제2021-994호</t>
  </si>
  <si>
    <t>제2021-995호</t>
  </si>
  <si>
    <t>제2021-996호</t>
    <phoneticPr fontId="3" type="noConversion"/>
  </si>
  <si>
    <t>제2021-998호</t>
  </si>
  <si>
    <t>제2021-999호</t>
  </si>
  <si>
    <t>제2021-1000호</t>
  </si>
  <si>
    <t>제2021-1001호</t>
  </si>
  <si>
    <t>제2021-1002호</t>
  </si>
  <si>
    <t>제2021-1026호</t>
    <phoneticPr fontId="3" type="noConversion"/>
  </si>
  <si>
    <t>제2021-1003</t>
    <phoneticPr fontId="3" type="noConversion"/>
  </si>
  <si>
    <t>제2021-1004</t>
  </si>
  <si>
    <t>제2021-1005</t>
  </si>
  <si>
    <t>제2021-1006</t>
  </si>
  <si>
    <t>제2021-1007호</t>
    <phoneticPr fontId="3" type="noConversion"/>
  </si>
  <si>
    <t>제2021-1008호</t>
  </si>
  <si>
    <t>제2021-1009호</t>
  </si>
  <si>
    <t>제2021-1010호</t>
  </si>
  <si>
    <t>제2021-1011호</t>
  </si>
  <si>
    <t>제2021-1012호</t>
  </si>
  <si>
    <t>제2021-1013호</t>
  </si>
  <si>
    <t>제2021-1014호</t>
  </si>
  <si>
    <t>제2021-1022호</t>
    <phoneticPr fontId="3" type="noConversion"/>
  </si>
  <si>
    <t>제2021-1015호</t>
    <phoneticPr fontId="3" type="noConversion"/>
  </si>
  <si>
    <t>제2021-1016호</t>
    <phoneticPr fontId="3" type="noConversion"/>
  </si>
  <si>
    <t>제2021-1017호</t>
    <phoneticPr fontId="3" type="noConversion"/>
  </si>
  <si>
    <t>제2022-7호</t>
    <phoneticPr fontId="3" type="noConversion"/>
  </si>
  <si>
    <t>제2021-1027호</t>
    <phoneticPr fontId="3" type="noConversion"/>
  </si>
  <si>
    <t>제2022-8호</t>
    <phoneticPr fontId="3" type="noConversion"/>
  </si>
  <si>
    <t>제2021-1018호</t>
    <phoneticPr fontId="3" type="noConversion"/>
  </si>
  <si>
    <t>제2021-1019호</t>
  </si>
  <si>
    <t>제2021-1020호</t>
  </si>
  <si>
    <t>제2021-1021호</t>
    <phoneticPr fontId="3" type="noConversion"/>
  </si>
  <si>
    <t>77-1</t>
    <phoneticPr fontId="3" type="noConversion"/>
  </si>
  <si>
    <t>국(재경원)</t>
    <phoneticPr fontId="3" type="noConversion"/>
  </si>
  <si>
    <t>입암리</t>
    <phoneticPr fontId="3" type="noConversion"/>
  </si>
  <si>
    <t>한국자산신탁(주)</t>
    <phoneticPr fontId="3" type="noConversion"/>
  </si>
  <si>
    <t>서울 강남구 테헤란로 306</t>
    <phoneticPr fontId="3" type="noConversion"/>
  </si>
  <si>
    <t>군(양양군)</t>
    <phoneticPr fontId="3" type="noConversion"/>
  </si>
  <si>
    <t>22-03-24현재 경계 및 분할 재측량 하여 변경예정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</si>
</sst>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_-* #,##0.0_-;\-* #,##0.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7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7.7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176" fontId="5" fillId="6" borderId="9" xfId="1" applyNumberFormat="1" applyFont="1" applyFill="1" applyBorder="1" applyAlignment="1">
      <alignment horizontal="right" vertical="center"/>
    </xf>
    <xf numFmtId="176" fontId="5" fillId="4" borderId="9" xfId="1" applyNumberFormat="1" applyFont="1" applyFill="1" applyBorder="1" applyAlignment="1">
      <alignment horizontal="right" vertical="center"/>
    </xf>
    <xf numFmtId="176" fontId="5" fillId="5" borderId="9" xfId="1" applyNumberFormat="1" applyFont="1" applyFill="1" applyBorder="1" applyAlignment="1">
      <alignment horizontal="righ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41" fontId="9" fillId="0" borderId="9" xfId="1" applyFont="1" applyBorder="1">
      <alignment vertical="center"/>
    </xf>
    <xf numFmtId="0" fontId="9" fillId="0" borderId="11" xfId="0" applyFont="1" applyBorder="1">
      <alignment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41" fontId="10" fillId="0" borderId="9" xfId="1" applyFont="1" applyBorder="1" applyAlignment="1">
      <alignment horizontal="right" vertical="center" wrapText="1"/>
    </xf>
    <xf numFmtId="41" fontId="11" fillId="0" borderId="9" xfId="1" applyFont="1" applyBorder="1">
      <alignment vertical="center"/>
    </xf>
    <xf numFmtId="0" fontId="11" fillId="0" borderId="11" xfId="0" applyFont="1" applyBorder="1">
      <alignment vertical="center"/>
    </xf>
    <xf numFmtId="0" fontId="9" fillId="0" borderId="9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1" fillId="0" borderId="9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1" fontId="10" fillId="7" borderId="9" xfId="1" applyFont="1" applyFill="1" applyBorder="1" applyAlignment="1">
      <alignment horizontal="righ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49" fontId="9" fillId="7" borderId="17" xfId="0" applyNumberFormat="1" applyFont="1" applyFill="1" applyBorder="1" applyAlignment="1">
      <alignment horizontal="center" vertical="center" wrapText="1"/>
    </xf>
    <xf numFmtId="41" fontId="9" fillId="7" borderId="17" xfId="1" applyFont="1" applyFill="1" applyBorder="1" applyAlignment="1">
      <alignment horizontal="right" vertical="center" wrapText="1"/>
    </xf>
    <xf numFmtId="41" fontId="9" fillId="0" borderId="17" xfId="1" applyFont="1" applyFill="1" applyBorder="1" applyAlignment="1">
      <alignment horizontal="right" vertical="center" wrapText="1"/>
    </xf>
    <xf numFmtId="41" fontId="9" fillId="0" borderId="17" xfId="1" applyFont="1" applyBorder="1">
      <alignment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>
      <alignment vertical="center"/>
    </xf>
    <xf numFmtId="10" fontId="2" fillId="0" borderId="0" xfId="2" applyNumberFormat="1" applyFont="1">
      <alignment vertical="center"/>
    </xf>
    <xf numFmtId="0" fontId="2" fillId="5" borderId="0" xfId="0" applyFont="1" applyFill="1">
      <alignment vertical="center"/>
    </xf>
    <xf numFmtId="176" fontId="2" fillId="0" borderId="0" xfId="0" applyNumberFormat="1" applyFont="1">
      <alignment vertical="center"/>
    </xf>
    <xf numFmtId="41" fontId="9" fillId="0" borderId="9" xfId="1" applyFont="1" applyFill="1" applyBorder="1" applyAlignment="1">
      <alignment horizontal="right" vertical="center" wrapText="1"/>
    </xf>
    <xf numFmtId="41" fontId="9" fillId="0" borderId="9" xfId="1" applyFont="1" applyFill="1" applyBorder="1">
      <alignment vertical="center"/>
    </xf>
    <xf numFmtId="41" fontId="10" fillId="0" borderId="9" xfId="1" applyFont="1" applyFill="1" applyBorder="1" applyAlignment="1">
      <alignment horizontal="right" vertical="center" wrapText="1"/>
    </xf>
    <xf numFmtId="41" fontId="11" fillId="0" borderId="9" xfId="1" applyFont="1" applyFill="1" applyBorder="1">
      <alignment vertical="center"/>
    </xf>
    <xf numFmtId="41" fontId="9" fillId="0" borderId="17" xfId="1" applyFont="1" applyFill="1" applyBorder="1">
      <alignment vertical="center"/>
    </xf>
    <xf numFmtId="41" fontId="0" fillId="0" borderId="9" xfId="1" applyFont="1" applyBorder="1">
      <alignment vertical="center"/>
    </xf>
    <xf numFmtId="177" fontId="0" fillId="0" borderId="9" xfId="1" applyNumberFormat="1" applyFont="1" applyBorder="1">
      <alignment vertical="center"/>
    </xf>
    <xf numFmtId="41" fontId="2" fillId="0" borderId="9" xfId="1" applyFont="1" applyBorder="1">
      <alignment vertical="center"/>
    </xf>
    <xf numFmtId="177" fontId="2" fillId="0" borderId="9" xfId="1" applyNumberFormat="1" applyFont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5" fillId="3" borderId="2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1" fontId="9" fillId="0" borderId="9" xfId="1" applyFont="1" applyBorder="1" applyAlignment="1">
      <alignment horizontal="right" vertical="center" wrapText="1"/>
    </xf>
    <xf numFmtId="41" fontId="9" fillId="0" borderId="15" xfId="1" applyFont="1" applyFill="1" applyBorder="1" applyAlignment="1">
      <alignment horizontal="right" vertical="center" wrapText="1"/>
    </xf>
    <xf numFmtId="41" fontId="9" fillId="0" borderId="10" xfId="1" applyFont="1" applyFill="1" applyBorder="1" applyAlignment="1">
      <alignment horizontal="right" vertical="center" wrapText="1"/>
    </xf>
    <xf numFmtId="0" fontId="9" fillId="7" borderId="8" xfId="0" applyFont="1" applyFill="1" applyBorder="1" applyAlignment="1">
      <alignment horizontal="center" vertical="center" wrapText="1"/>
    </xf>
    <xf numFmtId="49" fontId="9" fillId="7" borderId="9" xfId="0" applyNumberFormat="1" applyFont="1" applyFill="1" applyBorder="1" applyAlignment="1">
      <alignment horizontal="center" vertical="center" wrapText="1"/>
    </xf>
    <xf numFmtId="41" fontId="9" fillId="7" borderId="9" xfId="1" applyFont="1" applyFill="1" applyBorder="1" applyAlignment="1">
      <alignment horizontal="right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1" fontId="10" fillId="2" borderId="9" xfId="1" applyFont="1" applyFill="1" applyBorder="1" applyAlignment="1">
      <alignment horizontal="right" vertical="center" wrapText="1"/>
    </xf>
    <xf numFmtId="41" fontId="9" fillId="2" borderId="9" xfId="1" applyFont="1" applyFill="1" applyBorder="1" applyAlignment="1">
      <alignment horizontal="right" vertical="center" wrapText="1"/>
    </xf>
    <xf numFmtId="41" fontId="11" fillId="2" borderId="9" xfId="1" applyFont="1" applyFill="1" applyBorder="1">
      <alignment vertical="center"/>
    </xf>
    <xf numFmtId="41" fontId="9" fillId="2" borderId="9" xfId="1" applyFont="1" applyFill="1" applyBorder="1">
      <alignment vertical="center"/>
    </xf>
    <xf numFmtId="0" fontId="9" fillId="2" borderId="9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1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  <xf numFmtId="49" fontId="9" fillId="7" borderId="9" xfId="0" applyNumberFormat="1" applyFont="1" applyFill="1" applyBorder="1" applyAlignment="1">
      <alignment horizontal="center" vertical="center" wrapText="1"/>
    </xf>
    <xf numFmtId="41" fontId="9" fillId="7" borderId="9" xfId="1" applyFont="1" applyFill="1" applyBorder="1" applyAlignment="1">
      <alignment horizontal="right" vertical="center" wrapText="1"/>
    </xf>
    <xf numFmtId="41" fontId="9" fillId="7" borderId="15" xfId="1" applyFont="1" applyFill="1" applyBorder="1" applyAlignment="1">
      <alignment horizontal="right" vertical="center" wrapText="1"/>
    </xf>
    <xf numFmtId="41" fontId="9" fillId="7" borderId="10" xfId="1" applyFont="1" applyFill="1" applyBorder="1" applyAlignment="1">
      <alignment horizontal="right" vertical="center" wrapText="1"/>
    </xf>
    <xf numFmtId="41" fontId="9" fillId="0" borderId="15" xfId="1" applyFont="1" applyFill="1" applyBorder="1" applyAlignment="1">
      <alignment horizontal="right" vertical="center" wrapText="1"/>
    </xf>
    <xf numFmtId="41" fontId="9" fillId="0" borderId="10" xfId="1" applyFont="1" applyFill="1" applyBorder="1" applyAlignment="1">
      <alignment horizontal="righ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41" fontId="9" fillId="0" borderId="15" xfId="1" applyFont="1" applyFill="1" applyBorder="1">
      <alignment vertical="center"/>
    </xf>
    <xf numFmtId="41" fontId="9" fillId="0" borderId="10" xfId="1" applyFont="1" applyFill="1" applyBorder="1">
      <alignment vertical="center"/>
    </xf>
    <xf numFmtId="41" fontId="9" fillId="0" borderId="15" xfId="1" applyFont="1" applyFill="1" applyBorder="1" applyAlignment="1">
      <alignment horizontal="center" vertical="center"/>
    </xf>
    <xf numFmtId="41" fontId="9" fillId="0" borderId="10" xfId="1" applyFont="1" applyFill="1" applyBorder="1" applyAlignment="1">
      <alignment horizontal="center" vertical="center"/>
    </xf>
    <xf numFmtId="41" fontId="9" fillId="0" borderId="15" xfId="1" applyFont="1" applyBorder="1" applyAlignment="1">
      <alignment horizontal="center" vertical="center"/>
    </xf>
    <xf numFmtId="41" fontId="9" fillId="0" borderId="10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1" fontId="9" fillId="0" borderId="9" xfId="1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41" fontId="9" fillId="8" borderId="9" xfId="1" applyFont="1" applyFill="1" applyBorder="1" applyAlignment="1">
      <alignment horizontal="right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49" fontId="10" fillId="8" borderId="9" xfId="0" applyNumberFormat="1" applyFont="1" applyFill="1" applyBorder="1" applyAlignment="1">
      <alignment horizontal="center" vertical="center" wrapText="1"/>
    </xf>
    <xf numFmtId="41" fontId="10" fillId="8" borderId="9" xfId="1" applyFont="1" applyFill="1" applyBorder="1" applyAlignment="1">
      <alignment horizontal="right" vertical="center" wrapText="1"/>
    </xf>
    <xf numFmtId="41" fontId="11" fillId="8" borderId="9" xfId="1" applyFont="1" applyFill="1" applyBorder="1">
      <alignment vertical="center"/>
    </xf>
    <xf numFmtId="41" fontId="9" fillId="8" borderId="9" xfId="1" applyFont="1" applyFill="1" applyBorder="1">
      <alignment vertical="center"/>
    </xf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49" fontId="9" fillId="8" borderId="9" xfId="0" applyNumberFormat="1" applyFont="1" applyFill="1" applyBorder="1" applyAlignment="1">
      <alignment horizontal="center" vertical="center" wrapText="1"/>
    </xf>
    <xf numFmtId="41" fontId="9" fillId="8" borderId="9" xfId="1" applyFont="1" applyFill="1" applyBorder="1" applyAlignment="1">
      <alignment horizontal="right" vertical="center" wrapText="1"/>
    </xf>
    <xf numFmtId="41" fontId="9" fillId="8" borderId="15" xfId="1" applyFont="1" applyFill="1" applyBorder="1" applyAlignment="1">
      <alignment horizontal="right" vertical="center" wrapText="1"/>
    </xf>
    <xf numFmtId="41" fontId="9" fillId="8" borderId="15" xfId="1" applyFont="1" applyFill="1" applyBorder="1" applyAlignment="1">
      <alignment horizontal="right" vertical="center" wrapText="1"/>
    </xf>
    <xf numFmtId="41" fontId="9" fillId="8" borderId="15" xfId="1" applyFont="1" applyFill="1" applyBorder="1">
      <alignment vertical="center"/>
    </xf>
    <xf numFmtId="41" fontId="9" fillId="8" borderId="15" xfId="1" applyFont="1" applyFill="1" applyBorder="1" applyAlignment="1">
      <alignment horizontal="center" vertical="center"/>
    </xf>
    <xf numFmtId="41" fontId="9" fillId="8" borderId="10" xfId="1" applyFont="1" applyFill="1" applyBorder="1" applyAlignment="1">
      <alignment horizontal="right" vertical="center" wrapText="1"/>
    </xf>
    <xf numFmtId="41" fontId="9" fillId="8" borderId="10" xfId="1" applyFont="1" applyFill="1" applyBorder="1" applyAlignment="1">
      <alignment horizontal="right" vertical="center" wrapText="1"/>
    </xf>
    <xf numFmtId="41" fontId="9" fillId="8" borderId="10" xfId="1" applyFont="1" applyFill="1" applyBorder="1">
      <alignment vertical="center"/>
    </xf>
    <xf numFmtId="41" fontId="9" fillId="8" borderId="10" xfId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8" borderId="0" xfId="0" applyFont="1" applyFill="1" applyBorder="1">
      <alignment vertical="center"/>
    </xf>
    <xf numFmtId="0" fontId="11" fillId="8" borderId="0" xfId="0" applyFont="1" applyFill="1" applyBorder="1">
      <alignment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41" fontId="15" fillId="2" borderId="9" xfId="1" applyFont="1" applyFill="1" applyBorder="1" applyAlignment="1">
      <alignment horizontal="right" vertical="center" wrapText="1"/>
    </xf>
    <xf numFmtId="41" fontId="15" fillId="2" borderId="9" xfId="1" applyFont="1" applyFill="1" applyBorder="1">
      <alignment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11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6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1882-51D6-43D3-91ED-093107C3D980}">
  <dimension ref="A1:AD179"/>
  <sheetViews>
    <sheetView tabSelected="1" zoomScale="115" zoomScaleNormal="115" workbookViewId="0">
      <pane xSplit="1" ySplit="4" topLeftCell="B90" activePane="bottomRight" state="frozen"/>
      <selection pane="topRight" activeCell="B1" sqref="B1"/>
      <selection pane="bottomLeft" activeCell="A5" sqref="A5"/>
      <selection pane="bottomRight" activeCell="Z94" sqref="Z94"/>
    </sheetView>
  </sheetViews>
  <sheetFormatPr defaultRowHeight="16.5" x14ac:dyDescent="0.3"/>
  <cols>
    <col min="1" max="1" width="6.625" style="1" customWidth="1"/>
    <col min="2" max="2" width="9" style="1"/>
    <col min="3" max="3" width="9.125" style="2" bestFit="1" customWidth="1"/>
    <col min="4" max="4" width="6.625" style="1" customWidth="1"/>
    <col min="5" max="5" width="10.25" style="3" bestFit="1" customWidth="1"/>
    <col min="6" max="7" width="9.875" style="3" bestFit="1" customWidth="1"/>
    <col min="8" max="8" width="9.125" style="3" customWidth="1"/>
    <col min="9" max="15" width="8.625" style="1" hidden="1" customWidth="1"/>
    <col min="16" max="16" width="12" style="1" hidden="1" customWidth="1"/>
    <col min="17" max="17" width="9.875" style="1" hidden="1" customWidth="1"/>
    <col min="18" max="18" width="13.125" style="5" bestFit="1" customWidth="1"/>
    <col min="19" max="19" width="35.875" style="5" customWidth="1"/>
    <col min="20" max="20" width="17.375" style="1" bestFit="1" customWidth="1"/>
    <col min="21" max="21" width="31.125" style="1" bestFit="1" customWidth="1"/>
    <col min="22" max="22" width="21.125" style="1" bestFit="1" customWidth="1"/>
    <col min="23" max="23" width="21.125" style="1" customWidth="1"/>
    <col min="24" max="25" width="9.625" style="1" customWidth="1"/>
    <col min="26" max="26" width="9" style="1"/>
    <col min="27" max="27" width="13.875" style="1" bestFit="1" customWidth="1"/>
    <col min="28" max="28" width="11.75" style="1" bestFit="1" customWidth="1"/>
    <col min="29" max="16384" width="9" style="1"/>
  </cols>
  <sheetData>
    <row r="1" spans="1:30" ht="17.25" thickBot="1" x14ac:dyDescent="0.35">
      <c r="F1" s="4"/>
      <c r="G1" s="4"/>
      <c r="H1" s="4"/>
    </row>
    <row r="2" spans="1:30" s="6" customFormat="1" ht="20.100000000000001" customHeight="1" x14ac:dyDescent="0.3">
      <c r="A2" s="91" t="s">
        <v>0</v>
      </c>
      <c r="B2" s="93" t="s">
        <v>1</v>
      </c>
      <c r="C2" s="94" t="s">
        <v>2</v>
      </c>
      <c r="D2" s="93" t="s">
        <v>3</v>
      </c>
      <c r="E2" s="89" t="s">
        <v>4</v>
      </c>
      <c r="F2" s="89" t="s">
        <v>5</v>
      </c>
      <c r="G2" s="109" t="s">
        <v>6</v>
      </c>
      <c r="H2" s="109" t="s">
        <v>7</v>
      </c>
      <c r="I2" s="111" t="s">
        <v>8</v>
      </c>
      <c r="J2" s="112"/>
      <c r="K2" s="112"/>
      <c r="L2" s="112"/>
      <c r="M2" s="112"/>
      <c r="N2" s="112"/>
      <c r="O2" s="112"/>
      <c r="P2" s="113"/>
      <c r="Q2" s="114" t="s">
        <v>9</v>
      </c>
      <c r="R2" s="52" t="s">
        <v>10</v>
      </c>
      <c r="S2" s="52"/>
      <c r="T2" s="86" t="s">
        <v>11</v>
      </c>
      <c r="U2" s="87"/>
      <c r="V2" s="87"/>
      <c r="W2" s="88"/>
      <c r="X2" s="97" t="s">
        <v>12</v>
      </c>
      <c r="Y2" s="48"/>
    </row>
    <row r="3" spans="1:30" s="6" customFormat="1" ht="30" customHeight="1" x14ac:dyDescent="0.3">
      <c r="A3" s="92"/>
      <c r="B3" s="90"/>
      <c r="C3" s="95"/>
      <c r="D3" s="90"/>
      <c r="E3" s="90"/>
      <c r="F3" s="90"/>
      <c r="G3" s="110"/>
      <c r="H3" s="110"/>
      <c r="I3" s="7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115"/>
      <c r="R3" s="65" t="s">
        <v>21</v>
      </c>
      <c r="S3" s="65" t="s">
        <v>22</v>
      </c>
      <c r="T3" s="65" t="s">
        <v>21</v>
      </c>
      <c r="U3" s="65" t="s">
        <v>22</v>
      </c>
      <c r="V3" s="65" t="s">
        <v>23</v>
      </c>
      <c r="W3" s="66" t="s">
        <v>208</v>
      </c>
      <c r="X3" s="98"/>
      <c r="Y3" s="48"/>
    </row>
    <row r="4" spans="1:30" s="6" customFormat="1" ht="20.100000000000001" customHeight="1" x14ac:dyDescent="0.3">
      <c r="A4" s="99" t="s">
        <v>24</v>
      </c>
      <c r="B4" s="100"/>
      <c r="C4" s="100"/>
      <c r="D4" s="101"/>
      <c r="E4" s="9">
        <f>SUM(E5:E164)</f>
        <v>2745692</v>
      </c>
      <c r="F4" s="9">
        <f>SUM(F5:F164)</f>
        <v>2055084</v>
      </c>
      <c r="G4" s="9">
        <f>SUM(G5:G164)</f>
        <v>1602954</v>
      </c>
      <c r="H4" s="9">
        <f>SUM(H5:H164)</f>
        <v>452130</v>
      </c>
      <c r="I4" s="10">
        <f>SUM(J4:P4)</f>
        <v>296202</v>
      </c>
      <c r="J4" s="10">
        <f t="shared" ref="J4:P4" si="0">SUM(J5:J164)</f>
        <v>89153</v>
      </c>
      <c r="K4" s="10">
        <f t="shared" si="0"/>
        <v>34602</v>
      </c>
      <c r="L4" s="10">
        <f t="shared" si="0"/>
        <v>44000</v>
      </c>
      <c r="M4" s="10">
        <f t="shared" si="0"/>
        <v>53402</v>
      </c>
      <c r="N4" s="10">
        <f t="shared" si="0"/>
        <v>11860</v>
      </c>
      <c r="O4" s="10">
        <f t="shared" si="0"/>
        <v>43861</v>
      </c>
      <c r="P4" s="10">
        <f t="shared" si="0"/>
        <v>19324</v>
      </c>
      <c r="Q4" s="11">
        <f>F4-I4</f>
        <v>1758882</v>
      </c>
      <c r="R4" s="12"/>
      <c r="S4" s="12"/>
      <c r="T4" s="12"/>
      <c r="U4" s="12"/>
      <c r="V4" s="12"/>
      <c r="W4" s="67"/>
      <c r="X4" s="13"/>
      <c r="Y4" s="49"/>
    </row>
    <row r="5" spans="1:30" ht="20.100000000000001" customHeight="1" x14ac:dyDescent="0.3">
      <c r="A5" s="57">
        <v>1</v>
      </c>
      <c r="B5" s="56" t="s">
        <v>25</v>
      </c>
      <c r="C5" s="58">
        <v>274</v>
      </c>
      <c r="D5" s="56" t="s">
        <v>26</v>
      </c>
      <c r="E5" s="59">
        <v>578</v>
      </c>
      <c r="F5" s="59">
        <v>578</v>
      </c>
      <c r="G5" s="59">
        <f t="shared" ref="G5:G16" si="1">F5-H5</f>
        <v>578</v>
      </c>
      <c r="H5" s="59"/>
      <c r="I5" s="59">
        <f>SUM(J5:P5)</f>
        <v>0</v>
      </c>
      <c r="J5" s="59"/>
      <c r="K5" s="59"/>
      <c r="L5" s="59"/>
      <c r="M5" s="59"/>
      <c r="N5" s="14"/>
      <c r="O5" s="14"/>
      <c r="P5" s="14"/>
      <c r="Q5" s="14">
        <f>F5-I5</f>
        <v>578</v>
      </c>
      <c r="R5" s="56" t="s">
        <v>27</v>
      </c>
      <c r="S5" s="56" t="s">
        <v>206</v>
      </c>
      <c r="T5" s="56" t="s">
        <v>203</v>
      </c>
      <c r="U5" s="56" t="s">
        <v>204</v>
      </c>
      <c r="V5" s="56"/>
      <c r="W5" s="68" t="s">
        <v>209</v>
      </c>
      <c r="X5" s="15"/>
      <c r="Y5" s="50"/>
      <c r="AA5" s="53" t="s">
        <v>186</v>
      </c>
      <c r="AB5" s="53" t="s">
        <v>195</v>
      </c>
      <c r="AC5" s="53" t="s">
        <v>196</v>
      </c>
      <c r="AD5" s="53" t="s">
        <v>197</v>
      </c>
    </row>
    <row r="6" spans="1:30" customFormat="1" ht="20.100000000000001" customHeight="1" x14ac:dyDescent="0.3">
      <c r="A6" s="16">
        <v>2</v>
      </c>
      <c r="B6" s="17" t="s">
        <v>25</v>
      </c>
      <c r="C6" s="18" t="s">
        <v>28</v>
      </c>
      <c r="D6" s="17" t="s">
        <v>26</v>
      </c>
      <c r="E6" s="19">
        <v>299</v>
      </c>
      <c r="F6" s="19">
        <v>71</v>
      </c>
      <c r="G6" s="19">
        <f t="shared" si="1"/>
        <v>71</v>
      </c>
      <c r="H6" s="19"/>
      <c r="I6" s="59">
        <f t="shared" ref="I6:I67" si="2">SUM(J6:P6)</f>
        <v>0</v>
      </c>
      <c r="J6" s="19"/>
      <c r="K6" s="19"/>
      <c r="L6" s="19"/>
      <c r="M6" s="19"/>
      <c r="N6" s="20"/>
      <c r="O6" s="20"/>
      <c r="P6" s="20"/>
      <c r="Q6" s="14">
        <f t="shared" ref="Q6:Q68" si="3">F6-I6</f>
        <v>71</v>
      </c>
      <c r="R6" s="17" t="s">
        <v>29</v>
      </c>
      <c r="S6" s="17"/>
      <c r="T6" s="17"/>
      <c r="U6" s="17"/>
      <c r="V6" s="17"/>
      <c r="W6" s="69"/>
      <c r="X6" s="21"/>
      <c r="Y6" s="51"/>
      <c r="AA6" s="54" t="s">
        <v>190</v>
      </c>
      <c r="AB6" s="44">
        <f t="shared" ref="AB6:AB13" si="4">SUMPRODUCT(($D$5:$D$164=AA6)*($F$5:$F$164))</f>
        <v>14188</v>
      </c>
      <c r="AC6" s="44">
        <f t="shared" ref="AC6:AC13" si="5">SUMPRODUCT(N($D$5:$D$164=AA6))</f>
        <v>4</v>
      </c>
      <c r="AD6" s="45">
        <f>ROUNDDOWN((AB6/$AB$14)*100,1)</f>
        <v>0.6</v>
      </c>
    </row>
    <row r="7" spans="1:30" ht="20.100000000000001" customHeight="1" x14ac:dyDescent="0.3">
      <c r="A7" s="57">
        <v>3</v>
      </c>
      <c r="B7" s="56" t="s">
        <v>25</v>
      </c>
      <c r="C7" s="58" t="s">
        <v>30</v>
      </c>
      <c r="D7" s="56" t="s">
        <v>26</v>
      </c>
      <c r="E7" s="59">
        <v>2387</v>
      </c>
      <c r="F7" s="59">
        <v>2387</v>
      </c>
      <c r="G7" s="59">
        <f t="shared" si="1"/>
        <v>2387</v>
      </c>
      <c r="H7" s="59"/>
      <c r="I7" s="59">
        <f t="shared" si="2"/>
        <v>2344</v>
      </c>
      <c r="J7" s="59"/>
      <c r="K7" s="59"/>
      <c r="L7" s="59"/>
      <c r="M7" s="59"/>
      <c r="N7" s="14"/>
      <c r="O7" s="14">
        <v>2344</v>
      </c>
      <c r="P7" s="14"/>
      <c r="Q7" s="14">
        <f t="shared" si="3"/>
        <v>43</v>
      </c>
      <c r="R7" s="56" t="s">
        <v>27</v>
      </c>
      <c r="S7" s="56" t="s">
        <v>206</v>
      </c>
      <c r="T7" s="56" t="s">
        <v>203</v>
      </c>
      <c r="U7" s="56" t="s">
        <v>204</v>
      </c>
      <c r="V7" s="56"/>
      <c r="W7" s="68" t="s">
        <v>210</v>
      </c>
      <c r="X7" s="15"/>
      <c r="Y7" s="50"/>
      <c r="AA7" s="53" t="s">
        <v>188</v>
      </c>
      <c r="AB7" s="44">
        <f t="shared" si="4"/>
        <v>18923</v>
      </c>
      <c r="AC7" s="44">
        <f t="shared" si="5"/>
        <v>13</v>
      </c>
      <c r="AD7" s="45">
        <f>ROUNDDOWN((AB7/$AB$14)*100,1)</f>
        <v>0.9</v>
      </c>
    </row>
    <row r="8" spans="1:30" ht="20.100000000000001" customHeight="1" x14ac:dyDescent="0.3">
      <c r="A8" s="57">
        <v>4</v>
      </c>
      <c r="B8" s="56" t="s">
        <v>25</v>
      </c>
      <c r="C8" s="58" t="s">
        <v>31</v>
      </c>
      <c r="D8" s="56" t="s">
        <v>32</v>
      </c>
      <c r="E8" s="59">
        <v>198</v>
      </c>
      <c r="F8" s="59">
        <v>198</v>
      </c>
      <c r="G8" s="59">
        <f t="shared" si="1"/>
        <v>198</v>
      </c>
      <c r="H8" s="39"/>
      <c r="I8" s="39">
        <f t="shared" si="2"/>
        <v>198</v>
      </c>
      <c r="J8" s="39"/>
      <c r="K8" s="39"/>
      <c r="L8" s="39"/>
      <c r="M8" s="39"/>
      <c r="N8" s="40"/>
      <c r="O8" s="40">
        <v>198</v>
      </c>
      <c r="P8" s="14"/>
      <c r="Q8" s="14">
        <f t="shared" si="3"/>
        <v>0</v>
      </c>
      <c r="R8" s="56" t="s">
        <v>27</v>
      </c>
      <c r="S8" s="56" t="s">
        <v>206</v>
      </c>
      <c r="T8" s="56" t="s">
        <v>203</v>
      </c>
      <c r="U8" s="56" t="s">
        <v>204</v>
      </c>
      <c r="V8" s="56"/>
      <c r="W8" s="68" t="s">
        <v>211</v>
      </c>
      <c r="X8" s="15"/>
      <c r="Y8" s="50"/>
      <c r="AA8" s="53" t="s">
        <v>192</v>
      </c>
      <c r="AB8" s="44">
        <f t="shared" si="4"/>
        <v>843</v>
      </c>
      <c r="AC8" s="44">
        <f t="shared" si="5"/>
        <v>3</v>
      </c>
      <c r="AD8" s="45">
        <f>ROUNDUP((AB8/$AB$14)*100,1)</f>
        <v>0.1</v>
      </c>
    </row>
    <row r="9" spans="1:30" ht="20.100000000000001" customHeight="1" x14ac:dyDescent="0.3">
      <c r="A9" s="57">
        <v>5</v>
      </c>
      <c r="B9" s="56" t="s">
        <v>25</v>
      </c>
      <c r="C9" s="58">
        <v>276</v>
      </c>
      <c r="D9" s="56" t="s">
        <v>33</v>
      </c>
      <c r="E9" s="59">
        <v>397</v>
      </c>
      <c r="F9" s="59">
        <v>397</v>
      </c>
      <c r="G9" s="59">
        <f t="shared" si="1"/>
        <v>397</v>
      </c>
      <c r="H9" s="39"/>
      <c r="I9" s="39">
        <f t="shared" si="2"/>
        <v>397</v>
      </c>
      <c r="J9" s="39"/>
      <c r="K9" s="39"/>
      <c r="L9" s="39"/>
      <c r="M9" s="39"/>
      <c r="N9" s="40"/>
      <c r="O9" s="40">
        <v>397</v>
      </c>
      <c r="P9" s="14"/>
      <c r="Q9" s="14">
        <f t="shared" si="3"/>
        <v>0</v>
      </c>
      <c r="R9" s="56" t="s">
        <v>27</v>
      </c>
      <c r="S9" s="56" t="s">
        <v>206</v>
      </c>
      <c r="T9" s="56" t="s">
        <v>203</v>
      </c>
      <c r="U9" s="56" t="s">
        <v>204</v>
      </c>
      <c r="V9" s="56"/>
      <c r="W9" s="68" t="s">
        <v>212</v>
      </c>
      <c r="X9" s="15"/>
      <c r="Y9" s="50"/>
      <c r="AA9" s="53" t="s">
        <v>189</v>
      </c>
      <c r="AB9" s="44">
        <f t="shared" si="4"/>
        <v>430</v>
      </c>
      <c r="AC9" s="44">
        <f t="shared" si="5"/>
        <v>2</v>
      </c>
      <c r="AD9" s="45">
        <f>ROUNDUP((AB9/$AB$14)*100,1)</f>
        <v>0.1</v>
      </c>
    </row>
    <row r="10" spans="1:30" ht="20.100000000000001" customHeight="1" x14ac:dyDescent="0.3">
      <c r="A10" s="57">
        <v>6</v>
      </c>
      <c r="B10" s="56" t="s">
        <v>25</v>
      </c>
      <c r="C10" s="58">
        <v>277</v>
      </c>
      <c r="D10" s="56" t="s">
        <v>26</v>
      </c>
      <c r="E10" s="59">
        <v>426</v>
      </c>
      <c r="F10" s="59">
        <v>426</v>
      </c>
      <c r="G10" s="59">
        <f t="shared" si="1"/>
        <v>426</v>
      </c>
      <c r="H10" s="39"/>
      <c r="I10" s="39">
        <f t="shared" si="2"/>
        <v>426</v>
      </c>
      <c r="J10" s="39"/>
      <c r="K10" s="39"/>
      <c r="L10" s="39"/>
      <c r="M10" s="39"/>
      <c r="N10" s="40"/>
      <c r="O10" s="40">
        <v>426</v>
      </c>
      <c r="P10" s="14"/>
      <c r="Q10" s="14">
        <f t="shared" si="3"/>
        <v>0</v>
      </c>
      <c r="R10" s="56" t="s">
        <v>27</v>
      </c>
      <c r="S10" s="56" t="s">
        <v>206</v>
      </c>
      <c r="T10" s="56" t="s">
        <v>203</v>
      </c>
      <c r="U10" s="56" t="s">
        <v>204</v>
      </c>
      <c r="V10" s="56"/>
      <c r="W10" s="68" t="s">
        <v>213</v>
      </c>
      <c r="X10" s="15"/>
      <c r="Y10" s="50"/>
      <c r="AA10" s="53" t="s">
        <v>191</v>
      </c>
      <c r="AB10" s="44">
        <f t="shared" si="4"/>
        <v>2007577</v>
      </c>
      <c r="AC10" s="44">
        <f t="shared" si="5"/>
        <v>116</v>
      </c>
      <c r="AD10" s="45">
        <f>ROUNDDOWN((AB10/$AB$14)*100,1)</f>
        <v>97.6</v>
      </c>
    </row>
    <row r="11" spans="1:30" customFormat="1" ht="20.100000000000001" customHeight="1" x14ac:dyDescent="0.3">
      <c r="A11" s="16">
        <v>7</v>
      </c>
      <c r="B11" s="17" t="s">
        <v>25</v>
      </c>
      <c r="C11" s="18" t="s">
        <v>34</v>
      </c>
      <c r="D11" s="17" t="s">
        <v>35</v>
      </c>
      <c r="E11" s="19">
        <v>161</v>
      </c>
      <c r="F11" s="19">
        <v>161</v>
      </c>
      <c r="G11" s="19">
        <f t="shared" si="1"/>
        <v>161</v>
      </c>
      <c r="H11" s="41"/>
      <c r="I11" s="39">
        <f t="shared" si="2"/>
        <v>0</v>
      </c>
      <c r="J11" s="41"/>
      <c r="K11" s="41"/>
      <c r="L11" s="41"/>
      <c r="M11" s="41"/>
      <c r="N11" s="42"/>
      <c r="O11" s="42"/>
      <c r="P11" s="20"/>
      <c r="Q11" s="14">
        <f t="shared" si="3"/>
        <v>161</v>
      </c>
      <c r="R11" s="17" t="s">
        <v>29</v>
      </c>
      <c r="S11" s="17"/>
      <c r="T11" s="17"/>
      <c r="U11" s="17"/>
      <c r="V11" s="17"/>
      <c r="W11" s="69"/>
      <c r="X11" s="21"/>
      <c r="Y11" s="51"/>
      <c r="AA11" s="53" t="s">
        <v>193</v>
      </c>
      <c r="AB11" s="44">
        <f t="shared" si="4"/>
        <v>397</v>
      </c>
      <c r="AC11" s="44">
        <f t="shared" si="5"/>
        <v>1</v>
      </c>
      <c r="AD11" s="45">
        <f>ROUNDUP((AB11/$AB$14)*100,1)</f>
        <v>0.1</v>
      </c>
    </row>
    <row r="12" spans="1:30" ht="20.100000000000001" customHeight="1" x14ac:dyDescent="0.3">
      <c r="A12" s="62">
        <v>8</v>
      </c>
      <c r="B12" s="55" t="s">
        <v>25</v>
      </c>
      <c r="C12" s="63">
        <v>340</v>
      </c>
      <c r="D12" s="55" t="s">
        <v>36</v>
      </c>
      <c r="E12" s="64">
        <v>3521</v>
      </c>
      <c r="F12" s="64">
        <v>2591</v>
      </c>
      <c r="G12" s="59">
        <f t="shared" si="1"/>
        <v>2284</v>
      </c>
      <c r="H12" s="39">
        <v>307</v>
      </c>
      <c r="I12" s="39">
        <f t="shared" si="2"/>
        <v>0</v>
      </c>
      <c r="J12" s="39"/>
      <c r="K12" s="39"/>
      <c r="L12" s="39"/>
      <c r="M12" s="39"/>
      <c r="N12" s="40"/>
      <c r="O12" s="40"/>
      <c r="P12" s="14"/>
      <c r="Q12" s="14">
        <f t="shared" si="3"/>
        <v>2591</v>
      </c>
      <c r="R12" s="56" t="s">
        <v>27</v>
      </c>
      <c r="S12" s="56" t="s">
        <v>206</v>
      </c>
      <c r="T12" s="55" t="s">
        <v>203</v>
      </c>
      <c r="U12" s="55" t="s">
        <v>204</v>
      </c>
      <c r="V12" s="55"/>
      <c r="W12" s="70" t="s">
        <v>214</v>
      </c>
      <c r="X12" s="15"/>
      <c r="Y12" s="50"/>
      <c r="AA12" s="53" t="s">
        <v>187</v>
      </c>
      <c r="AB12" s="44">
        <f t="shared" si="4"/>
        <v>11232</v>
      </c>
      <c r="AC12" s="44">
        <f t="shared" si="5"/>
        <v>15</v>
      </c>
      <c r="AD12" s="45">
        <f>ROUND((AB12/$AB$14)*100,1)</f>
        <v>0.5</v>
      </c>
    </row>
    <row r="13" spans="1:30" ht="20.100000000000001" customHeight="1" x14ac:dyDescent="0.3">
      <c r="A13" s="133">
        <v>9</v>
      </c>
      <c r="B13" s="134" t="s">
        <v>25</v>
      </c>
      <c r="C13" s="135">
        <v>341</v>
      </c>
      <c r="D13" s="134" t="s">
        <v>36</v>
      </c>
      <c r="E13" s="136">
        <v>1765</v>
      </c>
      <c r="F13" s="136">
        <v>1725</v>
      </c>
      <c r="G13" s="136">
        <v>0</v>
      </c>
      <c r="H13" s="136">
        <v>1725</v>
      </c>
      <c r="I13" s="39">
        <f t="shared" si="2"/>
        <v>0</v>
      </c>
      <c r="J13" s="39"/>
      <c r="K13" s="39"/>
      <c r="L13" s="39"/>
      <c r="M13" s="39"/>
      <c r="N13" s="40"/>
      <c r="O13" s="40"/>
      <c r="P13" s="14"/>
      <c r="Q13" s="14">
        <f t="shared" si="3"/>
        <v>1725</v>
      </c>
      <c r="R13" s="56" t="s">
        <v>27</v>
      </c>
      <c r="S13" s="56" t="s">
        <v>206</v>
      </c>
      <c r="T13" s="56" t="s">
        <v>203</v>
      </c>
      <c r="U13" s="56" t="s">
        <v>204</v>
      </c>
      <c r="V13" s="56"/>
      <c r="W13" s="70" t="s">
        <v>215</v>
      </c>
      <c r="X13" s="15"/>
      <c r="Y13" s="50"/>
      <c r="AA13" s="53" t="s">
        <v>194</v>
      </c>
      <c r="AB13" s="44">
        <f t="shared" si="4"/>
        <v>1494</v>
      </c>
      <c r="AC13" s="44">
        <f t="shared" si="5"/>
        <v>2</v>
      </c>
      <c r="AD13" s="45">
        <f>ROUND((AB13/$AB$14)*100,1)</f>
        <v>0.1</v>
      </c>
    </row>
    <row r="14" spans="1:30" ht="20.100000000000001" customHeight="1" x14ac:dyDescent="0.3">
      <c r="A14" s="57">
        <v>10</v>
      </c>
      <c r="B14" s="56" t="s">
        <v>25</v>
      </c>
      <c r="C14" s="58">
        <v>342</v>
      </c>
      <c r="D14" s="56" t="s">
        <v>36</v>
      </c>
      <c r="E14" s="59">
        <v>3349</v>
      </c>
      <c r="F14" s="59">
        <v>3349</v>
      </c>
      <c r="G14" s="59">
        <f t="shared" si="1"/>
        <v>3349</v>
      </c>
      <c r="H14" s="39"/>
      <c r="I14" s="39">
        <f t="shared" si="2"/>
        <v>0</v>
      </c>
      <c r="J14" s="39"/>
      <c r="K14" s="39"/>
      <c r="L14" s="39"/>
      <c r="M14" s="39"/>
      <c r="N14" s="40"/>
      <c r="O14" s="40"/>
      <c r="P14" s="14"/>
      <c r="Q14" s="14">
        <f t="shared" si="3"/>
        <v>3349</v>
      </c>
      <c r="R14" s="56" t="s">
        <v>27</v>
      </c>
      <c r="S14" s="56" t="s">
        <v>206</v>
      </c>
      <c r="T14" s="56" t="s">
        <v>203</v>
      </c>
      <c r="U14" s="56" t="s">
        <v>204</v>
      </c>
      <c r="V14" s="56"/>
      <c r="W14" s="70" t="s">
        <v>216</v>
      </c>
      <c r="X14" s="15"/>
      <c r="Y14" s="50"/>
      <c r="AA14" s="53" t="s">
        <v>13</v>
      </c>
      <c r="AB14" s="46">
        <f>SUM(AB6:AB13)</f>
        <v>2055084</v>
      </c>
      <c r="AC14" s="46">
        <f>SUM(AC6:AC13)</f>
        <v>156</v>
      </c>
      <c r="AD14" s="47">
        <f>SUM(AD6:AD13)</f>
        <v>99.999999999999986</v>
      </c>
    </row>
    <row r="15" spans="1:30" customFormat="1" ht="20.100000000000001" customHeight="1" x14ac:dyDescent="0.3">
      <c r="A15" s="16">
        <v>11</v>
      </c>
      <c r="B15" s="17" t="s">
        <v>25</v>
      </c>
      <c r="C15" s="18" t="s">
        <v>37</v>
      </c>
      <c r="D15" s="17" t="s">
        <v>38</v>
      </c>
      <c r="E15" s="19">
        <v>688</v>
      </c>
      <c r="F15" s="19">
        <v>532</v>
      </c>
      <c r="G15" s="19">
        <f t="shared" si="1"/>
        <v>532</v>
      </c>
      <c r="H15" s="41"/>
      <c r="I15" s="39">
        <f t="shared" si="2"/>
        <v>0</v>
      </c>
      <c r="J15" s="41"/>
      <c r="K15" s="41"/>
      <c r="L15" s="41"/>
      <c r="M15" s="41"/>
      <c r="N15" s="42"/>
      <c r="O15" s="42"/>
      <c r="P15" s="20"/>
      <c r="Q15" s="14">
        <f t="shared" si="3"/>
        <v>532</v>
      </c>
      <c r="R15" s="17" t="s">
        <v>29</v>
      </c>
      <c r="S15" s="17"/>
      <c r="T15" s="17"/>
      <c r="U15" s="17"/>
      <c r="V15" s="17"/>
      <c r="W15" s="69"/>
      <c r="X15" s="21"/>
      <c r="Y15" s="51"/>
    </row>
    <row r="16" spans="1:30" ht="20.100000000000001" customHeight="1" x14ac:dyDescent="0.3">
      <c r="A16" s="57">
        <v>12</v>
      </c>
      <c r="B16" s="56" t="s">
        <v>25</v>
      </c>
      <c r="C16" s="58" t="s">
        <v>39</v>
      </c>
      <c r="D16" s="56" t="s">
        <v>40</v>
      </c>
      <c r="E16" s="59">
        <v>5526</v>
      </c>
      <c r="F16" s="59">
        <v>5216</v>
      </c>
      <c r="G16" s="59">
        <f t="shared" si="1"/>
        <v>5216</v>
      </c>
      <c r="H16" s="39"/>
      <c r="I16" s="39">
        <f t="shared" si="2"/>
        <v>4066</v>
      </c>
      <c r="J16" s="39"/>
      <c r="K16" s="39"/>
      <c r="L16" s="39"/>
      <c r="M16" s="39"/>
      <c r="N16" s="40"/>
      <c r="O16" s="40">
        <v>4066</v>
      </c>
      <c r="P16" s="14"/>
      <c r="Q16" s="14">
        <f t="shared" si="3"/>
        <v>1150</v>
      </c>
      <c r="R16" s="56" t="s">
        <v>27</v>
      </c>
      <c r="S16" s="56" t="s">
        <v>206</v>
      </c>
      <c r="T16" s="56" t="s">
        <v>203</v>
      </c>
      <c r="U16" s="56" t="s">
        <v>204</v>
      </c>
      <c r="V16" s="56"/>
      <c r="W16" s="68" t="s">
        <v>217</v>
      </c>
      <c r="X16" s="15"/>
      <c r="Y16" s="50"/>
      <c r="Z16" s="126" t="s">
        <v>198</v>
      </c>
      <c r="AA16" s="126"/>
      <c r="AB16" s="53" t="s">
        <v>195</v>
      </c>
      <c r="AC16" s="53" t="s">
        <v>196</v>
      </c>
      <c r="AD16" s="53" t="s">
        <v>197</v>
      </c>
    </row>
    <row r="17" spans="1:30" customFormat="1" ht="20.100000000000001" customHeight="1" x14ac:dyDescent="0.3">
      <c r="A17" s="16">
        <v>13</v>
      </c>
      <c r="B17" s="17" t="s">
        <v>25</v>
      </c>
      <c r="C17" s="18">
        <v>347</v>
      </c>
      <c r="D17" s="17" t="s">
        <v>41</v>
      </c>
      <c r="E17" s="19">
        <v>9482</v>
      </c>
      <c r="F17" s="19">
        <v>2385</v>
      </c>
      <c r="G17" s="19">
        <f>F17-H17</f>
        <v>1889</v>
      </c>
      <c r="H17" s="41">
        <v>496</v>
      </c>
      <c r="I17" s="39">
        <f t="shared" si="2"/>
        <v>0</v>
      </c>
      <c r="J17" s="41"/>
      <c r="K17" s="41"/>
      <c r="L17" s="41"/>
      <c r="M17" s="41"/>
      <c r="N17" s="42"/>
      <c r="O17" s="42"/>
      <c r="P17" s="20"/>
      <c r="Q17" s="14">
        <f t="shared" si="3"/>
        <v>2385</v>
      </c>
      <c r="R17" s="17" t="s">
        <v>42</v>
      </c>
      <c r="S17" s="17"/>
      <c r="T17" s="17"/>
      <c r="U17" s="17"/>
      <c r="V17" s="17"/>
      <c r="W17" s="69"/>
      <c r="X17" s="21"/>
      <c r="Y17" s="51"/>
      <c r="Z17" s="127" t="s">
        <v>200</v>
      </c>
      <c r="AA17" s="56" t="s">
        <v>27</v>
      </c>
      <c r="AB17" s="44">
        <f>SUMPRODUCT(($R$5:$R$164=AA17)*($F$5:$F$164))</f>
        <v>1941743</v>
      </c>
      <c r="AC17" s="44">
        <f>SUMPRODUCT(N($R$5:$R$164=AA17))</f>
        <v>125</v>
      </c>
      <c r="AD17" s="45">
        <f>ROUND((AB17/$AB$27)*100,1)</f>
        <v>94.5</v>
      </c>
    </row>
    <row r="18" spans="1:30" ht="20.100000000000001" customHeight="1" x14ac:dyDescent="0.3">
      <c r="A18" s="57">
        <v>14</v>
      </c>
      <c r="B18" s="56" t="s">
        <v>25</v>
      </c>
      <c r="C18" s="58" t="s">
        <v>43</v>
      </c>
      <c r="D18" s="56" t="s">
        <v>40</v>
      </c>
      <c r="E18" s="59">
        <v>16860</v>
      </c>
      <c r="F18" s="59">
        <v>8595</v>
      </c>
      <c r="G18" s="59">
        <f t="shared" ref="G18:G26" si="6">F18-H18</f>
        <v>6090</v>
      </c>
      <c r="H18" s="39">
        <v>2505</v>
      </c>
      <c r="I18" s="39">
        <f t="shared" si="2"/>
        <v>0</v>
      </c>
      <c r="J18" s="39"/>
      <c r="K18" s="39"/>
      <c r="L18" s="39"/>
      <c r="M18" s="39"/>
      <c r="N18" s="40"/>
      <c r="O18" s="40"/>
      <c r="P18" s="14"/>
      <c r="Q18" s="14">
        <f t="shared" si="3"/>
        <v>8595</v>
      </c>
      <c r="R18" s="56" t="s">
        <v>27</v>
      </c>
      <c r="S18" s="56" t="s">
        <v>206</v>
      </c>
      <c r="T18" s="56" t="s">
        <v>203</v>
      </c>
      <c r="U18" s="56" t="s">
        <v>204</v>
      </c>
      <c r="V18" s="56"/>
      <c r="W18" s="68" t="s">
        <v>218</v>
      </c>
      <c r="X18" s="15"/>
      <c r="Y18" s="50"/>
      <c r="Z18" s="127"/>
      <c r="AA18" s="56" t="s">
        <v>45</v>
      </c>
      <c r="AB18" s="44">
        <f>SUMPRODUCT(($R$5:$R$164=AA18)*($F$5:$F$164))</f>
        <v>7056</v>
      </c>
      <c r="AC18" s="44">
        <f>SUMPRODUCT(N($R$5:$R$164=AA18))</f>
        <v>1</v>
      </c>
      <c r="AD18" s="45">
        <f>ROUND((AB18/$AB$27)*100,1)</f>
        <v>0.3</v>
      </c>
    </row>
    <row r="19" spans="1:30" ht="20.100000000000001" customHeight="1" x14ac:dyDescent="0.3">
      <c r="A19" s="57">
        <v>15</v>
      </c>
      <c r="B19" s="56" t="s">
        <v>25</v>
      </c>
      <c r="C19" s="58" t="s">
        <v>44</v>
      </c>
      <c r="D19" s="56" t="s">
        <v>40</v>
      </c>
      <c r="E19" s="59">
        <v>19640</v>
      </c>
      <c r="F19" s="59">
        <v>7056</v>
      </c>
      <c r="G19" s="59">
        <f t="shared" si="6"/>
        <v>6160</v>
      </c>
      <c r="H19" s="39">
        <v>896</v>
      </c>
      <c r="I19" s="39">
        <f t="shared" si="2"/>
        <v>0</v>
      </c>
      <c r="J19" s="39"/>
      <c r="K19" s="39"/>
      <c r="L19" s="39"/>
      <c r="M19" s="39"/>
      <c r="N19" s="40"/>
      <c r="O19" s="40"/>
      <c r="P19" s="14"/>
      <c r="Q19" s="14">
        <f t="shared" si="3"/>
        <v>7056</v>
      </c>
      <c r="R19" s="56" t="s">
        <v>45</v>
      </c>
      <c r="S19" s="56" t="s">
        <v>46</v>
      </c>
      <c r="T19" s="56"/>
      <c r="U19" s="56"/>
      <c r="V19" s="56"/>
      <c r="W19" s="68"/>
      <c r="X19" s="15"/>
      <c r="Y19" s="50"/>
      <c r="Z19" s="127"/>
      <c r="AA19" s="56" t="s">
        <v>48</v>
      </c>
      <c r="AB19" s="44">
        <f t="shared" ref="AB19:AB26" si="7">SUMPRODUCT(($R$5:$R$164=AA19)*($F$5:$F$164))</f>
        <v>0</v>
      </c>
      <c r="AC19" s="44">
        <f t="shared" ref="AC19:AC26" si="8">SUMPRODUCT(N($R$5:$R$164=AA19))</f>
        <v>0</v>
      </c>
      <c r="AD19" s="45">
        <f>ROUND((AB19/$AB$27)*100,1)</f>
        <v>0</v>
      </c>
    </row>
    <row r="20" spans="1:30" ht="20.100000000000001" customHeight="1" x14ac:dyDescent="0.3">
      <c r="A20" s="57">
        <v>16</v>
      </c>
      <c r="B20" s="56" t="s">
        <v>25</v>
      </c>
      <c r="C20" s="58" t="s">
        <v>47</v>
      </c>
      <c r="D20" s="56" t="s">
        <v>40</v>
      </c>
      <c r="E20" s="59">
        <v>18145</v>
      </c>
      <c r="F20" s="59">
        <v>18145</v>
      </c>
      <c r="G20" s="59">
        <f t="shared" si="6"/>
        <v>18145</v>
      </c>
      <c r="H20" s="39"/>
      <c r="I20" s="39">
        <f t="shared" si="2"/>
        <v>0</v>
      </c>
      <c r="J20" s="39"/>
      <c r="K20" s="39"/>
      <c r="L20" s="39"/>
      <c r="M20" s="39"/>
      <c r="N20" s="40"/>
      <c r="O20" s="40"/>
      <c r="P20" s="14"/>
      <c r="Q20" s="14">
        <f t="shared" si="3"/>
        <v>18145</v>
      </c>
      <c r="R20" s="56" t="s">
        <v>27</v>
      </c>
      <c r="S20" s="56" t="s">
        <v>206</v>
      </c>
      <c r="T20" s="56" t="s">
        <v>203</v>
      </c>
      <c r="U20" s="56" t="s">
        <v>204</v>
      </c>
      <c r="V20" s="56"/>
      <c r="W20" s="68" t="s">
        <v>219</v>
      </c>
      <c r="X20" s="15"/>
      <c r="Y20" s="50"/>
      <c r="Z20" s="127"/>
      <c r="AA20" s="17" t="s">
        <v>85</v>
      </c>
      <c r="AB20" s="44">
        <f t="shared" si="7"/>
        <v>98</v>
      </c>
      <c r="AC20" s="44">
        <f t="shared" si="8"/>
        <v>1</v>
      </c>
      <c r="AD20" s="45">
        <f>ROUNDUP((AB20/$AB$27)*100,1)</f>
        <v>0.1</v>
      </c>
    </row>
    <row r="21" spans="1:30" ht="20.100000000000001" customHeight="1" x14ac:dyDescent="0.3">
      <c r="A21" s="57">
        <v>17</v>
      </c>
      <c r="B21" s="56" t="s">
        <v>25</v>
      </c>
      <c r="C21" s="58" t="s">
        <v>49</v>
      </c>
      <c r="D21" s="56" t="s">
        <v>40</v>
      </c>
      <c r="E21" s="59">
        <v>11127</v>
      </c>
      <c r="F21" s="59">
        <v>11127</v>
      </c>
      <c r="G21" s="59">
        <f t="shared" si="6"/>
        <v>7660</v>
      </c>
      <c r="H21" s="39">
        <v>3467</v>
      </c>
      <c r="I21" s="39">
        <f t="shared" si="2"/>
        <v>0</v>
      </c>
      <c r="J21" s="39"/>
      <c r="K21" s="39"/>
      <c r="L21" s="39"/>
      <c r="M21" s="39"/>
      <c r="N21" s="40"/>
      <c r="O21" s="40"/>
      <c r="P21" s="14"/>
      <c r="Q21" s="14">
        <f t="shared" si="3"/>
        <v>11127</v>
      </c>
      <c r="R21" s="56" t="s">
        <v>27</v>
      </c>
      <c r="S21" s="56" t="s">
        <v>206</v>
      </c>
      <c r="T21" s="56" t="s">
        <v>203</v>
      </c>
      <c r="U21" s="56" t="s">
        <v>204</v>
      </c>
      <c r="V21" s="56"/>
      <c r="W21" s="68" t="s">
        <v>220</v>
      </c>
      <c r="X21" s="15"/>
      <c r="Y21" s="50"/>
      <c r="Z21" s="126" t="s">
        <v>201</v>
      </c>
      <c r="AA21" s="17" t="s">
        <v>199</v>
      </c>
      <c r="AB21" s="44">
        <f t="shared" si="7"/>
        <v>1425</v>
      </c>
      <c r="AC21" s="44">
        <f t="shared" si="8"/>
        <v>3</v>
      </c>
      <c r="AD21" s="45">
        <f t="shared" ref="AD21:AD26" si="9">ROUND((AB21/$AB$27)*100,1)</f>
        <v>0.1</v>
      </c>
    </row>
    <row r="22" spans="1:30" ht="20.100000000000001" customHeight="1" x14ac:dyDescent="0.3">
      <c r="A22" s="57">
        <v>18</v>
      </c>
      <c r="B22" s="56" t="s">
        <v>25</v>
      </c>
      <c r="C22" s="58" t="s">
        <v>50</v>
      </c>
      <c r="D22" s="56" t="s">
        <v>40</v>
      </c>
      <c r="E22" s="59">
        <v>11485</v>
      </c>
      <c r="F22" s="59">
        <v>7647</v>
      </c>
      <c r="G22" s="59">
        <f t="shared" si="6"/>
        <v>2225</v>
      </c>
      <c r="H22" s="39">
        <v>5422</v>
      </c>
      <c r="I22" s="39">
        <f t="shared" si="2"/>
        <v>0</v>
      </c>
      <c r="J22" s="39"/>
      <c r="K22" s="39"/>
      <c r="L22" s="39"/>
      <c r="M22" s="39"/>
      <c r="N22" s="40"/>
      <c r="O22" s="40"/>
      <c r="P22" s="14"/>
      <c r="Q22" s="14">
        <f t="shared" si="3"/>
        <v>7647</v>
      </c>
      <c r="R22" s="56" t="s">
        <v>27</v>
      </c>
      <c r="S22" s="56" t="s">
        <v>206</v>
      </c>
      <c r="T22" s="56" t="s">
        <v>203</v>
      </c>
      <c r="U22" s="56" t="s">
        <v>204</v>
      </c>
      <c r="V22" s="56"/>
      <c r="W22" s="68" t="s">
        <v>221</v>
      </c>
      <c r="X22" s="15"/>
      <c r="Y22" s="50"/>
      <c r="Z22" s="126"/>
      <c r="AA22" s="17" t="s">
        <v>29</v>
      </c>
      <c r="AB22" s="44">
        <f t="shared" si="7"/>
        <v>10970</v>
      </c>
      <c r="AC22" s="44">
        <f t="shared" si="8"/>
        <v>9</v>
      </c>
      <c r="AD22" s="45">
        <f t="shared" si="9"/>
        <v>0.5</v>
      </c>
    </row>
    <row r="23" spans="1:30" ht="20.100000000000001" customHeight="1" x14ac:dyDescent="0.3">
      <c r="A23" s="57">
        <v>19</v>
      </c>
      <c r="B23" s="56" t="s">
        <v>25</v>
      </c>
      <c r="C23" s="58" t="s">
        <v>51</v>
      </c>
      <c r="D23" s="56" t="s">
        <v>40</v>
      </c>
      <c r="E23" s="59">
        <v>44245</v>
      </c>
      <c r="F23" s="59">
        <v>44245</v>
      </c>
      <c r="G23" s="59">
        <f t="shared" si="6"/>
        <v>43716</v>
      </c>
      <c r="H23" s="39">
        <v>529</v>
      </c>
      <c r="I23" s="39">
        <f t="shared" si="2"/>
        <v>0</v>
      </c>
      <c r="J23" s="39"/>
      <c r="K23" s="39"/>
      <c r="L23" s="39"/>
      <c r="M23" s="39"/>
      <c r="N23" s="40"/>
      <c r="O23" s="40"/>
      <c r="P23" s="14"/>
      <c r="Q23" s="14">
        <f t="shared" si="3"/>
        <v>44245</v>
      </c>
      <c r="R23" s="56" t="s">
        <v>27</v>
      </c>
      <c r="S23" s="56" t="s">
        <v>206</v>
      </c>
      <c r="T23" s="56" t="s">
        <v>203</v>
      </c>
      <c r="U23" s="56" t="s">
        <v>204</v>
      </c>
      <c r="V23" s="56"/>
      <c r="W23" s="68" t="s">
        <v>222</v>
      </c>
      <c r="X23" s="15"/>
      <c r="Y23" s="50"/>
      <c r="Z23" s="126"/>
      <c r="AA23" s="17" t="s">
        <v>42</v>
      </c>
      <c r="AB23" s="44">
        <f t="shared" si="7"/>
        <v>2385</v>
      </c>
      <c r="AC23" s="44">
        <f t="shared" si="8"/>
        <v>1</v>
      </c>
      <c r="AD23" s="45">
        <f t="shared" si="9"/>
        <v>0.1</v>
      </c>
    </row>
    <row r="24" spans="1:30" ht="20.100000000000001" customHeight="1" x14ac:dyDescent="0.3">
      <c r="A24" s="57">
        <v>20</v>
      </c>
      <c r="B24" s="56" t="s">
        <v>25</v>
      </c>
      <c r="C24" s="58" t="s">
        <v>52</v>
      </c>
      <c r="D24" s="56" t="s">
        <v>40</v>
      </c>
      <c r="E24" s="59">
        <v>19821</v>
      </c>
      <c r="F24" s="59">
        <v>19821</v>
      </c>
      <c r="G24" s="59">
        <f t="shared" si="6"/>
        <v>3655</v>
      </c>
      <c r="H24" s="39">
        <v>16166</v>
      </c>
      <c r="I24" s="39">
        <f t="shared" si="2"/>
        <v>0</v>
      </c>
      <c r="J24" s="39"/>
      <c r="K24" s="39"/>
      <c r="L24" s="39"/>
      <c r="M24" s="39"/>
      <c r="N24" s="40"/>
      <c r="O24" s="40"/>
      <c r="P24" s="14"/>
      <c r="Q24" s="14">
        <f t="shared" si="3"/>
        <v>19821</v>
      </c>
      <c r="R24" s="56" t="s">
        <v>27</v>
      </c>
      <c r="S24" s="56" t="s">
        <v>206</v>
      </c>
      <c r="T24" s="56" t="s">
        <v>203</v>
      </c>
      <c r="U24" s="56" t="s">
        <v>204</v>
      </c>
      <c r="V24" s="56"/>
      <c r="W24" s="68" t="s">
        <v>223</v>
      </c>
      <c r="X24" s="15"/>
      <c r="Y24" s="50"/>
      <c r="Z24" s="126"/>
      <c r="AA24" s="17" t="s">
        <v>70</v>
      </c>
      <c r="AB24" s="44">
        <f t="shared" si="7"/>
        <v>87156</v>
      </c>
      <c r="AC24" s="44">
        <f t="shared" si="8"/>
        <v>14</v>
      </c>
      <c r="AD24" s="45">
        <f t="shared" si="9"/>
        <v>4.2</v>
      </c>
    </row>
    <row r="25" spans="1:30" ht="20.100000000000001" customHeight="1" x14ac:dyDescent="0.3">
      <c r="A25" s="57">
        <v>21</v>
      </c>
      <c r="B25" s="56" t="s">
        <v>25</v>
      </c>
      <c r="C25" s="58" t="s">
        <v>53</v>
      </c>
      <c r="D25" s="56" t="s">
        <v>40</v>
      </c>
      <c r="E25" s="59">
        <v>13686</v>
      </c>
      <c r="F25" s="59">
        <v>13686</v>
      </c>
      <c r="G25" s="59">
        <f t="shared" si="6"/>
        <v>13686</v>
      </c>
      <c r="H25" s="39"/>
      <c r="I25" s="39">
        <f t="shared" si="2"/>
        <v>0</v>
      </c>
      <c r="J25" s="39"/>
      <c r="K25" s="39"/>
      <c r="L25" s="39"/>
      <c r="M25" s="39"/>
      <c r="N25" s="40"/>
      <c r="O25" s="40"/>
      <c r="P25" s="14"/>
      <c r="Q25" s="14">
        <f t="shared" si="3"/>
        <v>13686</v>
      </c>
      <c r="R25" s="56" t="s">
        <v>27</v>
      </c>
      <c r="S25" s="56" t="s">
        <v>206</v>
      </c>
      <c r="T25" s="56" t="s">
        <v>203</v>
      </c>
      <c r="U25" s="56" t="s">
        <v>204</v>
      </c>
      <c r="V25" s="56"/>
      <c r="W25" s="68" t="s">
        <v>224</v>
      </c>
      <c r="X25" s="15"/>
      <c r="Y25" s="50"/>
      <c r="Z25" s="126" t="s">
        <v>202</v>
      </c>
      <c r="AA25" s="17" t="s">
        <v>62</v>
      </c>
      <c r="AB25" s="44">
        <f t="shared" si="7"/>
        <v>3458</v>
      </c>
      <c r="AC25" s="44">
        <f t="shared" si="8"/>
        <v>1</v>
      </c>
      <c r="AD25" s="45">
        <f t="shared" si="9"/>
        <v>0.2</v>
      </c>
    </row>
    <row r="26" spans="1:30" ht="20.100000000000001" customHeight="1" x14ac:dyDescent="0.3">
      <c r="A26" s="133">
        <v>22</v>
      </c>
      <c r="B26" s="134" t="s">
        <v>25</v>
      </c>
      <c r="C26" s="135" t="s">
        <v>54</v>
      </c>
      <c r="D26" s="134" t="s">
        <v>40</v>
      </c>
      <c r="E26" s="136">
        <v>8628</v>
      </c>
      <c r="F26" s="136">
        <v>8628</v>
      </c>
      <c r="G26" s="136">
        <f t="shared" si="6"/>
        <v>8628</v>
      </c>
      <c r="H26" s="136"/>
      <c r="I26" s="39">
        <f t="shared" si="2"/>
        <v>0</v>
      </c>
      <c r="J26" s="39"/>
      <c r="K26" s="39"/>
      <c r="L26" s="39"/>
      <c r="M26" s="39"/>
      <c r="N26" s="40"/>
      <c r="O26" s="40"/>
      <c r="P26" s="14"/>
      <c r="Q26" s="14">
        <f t="shared" si="3"/>
        <v>8628</v>
      </c>
      <c r="R26" s="56" t="s">
        <v>27</v>
      </c>
      <c r="S26" s="56" t="s">
        <v>206</v>
      </c>
      <c r="T26" s="56" t="s">
        <v>203</v>
      </c>
      <c r="U26" s="56" t="s">
        <v>204</v>
      </c>
      <c r="V26" s="56"/>
      <c r="W26" s="68" t="s">
        <v>225</v>
      </c>
      <c r="X26" s="15"/>
      <c r="Y26" s="50"/>
      <c r="Z26" s="126"/>
      <c r="AA26" s="17" t="s">
        <v>68</v>
      </c>
      <c r="AB26" s="44">
        <f t="shared" si="7"/>
        <v>0</v>
      </c>
      <c r="AC26" s="44">
        <f t="shared" si="8"/>
        <v>0</v>
      </c>
      <c r="AD26" s="45">
        <f t="shared" si="9"/>
        <v>0</v>
      </c>
    </row>
    <row r="27" spans="1:30" ht="20.100000000000001" customHeight="1" x14ac:dyDescent="0.3">
      <c r="A27" s="133">
        <v>23</v>
      </c>
      <c r="B27" s="134" t="s">
        <v>25</v>
      </c>
      <c r="C27" s="135" t="s">
        <v>55</v>
      </c>
      <c r="D27" s="134" t="s">
        <v>40</v>
      </c>
      <c r="E27" s="136">
        <v>31682</v>
      </c>
      <c r="F27" s="136">
        <v>31682</v>
      </c>
      <c r="G27" s="136">
        <v>29124</v>
      </c>
      <c r="H27" s="136">
        <v>2558</v>
      </c>
      <c r="I27" s="39">
        <f t="shared" si="2"/>
        <v>0</v>
      </c>
      <c r="J27" s="39"/>
      <c r="K27" s="39"/>
      <c r="L27" s="39"/>
      <c r="M27" s="39"/>
      <c r="N27" s="40"/>
      <c r="O27" s="40"/>
      <c r="P27" s="14"/>
      <c r="Q27" s="14">
        <f t="shared" si="3"/>
        <v>31682</v>
      </c>
      <c r="R27" s="56" t="s">
        <v>27</v>
      </c>
      <c r="S27" s="56" t="s">
        <v>206</v>
      </c>
      <c r="T27" s="56" t="s">
        <v>203</v>
      </c>
      <c r="U27" s="56" t="s">
        <v>204</v>
      </c>
      <c r="V27" s="56"/>
      <c r="W27" s="68" t="s">
        <v>226</v>
      </c>
      <c r="X27" s="15"/>
      <c r="Y27" s="50"/>
      <c r="Z27" s="126" t="s">
        <v>13</v>
      </c>
      <c r="AA27" s="126"/>
      <c r="AB27" s="46">
        <f>SUM(AB17:AB26)</f>
        <v>2054291</v>
      </c>
      <c r="AC27" s="46">
        <f>SUM(AC17:AC26)</f>
        <v>155</v>
      </c>
      <c r="AD27" s="47">
        <f>SUM(AD17:AD26)</f>
        <v>99.999999999999986</v>
      </c>
    </row>
    <row r="28" spans="1:30" ht="20.100000000000001" customHeight="1" x14ac:dyDescent="0.3">
      <c r="A28" s="133">
        <v>24</v>
      </c>
      <c r="B28" s="134" t="s">
        <v>25</v>
      </c>
      <c r="C28" s="135" t="s">
        <v>56</v>
      </c>
      <c r="D28" s="134" t="s">
        <v>40</v>
      </c>
      <c r="E28" s="136">
        <v>5454</v>
      </c>
      <c r="F28" s="136">
        <v>5454</v>
      </c>
      <c r="G28" s="136">
        <f t="shared" ref="G28:G67" si="10">F28-H28</f>
        <v>3370</v>
      </c>
      <c r="H28" s="136">
        <v>2084</v>
      </c>
      <c r="I28" s="39">
        <f t="shared" si="2"/>
        <v>0</v>
      </c>
      <c r="J28" s="39"/>
      <c r="K28" s="39"/>
      <c r="L28" s="39"/>
      <c r="M28" s="39"/>
      <c r="N28" s="40"/>
      <c r="O28" s="40"/>
      <c r="P28" s="14"/>
      <c r="Q28" s="14">
        <f t="shared" si="3"/>
        <v>5454</v>
      </c>
      <c r="R28" s="56" t="s">
        <v>27</v>
      </c>
      <c r="S28" s="56" t="s">
        <v>206</v>
      </c>
      <c r="T28" s="56" t="s">
        <v>203</v>
      </c>
      <c r="U28" s="56" t="s">
        <v>204</v>
      </c>
      <c r="V28" s="56"/>
      <c r="W28" s="68" t="s">
        <v>227</v>
      </c>
      <c r="X28" s="15"/>
      <c r="Y28" s="50"/>
    </row>
    <row r="29" spans="1:30" ht="20.100000000000001" customHeight="1" x14ac:dyDescent="0.3">
      <c r="A29" s="133">
        <v>25</v>
      </c>
      <c r="B29" s="134" t="s">
        <v>25</v>
      </c>
      <c r="C29" s="135" t="s">
        <v>57</v>
      </c>
      <c r="D29" s="134" t="s">
        <v>40</v>
      </c>
      <c r="E29" s="136">
        <v>23207</v>
      </c>
      <c r="F29" s="136">
        <v>10576</v>
      </c>
      <c r="G29" s="136">
        <f t="shared" si="10"/>
        <v>8933</v>
      </c>
      <c r="H29" s="136">
        <v>1643</v>
      </c>
      <c r="I29" s="39">
        <f t="shared" si="2"/>
        <v>0</v>
      </c>
      <c r="J29" s="39"/>
      <c r="K29" s="39"/>
      <c r="L29" s="39"/>
      <c r="M29" s="39"/>
      <c r="N29" s="40"/>
      <c r="O29" s="40"/>
      <c r="P29" s="14"/>
      <c r="Q29" s="14">
        <f t="shared" si="3"/>
        <v>10576</v>
      </c>
      <c r="R29" s="56" t="s">
        <v>27</v>
      </c>
      <c r="S29" s="56" t="s">
        <v>206</v>
      </c>
      <c r="T29" s="56" t="s">
        <v>203</v>
      </c>
      <c r="U29" s="56" t="s">
        <v>204</v>
      </c>
      <c r="V29" s="56"/>
      <c r="W29" s="68" t="s">
        <v>228</v>
      </c>
      <c r="X29" s="15"/>
      <c r="Y29" s="50"/>
    </row>
    <row r="30" spans="1:30" ht="20.100000000000001" customHeight="1" x14ac:dyDescent="0.3">
      <c r="A30" s="133">
        <v>26</v>
      </c>
      <c r="B30" s="134" t="s">
        <v>25</v>
      </c>
      <c r="C30" s="135" t="s">
        <v>58</v>
      </c>
      <c r="D30" s="134" t="s">
        <v>40</v>
      </c>
      <c r="E30" s="136">
        <v>23405</v>
      </c>
      <c r="F30" s="136">
        <v>15092</v>
      </c>
      <c r="G30" s="136">
        <f t="shared" si="10"/>
        <v>15092</v>
      </c>
      <c r="H30" s="136"/>
      <c r="I30" s="39">
        <f t="shared" si="2"/>
        <v>14229</v>
      </c>
      <c r="J30" s="39"/>
      <c r="K30" s="39"/>
      <c r="L30" s="39"/>
      <c r="M30" s="39"/>
      <c r="N30" s="40"/>
      <c r="O30" s="40">
        <v>7437</v>
      </c>
      <c r="P30" s="14">
        <v>6792</v>
      </c>
      <c r="Q30" s="14">
        <f t="shared" si="3"/>
        <v>863</v>
      </c>
      <c r="R30" s="56" t="s">
        <v>27</v>
      </c>
      <c r="S30" s="56" t="s">
        <v>206</v>
      </c>
      <c r="T30" s="56" t="s">
        <v>203</v>
      </c>
      <c r="U30" s="56" t="s">
        <v>204</v>
      </c>
      <c r="V30" s="56"/>
      <c r="W30" s="68" t="s">
        <v>229</v>
      </c>
      <c r="X30" s="15"/>
      <c r="Y30" s="50"/>
    </row>
    <row r="31" spans="1:30" ht="20.100000000000001" customHeight="1" x14ac:dyDescent="0.3">
      <c r="A31" s="133">
        <v>27</v>
      </c>
      <c r="B31" s="134" t="s">
        <v>25</v>
      </c>
      <c r="C31" s="135" t="s">
        <v>59</v>
      </c>
      <c r="D31" s="134" t="s">
        <v>40</v>
      </c>
      <c r="E31" s="136">
        <v>29454</v>
      </c>
      <c r="F31" s="136">
        <v>29454</v>
      </c>
      <c r="G31" s="136">
        <f t="shared" si="10"/>
        <v>29454</v>
      </c>
      <c r="H31" s="136"/>
      <c r="I31" s="39">
        <f t="shared" si="2"/>
        <v>24518</v>
      </c>
      <c r="J31" s="39"/>
      <c r="K31" s="39"/>
      <c r="L31" s="39"/>
      <c r="M31" s="39"/>
      <c r="N31" s="40"/>
      <c r="O31" s="40">
        <v>16585</v>
      </c>
      <c r="P31" s="14">
        <v>7933</v>
      </c>
      <c r="Q31" s="14">
        <f t="shared" si="3"/>
        <v>4936</v>
      </c>
      <c r="R31" s="56" t="s">
        <v>27</v>
      </c>
      <c r="S31" s="56" t="s">
        <v>206</v>
      </c>
      <c r="T31" s="56" t="s">
        <v>203</v>
      </c>
      <c r="U31" s="56" t="s">
        <v>204</v>
      </c>
      <c r="V31" s="56"/>
      <c r="W31" s="68" t="s">
        <v>230</v>
      </c>
      <c r="X31" s="15"/>
      <c r="Y31" s="50"/>
    </row>
    <row r="32" spans="1:30" customFormat="1" ht="20.100000000000001" customHeight="1" x14ac:dyDescent="0.3">
      <c r="A32" s="16">
        <v>28</v>
      </c>
      <c r="B32" s="17" t="s">
        <v>25</v>
      </c>
      <c r="C32" s="18" t="s">
        <v>60</v>
      </c>
      <c r="D32" s="17" t="s">
        <v>41</v>
      </c>
      <c r="E32" s="19">
        <v>8082</v>
      </c>
      <c r="F32" s="19">
        <v>8082</v>
      </c>
      <c r="G32" s="19">
        <f t="shared" si="10"/>
        <v>8082</v>
      </c>
      <c r="H32" s="41"/>
      <c r="I32" s="39">
        <f t="shared" si="2"/>
        <v>3680</v>
      </c>
      <c r="J32" s="41"/>
      <c r="K32" s="41"/>
      <c r="L32" s="41"/>
      <c r="M32" s="41"/>
      <c r="N32" s="42"/>
      <c r="O32" s="42">
        <v>3680</v>
      </c>
      <c r="P32" s="20"/>
      <c r="Q32" s="14">
        <f t="shared" si="3"/>
        <v>4402</v>
      </c>
      <c r="R32" s="17" t="s">
        <v>29</v>
      </c>
      <c r="S32" s="17"/>
      <c r="T32" s="17"/>
      <c r="U32" s="17"/>
      <c r="V32" s="17"/>
      <c r="W32" s="69"/>
      <c r="X32" s="21"/>
      <c r="Y32" s="51"/>
    </row>
    <row r="33" spans="1:25" customFormat="1" ht="20.100000000000001" customHeight="1" x14ac:dyDescent="0.3">
      <c r="A33" s="16">
        <v>29</v>
      </c>
      <c r="B33" s="17" t="s">
        <v>25</v>
      </c>
      <c r="C33" s="18" t="s">
        <v>61</v>
      </c>
      <c r="D33" s="17" t="s">
        <v>41</v>
      </c>
      <c r="E33" s="19">
        <v>3458</v>
      </c>
      <c r="F33" s="19">
        <v>3458</v>
      </c>
      <c r="G33" s="19">
        <f t="shared" si="10"/>
        <v>3458</v>
      </c>
      <c r="H33" s="41"/>
      <c r="I33" s="39">
        <f t="shared" si="2"/>
        <v>0</v>
      </c>
      <c r="J33" s="41"/>
      <c r="K33" s="41"/>
      <c r="L33" s="41"/>
      <c r="M33" s="41"/>
      <c r="N33" s="42"/>
      <c r="O33" s="42"/>
      <c r="P33" s="20"/>
      <c r="Q33" s="14">
        <f t="shared" si="3"/>
        <v>3458</v>
      </c>
      <c r="R33" s="17" t="s">
        <v>62</v>
      </c>
      <c r="S33" s="17"/>
      <c r="T33" s="17"/>
      <c r="U33" s="17"/>
      <c r="V33" s="17"/>
      <c r="W33" s="69"/>
      <c r="X33" s="21"/>
      <c r="Y33" s="51"/>
    </row>
    <row r="34" spans="1:25" customFormat="1" ht="20.100000000000001" customHeight="1" x14ac:dyDescent="0.3">
      <c r="A34" s="16">
        <v>30</v>
      </c>
      <c r="B34" s="17" t="s">
        <v>25</v>
      </c>
      <c r="C34" s="18" t="s">
        <v>63</v>
      </c>
      <c r="D34" s="17" t="s">
        <v>41</v>
      </c>
      <c r="E34" s="19">
        <v>265</v>
      </c>
      <c r="F34" s="19">
        <v>263</v>
      </c>
      <c r="G34" s="19">
        <f t="shared" si="10"/>
        <v>263</v>
      </c>
      <c r="H34" s="41"/>
      <c r="I34" s="39">
        <f t="shared" si="2"/>
        <v>0</v>
      </c>
      <c r="J34" s="41"/>
      <c r="K34" s="41"/>
      <c r="L34" s="41"/>
      <c r="M34" s="41"/>
      <c r="N34" s="42"/>
      <c r="O34" s="42"/>
      <c r="P34" s="20"/>
      <c r="Q34" s="14">
        <f t="shared" si="3"/>
        <v>263</v>
      </c>
      <c r="R34" s="17" t="s">
        <v>29</v>
      </c>
      <c r="S34" s="17"/>
      <c r="T34" s="17"/>
      <c r="U34" s="17"/>
      <c r="V34" s="17"/>
      <c r="W34" s="69"/>
      <c r="X34" s="21"/>
      <c r="Y34" s="51"/>
    </row>
    <row r="35" spans="1:25" ht="20.100000000000001" customHeight="1" x14ac:dyDescent="0.3">
      <c r="A35" s="57">
        <v>31</v>
      </c>
      <c r="B35" s="56" t="s">
        <v>25</v>
      </c>
      <c r="C35" s="58" t="s">
        <v>64</v>
      </c>
      <c r="D35" s="56" t="s">
        <v>40</v>
      </c>
      <c r="E35" s="59">
        <v>19834</v>
      </c>
      <c r="F35" s="59">
        <v>19834</v>
      </c>
      <c r="G35" s="59">
        <f t="shared" si="10"/>
        <v>19834</v>
      </c>
      <c r="H35" s="39"/>
      <c r="I35" s="39">
        <f t="shared" si="2"/>
        <v>4506</v>
      </c>
      <c r="J35" s="39"/>
      <c r="K35" s="39"/>
      <c r="L35" s="39"/>
      <c r="M35" s="39"/>
      <c r="N35" s="40"/>
      <c r="O35" s="40"/>
      <c r="P35" s="14">
        <v>4506</v>
      </c>
      <c r="Q35" s="14">
        <f t="shared" si="3"/>
        <v>15328</v>
      </c>
      <c r="R35" s="56" t="s">
        <v>27</v>
      </c>
      <c r="S35" s="56" t="s">
        <v>206</v>
      </c>
      <c r="T35" s="56" t="s">
        <v>203</v>
      </c>
      <c r="U35" s="56" t="s">
        <v>204</v>
      </c>
      <c r="V35" s="56"/>
      <c r="W35" s="68" t="s">
        <v>231</v>
      </c>
      <c r="X35" s="15"/>
      <c r="Y35" s="50"/>
    </row>
    <row r="36" spans="1:25" ht="20.100000000000001" customHeight="1" x14ac:dyDescent="0.3">
      <c r="A36" s="57">
        <v>32</v>
      </c>
      <c r="B36" s="56" t="s">
        <v>25</v>
      </c>
      <c r="C36" s="58" t="s">
        <v>65</v>
      </c>
      <c r="D36" s="56" t="s">
        <v>40</v>
      </c>
      <c r="E36" s="59">
        <v>397</v>
      </c>
      <c r="F36" s="59">
        <v>397</v>
      </c>
      <c r="G36" s="59">
        <f t="shared" si="10"/>
        <v>397</v>
      </c>
      <c r="H36" s="39"/>
      <c r="I36" s="39">
        <f t="shared" si="2"/>
        <v>93</v>
      </c>
      <c r="J36" s="39"/>
      <c r="K36" s="39"/>
      <c r="L36" s="39"/>
      <c r="M36" s="39"/>
      <c r="N36" s="40"/>
      <c r="O36" s="40"/>
      <c r="P36" s="14">
        <v>93</v>
      </c>
      <c r="Q36" s="14">
        <f t="shared" si="3"/>
        <v>304</v>
      </c>
      <c r="R36" s="56" t="s">
        <v>27</v>
      </c>
      <c r="S36" s="56" t="s">
        <v>206</v>
      </c>
      <c r="T36" s="56" t="s">
        <v>203</v>
      </c>
      <c r="U36" s="56" t="s">
        <v>204</v>
      </c>
      <c r="V36" s="56"/>
      <c r="W36" s="68" t="s">
        <v>232</v>
      </c>
      <c r="X36" s="15"/>
      <c r="Y36" s="50"/>
    </row>
    <row r="37" spans="1:25" ht="20.100000000000001" customHeight="1" x14ac:dyDescent="0.3">
      <c r="A37" s="57">
        <v>33</v>
      </c>
      <c r="B37" s="56" t="s">
        <v>25</v>
      </c>
      <c r="C37" s="58" t="s">
        <v>66</v>
      </c>
      <c r="D37" s="56" t="s">
        <v>40</v>
      </c>
      <c r="E37" s="59">
        <v>12198</v>
      </c>
      <c r="F37" s="59">
        <v>12198</v>
      </c>
      <c r="G37" s="59">
        <f t="shared" si="10"/>
        <v>12198</v>
      </c>
      <c r="H37" s="39"/>
      <c r="I37" s="39">
        <f t="shared" si="2"/>
        <v>0</v>
      </c>
      <c r="J37" s="39"/>
      <c r="K37" s="39"/>
      <c r="L37" s="39"/>
      <c r="M37" s="39"/>
      <c r="N37" s="40"/>
      <c r="O37" s="40"/>
      <c r="P37" s="14"/>
      <c r="Q37" s="14">
        <f t="shared" si="3"/>
        <v>12198</v>
      </c>
      <c r="R37" s="56" t="s">
        <v>27</v>
      </c>
      <c r="S37" s="56" t="s">
        <v>206</v>
      </c>
      <c r="T37" s="56" t="s">
        <v>203</v>
      </c>
      <c r="U37" s="56" t="s">
        <v>204</v>
      </c>
      <c r="V37" s="56"/>
      <c r="W37" s="68" t="s">
        <v>233</v>
      </c>
      <c r="X37" s="15"/>
      <c r="Y37" s="50"/>
    </row>
    <row r="38" spans="1:25" customFormat="1" ht="20.100000000000001" customHeight="1" x14ac:dyDescent="0.3">
      <c r="A38" s="16">
        <v>34</v>
      </c>
      <c r="B38" s="17" t="s">
        <v>25</v>
      </c>
      <c r="C38" s="18" t="s">
        <v>67</v>
      </c>
      <c r="D38" s="17" t="s">
        <v>40</v>
      </c>
      <c r="E38" s="19">
        <v>10116</v>
      </c>
      <c r="F38" s="19">
        <v>8948</v>
      </c>
      <c r="G38" s="19">
        <f t="shared" si="10"/>
        <v>7993</v>
      </c>
      <c r="H38" s="41">
        <v>955</v>
      </c>
      <c r="I38" s="39">
        <f t="shared" si="2"/>
        <v>0</v>
      </c>
      <c r="J38" s="41"/>
      <c r="K38" s="41"/>
      <c r="L38" s="41"/>
      <c r="M38" s="41"/>
      <c r="N38" s="42"/>
      <c r="O38" s="42"/>
      <c r="P38" s="20"/>
      <c r="Q38" s="14">
        <f t="shared" si="3"/>
        <v>8948</v>
      </c>
      <c r="R38" s="56" t="s">
        <v>27</v>
      </c>
      <c r="S38" s="56" t="s">
        <v>206</v>
      </c>
      <c r="T38" s="56" t="s">
        <v>203</v>
      </c>
      <c r="U38" s="56" t="s">
        <v>204</v>
      </c>
      <c r="V38" s="17"/>
      <c r="W38" s="69" t="s">
        <v>240</v>
      </c>
      <c r="X38" s="21"/>
      <c r="Y38" s="51"/>
    </row>
    <row r="39" spans="1:25" customFormat="1" ht="20.100000000000001" customHeight="1" x14ac:dyDescent="0.3">
      <c r="A39" s="16">
        <v>35</v>
      </c>
      <c r="B39" s="17" t="s">
        <v>25</v>
      </c>
      <c r="C39" s="18" t="s">
        <v>69</v>
      </c>
      <c r="D39" s="17" t="s">
        <v>40</v>
      </c>
      <c r="E39" s="19">
        <v>27570</v>
      </c>
      <c r="F39" s="19">
        <v>14857</v>
      </c>
      <c r="G39" s="19">
        <f t="shared" si="10"/>
        <v>13694</v>
      </c>
      <c r="H39" s="41">
        <v>1163</v>
      </c>
      <c r="I39" s="39">
        <f t="shared" si="2"/>
        <v>0</v>
      </c>
      <c r="J39" s="41"/>
      <c r="K39" s="41"/>
      <c r="L39" s="41"/>
      <c r="M39" s="41"/>
      <c r="N39" s="42"/>
      <c r="O39" s="42"/>
      <c r="P39" s="20"/>
      <c r="Q39" s="14">
        <f t="shared" si="3"/>
        <v>14857</v>
      </c>
      <c r="R39" s="17" t="s">
        <v>70</v>
      </c>
      <c r="S39" s="17"/>
      <c r="T39" s="17"/>
      <c r="U39" s="17"/>
      <c r="V39" s="17"/>
      <c r="W39" s="69"/>
      <c r="X39" s="21"/>
      <c r="Y39" s="51"/>
    </row>
    <row r="40" spans="1:25" ht="20.100000000000001" customHeight="1" x14ac:dyDescent="0.3">
      <c r="A40" s="57">
        <v>36</v>
      </c>
      <c r="B40" s="56" t="s">
        <v>25</v>
      </c>
      <c r="C40" s="58" t="s">
        <v>71</v>
      </c>
      <c r="D40" s="56" t="s">
        <v>40</v>
      </c>
      <c r="E40" s="59">
        <v>6744</v>
      </c>
      <c r="F40" s="59">
        <v>6744</v>
      </c>
      <c r="G40" s="59">
        <f t="shared" si="10"/>
        <v>6744</v>
      </c>
      <c r="H40" s="39"/>
      <c r="I40" s="39">
        <f t="shared" si="2"/>
        <v>0</v>
      </c>
      <c r="J40" s="39"/>
      <c r="K40" s="39"/>
      <c r="L40" s="39"/>
      <c r="M40" s="39"/>
      <c r="N40" s="40"/>
      <c r="O40" s="40"/>
      <c r="P40" s="14"/>
      <c r="Q40" s="14">
        <f t="shared" si="3"/>
        <v>6744</v>
      </c>
      <c r="R40" s="56" t="s">
        <v>27</v>
      </c>
      <c r="S40" s="56" t="s">
        <v>206</v>
      </c>
      <c r="T40" s="56" t="s">
        <v>203</v>
      </c>
      <c r="U40" s="56" t="s">
        <v>204</v>
      </c>
      <c r="V40" s="56"/>
      <c r="W40" s="68" t="s">
        <v>241</v>
      </c>
      <c r="X40" s="15"/>
      <c r="Y40" s="50"/>
    </row>
    <row r="41" spans="1:25" ht="20.100000000000001" customHeight="1" x14ac:dyDescent="0.3">
      <c r="A41" s="57">
        <v>37</v>
      </c>
      <c r="B41" s="56" t="s">
        <v>25</v>
      </c>
      <c r="C41" s="58" t="s">
        <v>72</v>
      </c>
      <c r="D41" s="56" t="s">
        <v>40</v>
      </c>
      <c r="E41" s="59">
        <v>46413</v>
      </c>
      <c r="F41" s="59">
        <v>46413</v>
      </c>
      <c r="G41" s="59">
        <f t="shared" si="10"/>
        <v>46413</v>
      </c>
      <c r="H41" s="39"/>
      <c r="I41" s="39">
        <f t="shared" si="2"/>
        <v>0</v>
      </c>
      <c r="J41" s="39"/>
      <c r="K41" s="39"/>
      <c r="L41" s="39"/>
      <c r="M41" s="39"/>
      <c r="N41" s="40"/>
      <c r="O41" s="40"/>
      <c r="P41" s="14"/>
      <c r="Q41" s="14">
        <f t="shared" si="3"/>
        <v>46413</v>
      </c>
      <c r="R41" s="56" t="s">
        <v>27</v>
      </c>
      <c r="S41" s="56" t="s">
        <v>206</v>
      </c>
      <c r="T41" s="56" t="s">
        <v>203</v>
      </c>
      <c r="U41" s="56" t="s">
        <v>204</v>
      </c>
      <c r="V41" s="56"/>
      <c r="W41" s="68" t="s">
        <v>234</v>
      </c>
      <c r="X41" s="15"/>
      <c r="Y41" s="50"/>
    </row>
    <row r="42" spans="1:25" ht="20.100000000000001" customHeight="1" x14ac:dyDescent="0.3">
      <c r="A42" s="57">
        <v>38</v>
      </c>
      <c r="B42" s="56" t="s">
        <v>25</v>
      </c>
      <c r="C42" s="58" t="s">
        <v>73</v>
      </c>
      <c r="D42" s="56" t="s">
        <v>40</v>
      </c>
      <c r="E42" s="59">
        <v>11306</v>
      </c>
      <c r="F42" s="59">
        <v>11306</v>
      </c>
      <c r="G42" s="59">
        <f t="shared" si="10"/>
        <v>11306</v>
      </c>
      <c r="H42" s="39"/>
      <c r="I42" s="39">
        <f t="shared" si="2"/>
        <v>0</v>
      </c>
      <c r="J42" s="39"/>
      <c r="K42" s="39"/>
      <c r="L42" s="39"/>
      <c r="M42" s="39"/>
      <c r="N42" s="40"/>
      <c r="O42" s="40"/>
      <c r="P42" s="14"/>
      <c r="Q42" s="14">
        <f t="shared" si="3"/>
        <v>11306</v>
      </c>
      <c r="R42" s="56" t="s">
        <v>27</v>
      </c>
      <c r="S42" s="56" t="s">
        <v>206</v>
      </c>
      <c r="T42" s="56" t="s">
        <v>203</v>
      </c>
      <c r="U42" s="56" t="s">
        <v>204</v>
      </c>
      <c r="V42" s="56"/>
      <c r="W42" s="68" t="s">
        <v>235</v>
      </c>
      <c r="X42" s="15"/>
      <c r="Y42" s="50"/>
    </row>
    <row r="43" spans="1:25" customFormat="1" ht="20.100000000000001" customHeight="1" x14ac:dyDescent="0.3">
      <c r="A43" s="16">
        <v>39</v>
      </c>
      <c r="B43" s="17" t="s">
        <v>25</v>
      </c>
      <c r="C43" s="18" t="s">
        <v>74</v>
      </c>
      <c r="D43" s="17" t="s">
        <v>40</v>
      </c>
      <c r="E43" s="19">
        <v>9818</v>
      </c>
      <c r="F43" s="19">
        <v>9818</v>
      </c>
      <c r="G43" s="19">
        <f t="shared" si="10"/>
        <v>9818</v>
      </c>
      <c r="H43" s="41"/>
      <c r="I43" s="39">
        <f t="shared" si="2"/>
        <v>0</v>
      </c>
      <c r="J43" s="41"/>
      <c r="K43" s="41"/>
      <c r="L43" s="41"/>
      <c r="M43" s="41"/>
      <c r="N43" s="42"/>
      <c r="O43" s="42"/>
      <c r="P43" s="20"/>
      <c r="Q43" s="14">
        <f t="shared" si="3"/>
        <v>9818</v>
      </c>
      <c r="R43" s="17" t="s">
        <v>70</v>
      </c>
      <c r="S43" s="17"/>
      <c r="T43" s="17"/>
      <c r="U43" s="17"/>
      <c r="V43" s="17"/>
      <c r="W43" s="69"/>
      <c r="X43" s="21"/>
      <c r="Y43" s="51"/>
    </row>
    <row r="44" spans="1:25" customFormat="1" ht="20.100000000000001" customHeight="1" x14ac:dyDescent="0.3">
      <c r="A44" s="16">
        <v>40</v>
      </c>
      <c r="B44" s="17" t="s">
        <v>25</v>
      </c>
      <c r="C44" s="18" t="s">
        <v>75</v>
      </c>
      <c r="D44" s="17" t="s">
        <v>40</v>
      </c>
      <c r="E44" s="19">
        <v>26578</v>
      </c>
      <c r="F44" s="19">
        <v>26578</v>
      </c>
      <c r="G44" s="19">
        <f t="shared" si="10"/>
        <v>26578</v>
      </c>
      <c r="H44" s="41"/>
      <c r="I44" s="39">
        <f t="shared" si="2"/>
        <v>0</v>
      </c>
      <c r="J44" s="41"/>
      <c r="K44" s="41"/>
      <c r="L44" s="41"/>
      <c r="M44" s="41"/>
      <c r="N44" s="42"/>
      <c r="O44" s="42"/>
      <c r="P44" s="20"/>
      <c r="Q44" s="14">
        <f t="shared" si="3"/>
        <v>26578</v>
      </c>
      <c r="R44" s="56" t="s">
        <v>27</v>
      </c>
      <c r="S44" s="56" t="s">
        <v>206</v>
      </c>
      <c r="T44" s="56" t="s">
        <v>203</v>
      </c>
      <c r="U44" s="56" t="s">
        <v>204</v>
      </c>
      <c r="V44" s="17"/>
      <c r="W44" s="69" t="s">
        <v>242</v>
      </c>
      <c r="X44" s="21"/>
      <c r="Y44" s="51"/>
    </row>
    <row r="45" spans="1:25" ht="20.100000000000001" customHeight="1" x14ac:dyDescent="0.3">
      <c r="A45" s="57">
        <v>41</v>
      </c>
      <c r="B45" s="56" t="s">
        <v>25</v>
      </c>
      <c r="C45" s="58" t="s">
        <v>76</v>
      </c>
      <c r="D45" s="56" t="s">
        <v>40</v>
      </c>
      <c r="E45" s="59">
        <v>14479</v>
      </c>
      <c r="F45" s="59">
        <v>14479</v>
      </c>
      <c r="G45" s="59">
        <f t="shared" si="10"/>
        <v>14479</v>
      </c>
      <c r="H45" s="39"/>
      <c r="I45" s="39">
        <f t="shared" si="2"/>
        <v>0</v>
      </c>
      <c r="J45" s="39"/>
      <c r="K45" s="39"/>
      <c r="L45" s="39"/>
      <c r="M45" s="39"/>
      <c r="N45" s="40"/>
      <c r="O45" s="40"/>
      <c r="P45" s="14"/>
      <c r="Q45" s="14">
        <f t="shared" si="3"/>
        <v>14479</v>
      </c>
      <c r="R45" s="56" t="s">
        <v>27</v>
      </c>
      <c r="S45" s="56" t="s">
        <v>206</v>
      </c>
      <c r="T45" s="56" t="s">
        <v>203</v>
      </c>
      <c r="U45" s="56" t="s">
        <v>204</v>
      </c>
      <c r="V45" s="56"/>
      <c r="W45" s="68" t="s">
        <v>243</v>
      </c>
      <c r="X45" s="15"/>
      <c r="Y45" s="50"/>
    </row>
    <row r="46" spans="1:25" ht="20.100000000000001" customHeight="1" x14ac:dyDescent="0.3">
      <c r="A46" s="57">
        <v>42</v>
      </c>
      <c r="B46" s="56" t="s">
        <v>25</v>
      </c>
      <c r="C46" s="58" t="s">
        <v>77</v>
      </c>
      <c r="D46" s="56" t="s">
        <v>40</v>
      </c>
      <c r="E46" s="59">
        <v>36099</v>
      </c>
      <c r="F46" s="59">
        <v>36099</v>
      </c>
      <c r="G46" s="59">
        <f t="shared" si="10"/>
        <v>36099</v>
      </c>
      <c r="H46" s="39"/>
      <c r="I46" s="39">
        <f t="shared" si="2"/>
        <v>0</v>
      </c>
      <c r="J46" s="39"/>
      <c r="K46" s="39"/>
      <c r="L46" s="39"/>
      <c r="M46" s="39"/>
      <c r="N46" s="40"/>
      <c r="O46" s="40"/>
      <c r="P46" s="14"/>
      <c r="Q46" s="14">
        <f t="shared" si="3"/>
        <v>36099</v>
      </c>
      <c r="R46" s="56" t="s">
        <v>27</v>
      </c>
      <c r="S46" s="56" t="s">
        <v>206</v>
      </c>
      <c r="T46" s="56" t="s">
        <v>203</v>
      </c>
      <c r="U46" s="56" t="s">
        <v>204</v>
      </c>
      <c r="V46" s="56"/>
      <c r="W46" s="68" t="s">
        <v>236</v>
      </c>
      <c r="X46" s="15"/>
      <c r="Y46" s="50"/>
    </row>
    <row r="47" spans="1:25" ht="20.100000000000001" customHeight="1" x14ac:dyDescent="0.3">
      <c r="A47" s="62">
        <v>43</v>
      </c>
      <c r="B47" s="55" t="s">
        <v>25</v>
      </c>
      <c r="C47" s="63" t="s">
        <v>78</v>
      </c>
      <c r="D47" s="55" t="s">
        <v>40</v>
      </c>
      <c r="E47" s="64">
        <v>9521</v>
      </c>
      <c r="F47" s="64">
        <v>9521</v>
      </c>
      <c r="G47" s="59">
        <f t="shared" si="10"/>
        <v>9521</v>
      </c>
      <c r="H47" s="39"/>
      <c r="I47" s="39">
        <f t="shared" si="2"/>
        <v>0</v>
      </c>
      <c r="J47" s="39"/>
      <c r="K47" s="39"/>
      <c r="L47" s="39"/>
      <c r="M47" s="39"/>
      <c r="N47" s="40"/>
      <c r="O47" s="40"/>
      <c r="P47" s="14"/>
      <c r="Q47" s="14">
        <f t="shared" si="3"/>
        <v>9521</v>
      </c>
      <c r="R47" s="56" t="s">
        <v>27</v>
      </c>
      <c r="S47" s="56" t="s">
        <v>206</v>
      </c>
      <c r="T47" s="56" t="s">
        <v>203</v>
      </c>
      <c r="U47" s="56" t="s">
        <v>204</v>
      </c>
      <c r="V47" s="55"/>
      <c r="W47" s="68" t="s">
        <v>237</v>
      </c>
      <c r="X47" s="15"/>
      <c r="Y47" s="50"/>
    </row>
    <row r="48" spans="1:25" ht="20.100000000000001" customHeight="1" x14ac:dyDescent="0.3">
      <c r="A48" s="62">
        <v>44</v>
      </c>
      <c r="B48" s="55" t="s">
        <v>25</v>
      </c>
      <c r="C48" s="63" t="s">
        <v>79</v>
      </c>
      <c r="D48" s="55" t="s">
        <v>40</v>
      </c>
      <c r="E48" s="64">
        <v>8926</v>
      </c>
      <c r="F48" s="64">
        <v>8926</v>
      </c>
      <c r="G48" s="59">
        <f t="shared" si="10"/>
        <v>8926</v>
      </c>
      <c r="H48" s="39"/>
      <c r="I48" s="39">
        <f t="shared" si="2"/>
        <v>0</v>
      </c>
      <c r="J48" s="39"/>
      <c r="K48" s="39"/>
      <c r="L48" s="39"/>
      <c r="M48" s="39"/>
      <c r="N48" s="40"/>
      <c r="O48" s="40"/>
      <c r="P48" s="14"/>
      <c r="Q48" s="14">
        <f t="shared" si="3"/>
        <v>8926</v>
      </c>
      <c r="R48" s="56" t="s">
        <v>27</v>
      </c>
      <c r="S48" s="56" t="s">
        <v>206</v>
      </c>
      <c r="T48" s="56" t="s">
        <v>203</v>
      </c>
      <c r="U48" s="56" t="s">
        <v>204</v>
      </c>
      <c r="V48" s="55"/>
      <c r="W48" s="68" t="s">
        <v>238</v>
      </c>
      <c r="X48" s="15"/>
      <c r="Y48" s="50"/>
    </row>
    <row r="49" spans="1:25" ht="20.100000000000001" customHeight="1" x14ac:dyDescent="0.3">
      <c r="A49" s="62">
        <v>45</v>
      </c>
      <c r="B49" s="55" t="s">
        <v>25</v>
      </c>
      <c r="C49" s="63" t="s">
        <v>80</v>
      </c>
      <c r="D49" s="55" t="s">
        <v>40</v>
      </c>
      <c r="E49" s="64">
        <v>20231</v>
      </c>
      <c r="F49" s="64">
        <v>20231</v>
      </c>
      <c r="G49" s="59">
        <f t="shared" si="10"/>
        <v>20126</v>
      </c>
      <c r="H49" s="39">
        <v>105</v>
      </c>
      <c r="I49" s="39">
        <f t="shared" si="2"/>
        <v>0</v>
      </c>
      <c r="J49" s="39"/>
      <c r="K49" s="39"/>
      <c r="L49" s="39"/>
      <c r="M49" s="39"/>
      <c r="N49" s="40"/>
      <c r="O49" s="40"/>
      <c r="P49" s="14"/>
      <c r="Q49" s="14">
        <f t="shared" si="3"/>
        <v>20231</v>
      </c>
      <c r="R49" s="56" t="s">
        <v>27</v>
      </c>
      <c r="S49" s="56" t="s">
        <v>206</v>
      </c>
      <c r="T49" s="56" t="s">
        <v>203</v>
      </c>
      <c r="U49" s="56" t="s">
        <v>204</v>
      </c>
      <c r="V49" s="55"/>
      <c r="W49" s="68" t="s">
        <v>239</v>
      </c>
      <c r="X49" s="15"/>
      <c r="Y49" s="50"/>
    </row>
    <row r="50" spans="1:25" ht="20.100000000000001" customHeight="1" x14ac:dyDescent="0.3">
      <c r="A50" s="62">
        <v>46</v>
      </c>
      <c r="B50" s="55" t="s">
        <v>25</v>
      </c>
      <c r="C50" s="63" t="s">
        <v>81</v>
      </c>
      <c r="D50" s="55" t="s">
        <v>40</v>
      </c>
      <c r="E50" s="64">
        <v>15372</v>
      </c>
      <c r="F50" s="64">
        <v>15372</v>
      </c>
      <c r="G50" s="59">
        <f t="shared" si="10"/>
        <v>15372</v>
      </c>
      <c r="H50" s="39"/>
      <c r="I50" s="39">
        <f t="shared" si="2"/>
        <v>0</v>
      </c>
      <c r="J50" s="39"/>
      <c r="K50" s="39"/>
      <c r="L50" s="39"/>
      <c r="M50" s="39"/>
      <c r="N50" s="40"/>
      <c r="O50" s="40"/>
      <c r="P50" s="14"/>
      <c r="Q50" s="14">
        <f t="shared" si="3"/>
        <v>15372</v>
      </c>
      <c r="R50" s="56" t="s">
        <v>27</v>
      </c>
      <c r="S50" s="56" t="s">
        <v>206</v>
      </c>
      <c r="T50" s="56" t="s">
        <v>203</v>
      </c>
      <c r="U50" s="56" t="s">
        <v>204</v>
      </c>
      <c r="V50" s="55"/>
      <c r="W50" s="68" t="s">
        <v>244</v>
      </c>
      <c r="X50" s="15"/>
      <c r="Y50" s="50"/>
    </row>
    <row r="51" spans="1:25" ht="20.100000000000001" customHeight="1" x14ac:dyDescent="0.3">
      <c r="A51" s="62">
        <v>47</v>
      </c>
      <c r="B51" s="55" t="s">
        <v>25</v>
      </c>
      <c r="C51" s="63" t="s">
        <v>82</v>
      </c>
      <c r="D51" s="55" t="s">
        <v>40</v>
      </c>
      <c r="E51" s="64">
        <v>18626</v>
      </c>
      <c r="F51" s="64">
        <v>18626</v>
      </c>
      <c r="G51" s="59">
        <f t="shared" si="10"/>
        <v>6175</v>
      </c>
      <c r="H51" s="39">
        <v>12451</v>
      </c>
      <c r="I51" s="39">
        <f t="shared" si="2"/>
        <v>0</v>
      </c>
      <c r="J51" s="39"/>
      <c r="K51" s="39"/>
      <c r="L51" s="39"/>
      <c r="M51" s="39"/>
      <c r="N51" s="40"/>
      <c r="O51" s="40"/>
      <c r="P51" s="14"/>
      <c r="Q51" s="14">
        <f t="shared" si="3"/>
        <v>18626</v>
      </c>
      <c r="R51" s="56" t="s">
        <v>27</v>
      </c>
      <c r="S51" s="56" t="s">
        <v>206</v>
      </c>
      <c r="T51" s="56" t="s">
        <v>203</v>
      </c>
      <c r="U51" s="56" t="s">
        <v>204</v>
      </c>
      <c r="V51" s="55"/>
      <c r="W51" s="68" t="s">
        <v>245</v>
      </c>
      <c r="X51" s="15"/>
      <c r="Y51" s="50"/>
    </row>
    <row r="52" spans="1:25" ht="20.100000000000001" customHeight="1" x14ac:dyDescent="0.3">
      <c r="A52" s="62">
        <v>48</v>
      </c>
      <c r="B52" s="55" t="s">
        <v>25</v>
      </c>
      <c r="C52" s="63" t="s">
        <v>83</v>
      </c>
      <c r="D52" s="55" t="s">
        <v>40</v>
      </c>
      <c r="E52" s="64">
        <v>13208</v>
      </c>
      <c r="F52" s="64">
        <v>13208</v>
      </c>
      <c r="G52" s="59">
        <f t="shared" si="10"/>
        <v>8275</v>
      </c>
      <c r="H52" s="39">
        <v>4933</v>
      </c>
      <c r="I52" s="39">
        <f t="shared" si="2"/>
        <v>0</v>
      </c>
      <c r="J52" s="39"/>
      <c r="K52" s="39"/>
      <c r="L52" s="39"/>
      <c r="M52" s="39"/>
      <c r="N52" s="40"/>
      <c r="O52" s="40"/>
      <c r="P52" s="14"/>
      <c r="Q52" s="14">
        <f t="shared" si="3"/>
        <v>13208</v>
      </c>
      <c r="R52" s="56" t="s">
        <v>27</v>
      </c>
      <c r="S52" s="56" t="s">
        <v>206</v>
      </c>
      <c r="T52" s="56" t="s">
        <v>203</v>
      </c>
      <c r="U52" s="56" t="s">
        <v>204</v>
      </c>
      <c r="V52" s="55"/>
      <c r="W52" s="68" t="s">
        <v>246</v>
      </c>
      <c r="X52" s="15"/>
      <c r="Y52" s="50"/>
    </row>
    <row r="53" spans="1:25" ht="20.100000000000001" customHeight="1" x14ac:dyDescent="0.3">
      <c r="A53" s="62">
        <v>49</v>
      </c>
      <c r="B53" s="55" t="s">
        <v>25</v>
      </c>
      <c r="C53" s="63" t="s">
        <v>84</v>
      </c>
      <c r="D53" s="55" t="s">
        <v>40</v>
      </c>
      <c r="E53" s="64">
        <v>98</v>
      </c>
      <c r="F53" s="64">
        <v>98</v>
      </c>
      <c r="G53" s="59">
        <f t="shared" si="10"/>
        <v>0</v>
      </c>
      <c r="H53" s="39">
        <v>98</v>
      </c>
      <c r="I53" s="39">
        <f t="shared" si="2"/>
        <v>0</v>
      </c>
      <c r="J53" s="39"/>
      <c r="K53" s="39"/>
      <c r="L53" s="39"/>
      <c r="M53" s="39"/>
      <c r="N53" s="40"/>
      <c r="O53" s="40"/>
      <c r="P53" s="14"/>
      <c r="Q53" s="14">
        <f t="shared" si="3"/>
        <v>98</v>
      </c>
      <c r="R53" s="55" t="s">
        <v>85</v>
      </c>
      <c r="S53" s="55" t="s">
        <v>86</v>
      </c>
      <c r="T53" s="22"/>
      <c r="U53" s="22"/>
      <c r="V53" s="22"/>
      <c r="W53" s="71"/>
      <c r="X53" s="15"/>
      <c r="Y53" s="50"/>
    </row>
    <row r="54" spans="1:25" ht="20.100000000000001" customHeight="1" x14ac:dyDescent="0.3">
      <c r="A54" s="62">
        <v>50</v>
      </c>
      <c r="B54" s="55" t="s">
        <v>25</v>
      </c>
      <c r="C54" s="63" t="s">
        <v>87</v>
      </c>
      <c r="D54" s="55" t="s">
        <v>40</v>
      </c>
      <c r="E54" s="64">
        <v>16862</v>
      </c>
      <c r="F54" s="64">
        <v>16862</v>
      </c>
      <c r="G54" s="59">
        <f t="shared" si="10"/>
        <v>9742</v>
      </c>
      <c r="H54" s="39">
        <v>7120</v>
      </c>
      <c r="I54" s="39">
        <f t="shared" si="2"/>
        <v>0</v>
      </c>
      <c r="J54" s="39"/>
      <c r="K54" s="39"/>
      <c r="L54" s="39"/>
      <c r="M54" s="39"/>
      <c r="N54" s="40"/>
      <c r="O54" s="40"/>
      <c r="P54" s="14"/>
      <c r="Q54" s="14">
        <f t="shared" si="3"/>
        <v>16862</v>
      </c>
      <c r="R54" s="56" t="s">
        <v>27</v>
      </c>
      <c r="S54" s="56" t="s">
        <v>206</v>
      </c>
      <c r="T54" s="55" t="s">
        <v>203</v>
      </c>
      <c r="U54" s="55" t="s">
        <v>204</v>
      </c>
      <c r="V54" s="55"/>
      <c r="W54" s="70" t="s">
        <v>247</v>
      </c>
      <c r="X54" s="15"/>
      <c r="Y54" s="50"/>
    </row>
    <row r="55" spans="1:25" ht="20.100000000000001" customHeight="1" x14ac:dyDescent="0.3">
      <c r="A55" s="62">
        <v>51</v>
      </c>
      <c r="B55" s="55" t="s">
        <v>25</v>
      </c>
      <c r="C55" s="63" t="s">
        <v>88</v>
      </c>
      <c r="D55" s="55" t="s">
        <v>40</v>
      </c>
      <c r="E55" s="64">
        <v>9217</v>
      </c>
      <c r="F55" s="64">
        <v>9217</v>
      </c>
      <c r="G55" s="59">
        <f t="shared" si="10"/>
        <v>9217</v>
      </c>
      <c r="H55" s="39"/>
      <c r="I55" s="39">
        <f t="shared" si="2"/>
        <v>0</v>
      </c>
      <c r="J55" s="39"/>
      <c r="K55" s="39"/>
      <c r="L55" s="39"/>
      <c r="M55" s="39"/>
      <c r="N55" s="40"/>
      <c r="O55" s="40"/>
      <c r="P55" s="14"/>
      <c r="Q55" s="14">
        <f t="shared" si="3"/>
        <v>9217</v>
      </c>
      <c r="R55" s="56" t="s">
        <v>27</v>
      </c>
      <c r="S55" s="56" t="s">
        <v>206</v>
      </c>
      <c r="T55" s="55" t="s">
        <v>203</v>
      </c>
      <c r="U55" s="55" t="s">
        <v>204</v>
      </c>
      <c r="V55" s="55"/>
      <c r="W55" s="70" t="s">
        <v>248</v>
      </c>
      <c r="X55" s="15"/>
      <c r="Y55" s="50"/>
    </row>
    <row r="56" spans="1:25" ht="20.100000000000001" customHeight="1" x14ac:dyDescent="0.3">
      <c r="A56" s="62">
        <v>52</v>
      </c>
      <c r="B56" s="55" t="s">
        <v>25</v>
      </c>
      <c r="C56" s="63" t="s">
        <v>89</v>
      </c>
      <c r="D56" s="55" t="s">
        <v>40</v>
      </c>
      <c r="E56" s="64">
        <v>12095</v>
      </c>
      <c r="F56" s="64">
        <v>12095</v>
      </c>
      <c r="G56" s="59">
        <f t="shared" si="10"/>
        <v>10340</v>
      </c>
      <c r="H56" s="39">
        <f>44+1711</f>
        <v>1755</v>
      </c>
      <c r="I56" s="39">
        <f t="shared" si="2"/>
        <v>0</v>
      </c>
      <c r="J56" s="39"/>
      <c r="K56" s="39"/>
      <c r="L56" s="39"/>
      <c r="M56" s="39"/>
      <c r="N56" s="40"/>
      <c r="O56" s="40"/>
      <c r="P56" s="14"/>
      <c r="Q56" s="14">
        <f t="shared" si="3"/>
        <v>12095</v>
      </c>
      <c r="R56" s="56" t="s">
        <v>27</v>
      </c>
      <c r="S56" s="56" t="s">
        <v>206</v>
      </c>
      <c r="T56" s="55" t="s">
        <v>203</v>
      </c>
      <c r="U56" s="55" t="s">
        <v>204</v>
      </c>
      <c r="V56" s="55"/>
      <c r="W56" s="70" t="s">
        <v>249</v>
      </c>
      <c r="X56" s="15"/>
      <c r="Y56" s="50"/>
    </row>
    <row r="57" spans="1:25" ht="20.100000000000001" customHeight="1" x14ac:dyDescent="0.3">
      <c r="A57" s="62">
        <v>53</v>
      </c>
      <c r="B57" s="55" t="s">
        <v>25</v>
      </c>
      <c r="C57" s="63" t="s">
        <v>90</v>
      </c>
      <c r="D57" s="55" t="s">
        <v>40</v>
      </c>
      <c r="E57" s="64">
        <v>10423</v>
      </c>
      <c r="F57" s="64">
        <v>10423</v>
      </c>
      <c r="G57" s="59">
        <f t="shared" si="10"/>
        <v>1205</v>
      </c>
      <c r="H57" s="39">
        <v>9218</v>
      </c>
      <c r="I57" s="39">
        <f t="shared" si="2"/>
        <v>0</v>
      </c>
      <c r="J57" s="39"/>
      <c r="K57" s="39"/>
      <c r="L57" s="39"/>
      <c r="M57" s="39"/>
      <c r="N57" s="40"/>
      <c r="O57" s="40"/>
      <c r="P57" s="14"/>
      <c r="Q57" s="14">
        <f t="shared" si="3"/>
        <v>10423</v>
      </c>
      <c r="R57" s="56" t="s">
        <v>27</v>
      </c>
      <c r="S57" s="56" t="s">
        <v>206</v>
      </c>
      <c r="T57" s="55" t="s">
        <v>203</v>
      </c>
      <c r="U57" s="55" t="s">
        <v>204</v>
      </c>
      <c r="V57" s="55"/>
      <c r="W57" s="70" t="s">
        <v>250</v>
      </c>
      <c r="X57" s="15"/>
      <c r="Y57" s="50"/>
    </row>
    <row r="58" spans="1:25" ht="20.100000000000001" customHeight="1" x14ac:dyDescent="0.3">
      <c r="A58" s="62">
        <v>54</v>
      </c>
      <c r="B58" s="55" t="s">
        <v>25</v>
      </c>
      <c r="C58" s="63" t="s">
        <v>91</v>
      </c>
      <c r="D58" s="55" t="s">
        <v>40</v>
      </c>
      <c r="E58" s="64">
        <v>68529</v>
      </c>
      <c r="F58" s="64">
        <v>68529</v>
      </c>
      <c r="G58" s="59">
        <f t="shared" si="10"/>
        <v>48110</v>
      </c>
      <c r="H58" s="39">
        <v>20419</v>
      </c>
      <c r="I58" s="39">
        <f t="shared" si="2"/>
        <v>0</v>
      </c>
      <c r="J58" s="39"/>
      <c r="K58" s="39"/>
      <c r="L58" s="39"/>
      <c r="M58" s="39"/>
      <c r="N58" s="40"/>
      <c r="O58" s="40"/>
      <c r="P58" s="14"/>
      <c r="Q58" s="14">
        <f t="shared" si="3"/>
        <v>68529</v>
      </c>
      <c r="R58" s="56" t="s">
        <v>27</v>
      </c>
      <c r="S58" s="56" t="s">
        <v>206</v>
      </c>
      <c r="T58" s="55" t="s">
        <v>203</v>
      </c>
      <c r="U58" s="55" t="s">
        <v>204</v>
      </c>
      <c r="V58" s="55"/>
      <c r="W58" s="70" t="s">
        <v>251</v>
      </c>
      <c r="X58" s="15"/>
      <c r="Y58" s="50"/>
    </row>
    <row r="59" spans="1:25" ht="20.100000000000001" customHeight="1" x14ac:dyDescent="0.3">
      <c r="A59" s="62">
        <v>55</v>
      </c>
      <c r="B59" s="55" t="s">
        <v>25</v>
      </c>
      <c r="C59" s="63" t="s">
        <v>92</v>
      </c>
      <c r="D59" s="55" t="s">
        <v>40</v>
      </c>
      <c r="E59" s="64">
        <v>26678</v>
      </c>
      <c r="F59" s="64">
        <v>26678</v>
      </c>
      <c r="G59" s="59">
        <f t="shared" si="10"/>
        <v>11878</v>
      </c>
      <c r="H59" s="39">
        <v>14800</v>
      </c>
      <c r="I59" s="39">
        <f t="shared" si="2"/>
        <v>0</v>
      </c>
      <c r="J59" s="39"/>
      <c r="K59" s="39"/>
      <c r="L59" s="39"/>
      <c r="M59" s="39"/>
      <c r="N59" s="40"/>
      <c r="O59" s="40"/>
      <c r="P59" s="14"/>
      <c r="Q59" s="14">
        <f t="shared" si="3"/>
        <v>26678</v>
      </c>
      <c r="R59" s="56" t="s">
        <v>27</v>
      </c>
      <c r="S59" s="56" t="s">
        <v>206</v>
      </c>
      <c r="T59" s="55" t="s">
        <v>203</v>
      </c>
      <c r="U59" s="55" t="s">
        <v>204</v>
      </c>
      <c r="V59" s="55"/>
      <c r="W59" s="70" t="s">
        <v>252</v>
      </c>
      <c r="X59" s="15"/>
      <c r="Y59" s="50"/>
    </row>
    <row r="60" spans="1:25" ht="20.100000000000001" customHeight="1" x14ac:dyDescent="0.3">
      <c r="A60" s="62">
        <v>56</v>
      </c>
      <c r="B60" s="55" t="s">
        <v>25</v>
      </c>
      <c r="C60" s="63" t="s">
        <v>93</v>
      </c>
      <c r="D60" s="55" t="s">
        <v>40</v>
      </c>
      <c r="E60" s="64">
        <v>8033</v>
      </c>
      <c r="F60" s="64">
        <v>8033</v>
      </c>
      <c r="G60" s="59">
        <f t="shared" si="10"/>
        <v>0</v>
      </c>
      <c r="H60" s="39">
        <v>8033</v>
      </c>
      <c r="I60" s="39">
        <f t="shared" si="2"/>
        <v>0</v>
      </c>
      <c r="J60" s="39"/>
      <c r="K60" s="39"/>
      <c r="L60" s="39"/>
      <c r="M60" s="39"/>
      <c r="N60" s="40"/>
      <c r="O60" s="40"/>
      <c r="P60" s="14"/>
      <c r="Q60" s="14">
        <f t="shared" si="3"/>
        <v>8033</v>
      </c>
      <c r="R60" s="56" t="s">
        <v>27</v>
      </c>
      <c r="S60" s="56" t="s">
        <v>206</v>
      </c>
      <c r="T60" s="55" t="s">
        <v>203</v>
      </c>
      <c r="U60" s="55" t="s">
        <v>204</v>
      </c>
      <c r="V60" s="55"/>
      <c r="W60" s="70" t="s">
        <v>253</v>
      </c>
      <c r="X60" s="15"/>
      <c r="Y60" s="50"/>
    </row>
    <row r="61" spans="1:25" ht="20.100000000000001" customHeight="1" x14ac:dyDescent="0.3">
      <c r="A61" s="62">
        <v>57</v>
      </c>
      <c r="B61" s="55" t="s">
        <v>25</v>
      </c>
      <c r="C61" s="63" t="s">
        <v>94</v>
      </c>
      <c r="D61" s="55" t="s">
        <v>40</v>
      </c>
      <c r="E61" s="64">
        <v>27769</v>
      </c>
      <c r="F61" s="64">
        <v>27769</v>
      </c>
      <c r="G61" s="59">
        <f t="shared" si="10"/>
        <v>0</v>
      </c>
      <c r="H61" s="39">
        <v>27769</v>
      </c>
      <c r="I61" s="39">
        <f t="shared" si="2"/>
        <v>0</v>
      </c>
      <c r="J61" s="39"/>
      <c r="K61" s="39"/>
      <c r="L61" s="39"/>
      <c r="M61" s="39"/>
      <c r="N61" s="40"/>
      <c r="O61" s="40"/>
      <c r="P61" s="14"/>
      <c r="Q61" s="14">
        <f t="shared" si="3"/>
        <v>27769</v>
      </c>
      <c r="R61" s="56" t="s">
        <v>27</v>
      </c>
      <c r="S61" s="56" t="s">
        <v>206</v>
      </c>
      <c r="T61" s="55" t="s">
        <v>203</v>
      </c>
      <c r="U61" s="55" t="s">
        <v>204</v>
      </c>
      <c r="V61" s="55"/>
      <c r="W61" s="70" t="s">
        <v>254</v>
      </c>
      <c r="X61" s="15"/>
      <c r="Y61" s="50"/>
    </row>
    <row r="62" spans="1:25" ht="20.100000000000001" customHeight="1" x14ac:dyDescent="0.3">
      <c r="A62" s="62">
        <v>58</v>
      </c>
      <c r="B62" s="55" t="s">
        <v>25</v>
      </c>
      <c r="C62" s="63" t="s">
        <v>95</v>
      </c>
      <c r="D62" s="55" t="s">
        <v>40</v>
      </c>
      <c r="E62" s="64">
        <v>53851</v>
      </c>
      <c r="F62" s="64">
        <v>53851</v>
      </c>
      <c r="G62" s="59">
        <f t="shared" si="10"/>
        <v>0</v>
      </c>
      <c r="H62" s="39">
        <v>53851</v>
      </c>
      <c r="I62" s="39">
        <f t="shared" si="2"/>
        <v>0</v>
      </c>
      <c r="J62" s="39"/>
      <c r="K62" s="39"/>
      <c r="L62" s="39"/>
      <c r="M62" s="39"/>
      <c r="N62" s="40"/>
      <c r="O62" s="40"/>
      <c r="P62" s="14"/>
      <c r="Q62" s="14">
        <f t="shared" si="3"/>
        <v>53851</v>
      </c>
      <c r="R62" s="56" t="s">
        <v>27</v>
      </c>
      <c r="S62" s="56" t="s">
        <v>206</v>
      </c>
      <c r="T62" s="55" t="s">
        <v>203</v>
      </c>
      <c r="U62" s="55" t="s">
        <v>204</v>
      </c>
      <c r="V62" s="55"/>
      <c r="W62" s="70" t="s">
        <v>255</v>
      </c>
      <c r="X62" s="15"/>
      <c r="Y62" s="50"/>
    </row>
    <row r="63" spans="1:25" ht="20.100000000000001" customHeight="1" x14ac:dyDescent="0.3">
      <c r="A63" s="62">
        <v>59</v>
      </c>
      <c r="B63" s="55" t="s">
        <v>25</v>
      </c>
      <c r="C63" s="63" t="s">
        <v>96</v>
      </c>
      <c r="D63" s="55" t="s">
        <v>40</v>
      </c>
      <c r="E63" s="64">
        <v>23603</v>
      </c>
      <c r="F63" s="64">
        <v>23603</v>
      </c>
      <c r="G63" s="59">
        <f t="shared" si="10"/>
        <v>0</v>
      </c>
      <c r="H63" s="39">
        <v>23603</v>
      </c>
      <c r="I63" s="39">
        <f t="shared" si="2"/>
        <v>0</v>
      </c>
      <c r="J63" s="39"/>
      <c r="K63" s="39"/>
      <c r="L63" s="39"/>
      <c r="M63" s="39"/>
      <c r="N63" s="40"/>
      <c r="O63" s="40"/>
      <c r="P63" s="14"/>
      <c r="Q63" s="14">
        <f t="shared" si="3"/>
        <v>23603</v>
      </c>
      <c r="R63" s="56" t="s">
        <v>27</v>
      </c>
      <c r="S63" s="55" t="s">
        <v>205</v>
      </c>
      <c r="T63" s="55" t="s">
        <v>203</v>
      </c>
      <c r="U63" s="55" t="s">
        <v>204</v>
      </c>
      <c r="V63" s="55"/>
      <c r="W63" s="70" t="s">
        <v>256</v>
      </c>
      <c r="X63" s="15"/>
      <c r="Y63" s="50"/>
    </row>
    <row r="64" spans="1:25" ht="20.100000000000001" customHeight="1" x14ac:dyDescent="0.3">
      <c r="A64" s="62">
        <v>60</v>
      </c>
      <c r="B64" s="55" t="s">
        <v>25</v>
      </c>
      <c r="C64" s="63" t="s">
        <v>97</v>
      </c>
      <c r="D64" s="55" t="s">
        <v>40</v>
      </c>
      <c r="E64" s="64">
        <v>17058</v>
      </c>
      <c r="F64" s="64">
        <v>17058</v>
      </c>
      <c r="G64" s="59">
        <f t="shared" si="10"/>
        <v>0</v>
      </c>
      <c r="H64" s="39">
        <v>17058</v>
      </c>
      <c r="I64" s="39">
        <f t="shared" si="2"/>
        <v>0</v>
      </c>
      <c r="J64" s="39"/>
      <c r="K64" s="39"/>
      <c r="L64" s="39"/>
      <c r="M64" s="39"/>
      <c r="N64" s="40"/>
      <c r="O64" s="40"/>
      <c r="P64" s="14"/>
      <c r="Q64" s="14">
        <f t="shared" si="3"/>
        <v>17058</v>
      </c>
      <c r="R64" s="56" t="s">
        <v>27</v>
      </c>
      <c r="S64" s="55" t="s">
        <v>205</v>
      </c>
      <c r="T64" s="55" t="s">
        <v>203</v>
      </c>
      <c r="U64" s="55" t="s">
        <v>204</v>
      </c>
      <c r="V64" s="55"/>
      <c r="W64" s="70" t="s">
        <v>257</v>
      </c>
      <c r="X64" s="15"/>
      <c r="Y64" s="50"/>
    </row>
    <row r="65" spans="1:25" ht="20.100000000000001" customHeight="1" x14ac:dyDescent="0.3">
      <c r="A65" s="133">
        <v>61</v>
      </c>
      <c r="B65" s="134" t="s">
        <v>25</v>
      </c>
      <c r="C65" s="135" t="s">
        <v>98</v>
      </c>
      <c r="D65" s="134" t="s">
        <v>40</v>
      </c>
      <c r="E65" s="136">
        <v>98479</v>
      </c>
      <c r="F65" s="136">
        <v>98479</v>
      </c>
      <c r="G65" s="136">
        <v>33065</v>
      </c>
      <c r="H65" s="136">
        <v>65414</v>
      </c>
      <c r="I65" s="39">
        <f t="shared" si="2"/>
        <v>12</v>
      </c>
      <c r="J65" s="39"/>
      <c r="K65" s="39"/>
      <c r="L65" s="39"/>
      <c r="M65" s="39"/>
      <c r="N65" s="40">
        <v>12</v>
      </c>
      <c r="O65" s="40"/>
      <c r="P65" s="14"/>
      <c r="Q65" s="14">
        <f t="shared" si="3"/>
        <v>98467</v>
      </c>
      <c r="R65" s="56" t="s">
        <v>27</v>
      </c>
      <c r="S65" s="55" t="s">
        <v>205</v>
      </c>
      <c r="T65" s="55" t="s">
        <v>203</v>
      </c>
      <c r="U65" s="55" t="s">
        <v>204</v>
      </c>
      <c r="V65" s="55"/>
      <c r="W65" s="70" t="s">
        <v>258</v>
      </c>
      <c r="X65" s="15"/>
      <c r="Y65" s="50"/>
    </row>
    <row r="66" spans="1:25" ht="20.100000000000001" customHeight="1" x14ac:dyDescent="0.3">
      <c r="A66" s="62">
        <v>62</v>
      </c>
      <c r="B66" s="55" t="s">
        <v>25</v>
      </c>
      <c r="C66" s="63" t="s">
        <v>99</v>
      </c>
      <c r="D66" s="55" t="s">
        <v>40</v>
      </c>
      <c r="E66" s="64">
        <v>33917</v>
      </c>
      <c r="F66" s="64">
        <v>33917</v>
      </c>
      <c r="G66" s="59">
        <f t="shared" si="10"/>
        <v>25781</v>
      </c>
      <c r="H66" s="39">
        <v>8136</v>
      </c>
      <c r="I66" s="39">
        <f t="shared" si="2"/>
        <v>0</v>
      </c>
      <c r="J66" s="39"/>
      <c r="K66" s="39"/>
      <c r="L66" s="39"/>
      <c r="M66" s="39"/>
      <c r="N66" s="40"/>
      <c r="O66" s="40"/>
      <c r="P66" s="14"/>
      <c r="Q66" s="14">
        <f t="shared" si="3"/>
        <v>33917</v>
      </c>
      <c r="R66" s="56" t="s">
        <v>27</v>
      </c>
      <c r="S66" s="55" t="s">
        <v>205</v>
      </c>
      <c r="T66" s="55" t="s">
        <v>203</v>
      </c>
      <c r="U66" s="55" t="s">
        <v>204</v>
      </c>
      <c r="V66" s="55"/>
      <c r="W66" s="70" t="s">
        <v>259</v>
      </c>
      <c r="X66" s="15"/>
      <c r="Y66" s="50"/>
    </row>
    <row r="67" spans="1:25" ht="20.100000000000001" customHeight="1" x14ac:dyDescent="0.3">
      <c r="A67" s="62">
        <v>63</v>
      </c>
      <c r="B67" s="55" t="s">
        <v>25</v>
      </c>
      <c r="C67" s="63" t="s">
        <v>100</v>
      </c>
      <c r="D67" s="55" t="s">
        <v>40</v>
      </c>
      <c r="E67" s="64">
        <v>14678</v>
      </c>
      <c r="F67" s="64">
        <v>14678</v>
      </c>
      <c r="G67" s="59">
        <f t="shared" si="10"/>
        <v>14678</v>
      </c>
      <c r="H67" s="39"/>
      <c r="I67" s="39">
        <f t="shared" si="2"/>
        <v>0</v>
      </c>
      <c r="J67" s="39"/>
      <c r="K67" s="39"/>
      <c r="L67" s="39"/>
      <c r="M67" s="39"/>
      <c r="N67" s="40"/>
      <c r="O67" s="40"/>
      <c r="P67" s="14"/>
      <c r="Q67" s="14">
        <f t="shared" si="3"/>
        <v>14678</v>
      </c>
      <c r="R67" s="56" t="s">
        <v>27</v>
      </c>
      <c r="S67" s="55" t="s">
        <v>205</v>
      </c>
      <c r="T67" s="55" t="s">
        <v>203</v>
      </c>
      <c r="U67" s="55" t="s">
        <v>204</v>
      </c>
      <c r="V67" s="55"/>
      <c r="W67" s="70" t="s">
        <v>260</v>
      </c>
      <c r="X67" s="15"/>
      <c r="Y67" s="50"/>
    </row>
    <row r="68" spans="1:25" s="23" customFormat="1" x14ac:dyDescent="0.3">
      <c r="A68" s="102">
        <v>64</v>
      </c>
      <c r="B68" s="96" t="s">
        <v>25</v>
      </c>
      <c r="C68" s="103" t="s">
        <v>101</v>
      </c>
      <c r="D68" s="96" t="s">
        <v>40</v>
      </c>
      <c r="E68" s="104">
        <v>19636</v>
      </c>
      <c r="F68" s="104">
        <v>19636</v>
      </c>
      <c r="G68" s="105">
        <f>F68-H69</f>
        <v>19636</v>
      </c>
      <c r="H68" s="60"/>
      <c r="I68" s="107">
        <f>SUM(J68:P69)</f>
        <v>0</v>
      </c>
      <c r="J68" s="60"/>
      <c r="K68" s="60"/>
      <c r="L68" s="60"/>
      <c r="M68" s="60"/>
      <c r="N68" s="116"/>
      <c r="O68" s="118"/>
      <c r="P68" s="120"/>
      <c r="Q68" s="120">
        <f t="shared" si="3"/>
        <v>19636</v>
      </c>
      <c r="R68" s="122" t="s">
        <v>27</v>
      </c>
      <c r="S68" s="96" t="s">
        <v>206</v>
      </c>
      <c r="T68" s="55" t="s">
        <v>203</v>
      </c>
      <c r="U68" s="55" t="s">
        <v>204</v>
      </c>
      <c r="V68" s="55"/>
      <c r="W68" s="70" t="s">
        <v>261</v>
      </c>
      <c r="X68" s="15"/>
      <c r="Y68" s="50"/>
    </row>
    <row r="69" spans="1:25" s="23" customFormat="1" x14ac:dyDescent="0.3">
      <c r="A69" s="102"/>
      <c r="B69" s="96"/>
      <c r="C69" s="103"/>
      <c r="D69" s="96"/>
      <c r="E69" s="104"/>
      <c r="F69" s="104"/>
      <c r="G69" s="106"/>
      <c r="H69" s="61"/>
      <c r="I69" s="108"/>
      <c r="J69" s="61"/>
      <c r="K69" s="61"/>
      <c r="L69" s="61"/>
      <c r="M69" s="61"/>
      <c r="N69" s="117"/>
      <c r="O69" s="119"/>
      <c r="P69" s="121"/>
      <c r="Q69" s="121"/>
      <c r="R69" s="122"/>
      <c r="S69" s="96"/>
      <c r="T69" s="55" t="s">
        <v>102</v>
      </c>
      <c r="U69" s="55" t="s">
        <v>103</v>
      </c>
      <c r="V69" s="55" t="s">
        <v>207</v>
      </c>
      <c r="W69" s="70"/>
      <c r="X69" s="15"/>
      <c r="Y69" s="50"/>
    </row>
    <row r="70" spans="1:25" ht="20.100000000000001" customHeight="1" x14ac:dyDescent="0.3">
      <c r="A70" s="57">
        <v>65</v>
      </c>
      <c r="B70" s="56" t="s">
        <v>25</v>
      </c>
      <c r="C70" s="58" t="s">
        <v>104</v>
      </c>
      <c r="D70" s="56" t="s">
        <v>40</v>
      </c>
      <c r="E70" s="59">
        <v>32529</v>
      </c>
      <c r="F70" s="59">
        <v>32529</v>
      </c>
      <c r="G70" s="59">
        <f t="shared" ref="G70:G75" si="11">F70-H70</f>
        <v>32529</v>
      </c>
      <c r="H70" s="39"/>
      <c r="I70" s="39">
        <f t="shared" ref="I70:I79" si="12">SUM(J70:P70)</f>
        <v>0</v>
      </c>
      <c r="J70" s="39"/>
      <c r="K70" s="39"/>
      <c r="L70" s="39"/>
      <c r="M70" s="39"/>
      <c r="N70" s="40"/>
      <c r="O70" s="40"/>
      <c r="P70" s="14"/>
      <c r="Q70" s="14">
        <f t="shared" ref="Q70:Q133" si="13">F70-I70</f>
        <v>32529</v>
      </c>
      <c r="R70" s="56" t="s">
        <v>27</v>
      </c>
      <c r="S70" s="56" t="s">
        <v>206</v>
      </c>
      <c r="T70" s="56" t="s">
        <v>203</v>
      </c>
      <c r="U70" s="56" t="s">
        <v>204</v>
      </c>
      <c r="V70" s="56"/>
      <c r="W70" s="68" t="s">
        <v>262</v>
      </c>
      <c r="X70" s="15"/>
      <c r="Y70" s="50"/>
    </row>
    <row r="71" spans="1:25" ht="20.100000000000001" customHeight="1" x14ac:dyDescent="0.3">
      <c r="A71" s="57">
        <v>66</v>
      </c>
      <c r="B71" s="56" t="s">
        <v>25</v>
      </c>
      <c r="C71" s="58" t="s">
        <v>105</v>
      </c>
      <c r="D71" s="56" t="s">
        <v>40</v>
      </c>
      <c r="E71" s="59">
        <v>13884</v>
      </c>
      <c r="F71" s="59">
        <v>13884</v>
      </c>
      <c r="G71" s="59">
        <f t="shared" si="11"/>
        <v>13884</v>
      </c>
      <c r="H71" s="39"/>
      <c r="I71" s="39">
        <f t="shared" si="12"/>
        <v>0</v>
      </c>
      <c r="J71" s="39"/>
      <c r="K71" s="39"/>
      <c r="L71" s="39"/>
      <c r="M71" s="39"/>
      <c r="N71" s="40"/>
      <c r="O71" s="40"/>
      <c r="P71" s="14"/>
      <c r="Q71" s="14">
        <f t="shared" si="13"/>
        <v>13884</v>
      </c>
      <c r="R71" s="56" t="s">
        <v>27</v>
      </c>
      <c r="S71" s="56" t="s">
        <v>206</v>
      </c>
      <c r="T71" s="56" t="s">
        <v>203</v>
      </c>
      <c r="U71" s="56" t="s">
        <v>204</v>
      </c>
      <c r="V71" s="56"/>
      <c r="W71" s="68" t="s">
        <v>263</v>
      </c>
      <c r="X71" s="15"/>
      <c r="Y71" s="50"/>
    </row>
    <row r="72" spans="1:25" ht="20.100000000000001" customHeight="1" x14ac:dyDescent="0.3">
      <c r="A72" s="57">
        <v>67</v>
      </c>
      <c r="B72" s="56" t="s">
        <v>25</v>
      </c>
      <c r="C72" s="58" t="s">
        <v>106</v>
      </c>
      <c r="D72" s="56" t="s">
        <v>40</v>
      </c>
      <c r="E72" s="59">
        <v>28860</v>
      </c>
      <c r="F72" s="59">
        <v>28860</v>
      </c>
      <c r="G72" s="59">
        <f t="shared" si="11"/>
        <v>28860</v>
      </c>
      <c r="H72" s="39"/>
      <c r="I72" s="39">
        <f t="shared" si="12"/>
        <v>0</v>
      </c>
      <c r="J72" s="39"/>
      <c r="K72" s="39"/>
      <c r="L72" s="39"/>
      <c r="M72" s="39"/>
      <c r="N72" s="40"/>
      <c r="O72" s="40"/>
      <c r="P72" s="14"/>
      <c r="Q72" s="14">
        <f t="shared" si="13"/>
        <v>28860</v>
      </c>
      <c r="R72" s="56" t="s">
        <v>27</v>
      </c>
      <c r="S72" s="56" t="s">
        <v>206</v>
      </c>
      <c r="T72" s="56" t="s">
        <v>203</v>
      </c>
      <c r="U72" s="56" t="s">
        <v>204</v>
      </c>
      <c r="V72" s="56"/>
      <c r="W72" s="68" t="s">
        <v>264</v>
      </c>
      <c r="X72" s="15"/>
      <c r="Y72" s="50"/>
    </row>
    <row r="73" spans="1:25" customFormat="1" ht="20.100000000000001" customHeight="1" x14ac:dyDescent="0.3">
      <c r="A73" s="16">
        <v>68</v>
      </c>
      <c r="B73" s="17" t="s">
        <v>25</v>
      </c>
      <c r="C73" s="18" t="s">
        <v>107</v>
      </c>
      <c r="D73" s="17" t="s">
        <v>40</v>
      </c>
      <c r="E73" s="19">
        <v>7438</v>
      </c>
      <c r="F73" s="19">
        <v>7438</v>
      </c>
      <c r="G73" s="19">
        <f t="shared" si="11"/>
        <v>7438</v>
      </c>
      <c r="H73" s="41"/>
      <c r="I73" s="39">
        <f t="shared" si="12"/>
        <v>0</v>
      </c>
      <c r="J73" s="41"/>
      <c r="K73" s="41"/>
      <c r="L73" s="41"/>
      <c r="M73" s="41"/>
      <c r="N73" s="42"/>
      <c r="O73" s="42"/>
      <c r="P73" s="20"/>
      <c r="Q73" s="14">
        <f t="shared" si="13"/>
        <v>7438</v>
      </c>
      <c r="R73" s="17" t="s">
        <v>70</v>
      </c>
      <c r="S73" s="24"/>
      <c r="T73" s="24"/>
      <c r="U73" s="24"/>
      <c r="V73" s="24"/>
      <c r="W73" s="72"/>
      <c r="X73" s="21"/>
      <c r="Y73" s="51"/>
    </row>
    <row r="74" spans="1:25" ht="20.100000000000001" customHeight="1" x14ac:dyDescent="0.3">
      <c r="A74" s="57">
        <v>69</v>
      </c>
      <c r="B74" s="56" t="s">
        <v>25</v>
      </c>
      <c r="C74" s="58" t="s">
        <v>108</v>
      </c>
      <c r="D74" s="56" t="s">
        <v>40</v>
      </c>
      <c r="E74" s="59">
        <v>16761</v>
      </c>
      <c r="F74" s="59">
        <v>16761</v>
      </c>
      <c r="G74" s="59">
        <f t="shared" si="11"/>
        <v>16761</v>
      </c>
      <c r="H74" s="39"/>
      <c r="I74" s="39">
        <f t="shared" si="12"/>
        <v>0</v>
      </c>
      <c r="J74" s="39"/>
      <c r="K74" s="39"/>
      <c r="L74" s="39"/>
      <c r="M74" s="39"/>
      <c r="N74" s="40"/>
      <c r="O74" s="40"/>
      <c r="P74" s="14"/>
      <c r="Q74" s="14">
        <f t="shared" si="13"/>
        <v>16761</v>
      </c>
      <c r="R74" s="56" t="s">
        <v>27</v>
      </c>
      <c r="S74" s="56" t="s">
        <v>206</v>
      </c>
      <c r="T74" s="56" t="s">
        <v>203</v>
      </c>
      <c r="U74" s="56" t="s">
        <v>204</v>
      </c>
      <c r="V74" s="56"/>
      <c r="W74" s="68" t="s">
        <v>265</v>
      </c>
      <c r="X74" s="15"/>
      <c r="Y74" s="50"/>
    </row>
    <row r="75" spans="1:25" ht="20.100000000000001" customHeight="1" x14ac:dyDescent="0.3">
      <c r="A75" s="57">
        <v>70</v>
      </c>
      <c r="B75" s="56" t="s">
        <v>25</v>
      </c>
      <c r="C75" s="58" t="s">
        <v>109</v>
      </c>
      <c r="D75" s="56" t="s">
        <v>40</v>
      </c>
      <c r="E75" s="59">
        <v>10512</v>
      </c>
      <c r="F75" s="59">
        <v>10512</v>
      </c>
      <c r="G75" s="59">
        <f t="shared" si="11"/>
        <v>10512</v>
      </c>
      <c r="H75" s="39"/>
      <c r="I75" s="39">
        <f t="shared" si="12"/>
        <v>0</v>
      </c>
      <c r="J75" s="39"/>
      <c r="K75" s="39"/>
      <c r="L75" s="39"/>
      <c r="M75" s="39"/>
      <c r="N75" s="40"/>
      <c r="O75" s="40"/>
      <c r="P75" s="14"/>
      <c r="Q75" s="14">
        <f t="shared" si="13"/>
        <v>10512</v>
      </c>
      <c r="R75" s="56" t="s">
        <v>27</v>
      </c>
      <c r="S75" s="56" t="s">
        <v>206</v>
      </c>
      <c r="T75" s="56" t="s">
        <v>203</v>
      </c>
      <c r="U75" s="56" t="s">
        <v>204</v>
      </c>
      <c r="V75" s="56"/>
      <c r="W75" s="68" t="s">
        <v>266</v>
      </c>
      <c r="X75" s="15"/>
      <c r="Y75" s="50"/>
    </row>
    <row r="76" spans="1:25" ht="20.100000000000001" customHeight="1" x14ac:dyDescent="0.3">
      <c r="A76" s="57">
        <v>71</v>
      </c>
      <c r="B76" s="56" t="s">
        <v>25</v>
      </c>
      <c r="C76" s="58" t="s">
        <v>110</v>
      </c>
      <c r="D76" s="56" t="s">
        <v>40</v>
      </c>
      <c r="E76" s="59">
        <v>34116</v>
      </c>
      <c r="F76" s="59">
        <v>34116</v>
      </c>
      <c r="G76" s="59">
        <f>F76-H76</f>
        <v>31893</v>
      </c>
      <c r="H76" s="39">
        <v>2223</v>
      </c>
      <c r="I76" s="39">
        <f t="shared" si="12"/>
        <v>0</v>
      </c>
      <c r="J76" s="39"/>
      <c r="K76" s="39"/>
      <c r="L76" s="39"/>
      <c r="M76" s="39"/>
      <c r="N76" s="40"/>
      <c r="O76" s="40"/>
      <c r="P76" s="14"/>
      <c r="Q76" s="14">
        <f t="shared" si="13"/>
        <v>34116</v>
      </c>
      <c r="R76" s="56" t="s">
        <v>27</v>
      </c>
      <c r="S76" s="56" t="s">
        <v>206</v>
      </c>
      <c r="T76" s="56" t="s">
        <v>203</v>
      </c>
      <c r="U76" s="56" t="s">
        <v>204</v>
      </c>
      <c r="V76" s="56"/>
      <c r="W76" s="68" t="s">
        <v>267</v>
      </c>
      <c r="X76" s="15"/>
      <c r="Y76" s="50"/>
    </row>
    <row r="77" spans="1:25" ht="20.100000000000001" customHeight="1" x14ac:dyDescent="0.3">
      <c r="A77" s="57">
        <v>72</v>
      </c>
      <c r="B77" s="56" t="s">
        <v>25</v>
      </c>
      <c r="C77" s="58" t="s">
        <v>111</v>
      </c>
      <c r="D77" s="56" t="s">
        <v>40</v>
      </c>
      <c r="E77" s="59">
        <v>25190</v>
      </c>
      <c r="F77" s="59">
        <v>25190</v>
      </c>
      <c r="G77" s="59">
        <f>F77-H77</f>
        <v>15986</v>
      </c>
      <c r="H77" s="39">
        <v>9204</v>
      </c>
      <c r="I77" s="39">
        <f t="shared" si="12"/>
        <v>8197</v>
      </c>
      <c r="J77" s="39"/>
      <c r="K77" s="39"/>
      <c r="L77" s="39"/>
      <c r="M77" s="39"/>
      <c r="N77" s="40">
        <v>8197</v>
      </c>
      <c r="O77" s="40"/>
      <c r="P77" s="14"/>
      <c r="Q77" s="14">
        <f t="shared" si="13"/>
        <v>16993</v>
      </c>
      <c r="R77" s="56" t="s">
        <v>27</v>
      </c>
      <c r="S77" s="56" t="s">
        <v>206</v>
      </c>
      <c r="T77" s="56" t="s">
        <v>203</v>
      </c>
      <c r="U77" s="56" t="s">
        <v>204</v>
      </c>
      <c r="V77" s="56"/>
      <c r="W77" s="68" t="s">
        <v>268</v>
      </c>
      <c r="X77" s="15"/>
      <c r="Y77" s="50"/>
    </row>
    <row r="78" spans="1:25" customFormat="1" ht="20.100000000000001" customHeight="1" x14ac:dyDescent="0.3">
      <c r="A78" s="16">
        <v>73</v>
      </c>
      <c r="B78" s="17" t="s">
        <v>25</v>
      </c>
      <c r="C78" s="18" t="s">
        <v>112</v>
      </c>
      <c r="D78" s="17" t="s">
        <v>40</v>
      </c>
      <c r="E78" s="19">
        <v>21620</v>
      </c>
      <c r="F78" s="19">
        <v>21620</v>
      </c>
      <c r="G78" s="19">
        <f>F78-H78</f>
        <v>21369</v>
      </c>
      <c r="H78" s="41">
        <v>251</v>
      </c>
      <c r="I78" s="39">
        <f t="shared" si="12"/>
        <v>9602</v>
      </c>
      <c r="J78" s="41"/>
      <c r="K78" s="41"/>
      <c r="L78" s="41"/>
      <c r="M78" s="41">
        <v>9602</v>
      </c>
      <c r="N78" s="42"/>
      <c r="O78" s="42"/>
      <c r="P78" s="20"/>
      <c r="Q78" s="14">
        <f t="shared" si="13"/>
        <v>12018</v>
      </c>
      <c r="R78" s="17" t="s">
        <v>70</v>
      </c>
      <c r="S78" s="24"/>
      <c r="T78" s="24"/>
      <c r="U78" s="24"/>
      <c r="V78" s="24"/>
      <c r="W78" s="72"/>
      <c r="X78" s="21"/>
      <c r="Y78" s="51"/>
    </row>
    <row r="79" spans="1:25" ht="20.100000000000001" customHeight="1" x14ac:dyDescent="0.3">
      <c r="A79" s="57">
        <v>74</v>
      </c>
      <c r="B79" s="56" t="s">
        <v>25</v>
      </c>
      <c r="C79" s="58" t="s">
        <v>113</v>
      </c>
      <c r="D79" s="56" t="s">
        <v>40</v>
      </c>
      <c r="E79" s="59">
        <v>15669</v>
      </c>
      <c r="F79" s="59">
        <v>15669</v>
      </c>
      <c r="G79" s="59">
        <f>F79-H79</f>
        <v>15669</v>
      </c>
      <c r="H79" s="39"/>
      <c r="I79" s="39">
        <f t="shared" si="12"/>
        <v>6081</v>
      </c>
      <c r="J79" s="39"/>
      <c r="K79" s="39"/>
      <c r="L79" s="39"/>
      <c r="M79" s="39">
        <v>6081</v>
      </c>
      <c r="N79" s="40"/>
      <c r="O79" s="40"/>
      <c r="P79" s="14"/>
      <c r="Q79" s="14">
        <f t="shared" si="13"/>
        <v>9588</v>
      </c>
      <c r="R79" s="56" t="s">
        <v>27</v>
      </c>
      <c r="S79" s="56" t="s">
        <v>206</v>
      </c>
      <c r="T79" s="56" t="s">
        <v>203</v>
      </c>
      <c r="U79" s="56" t="s">
        <v>204</v>
      </c>
      <c r="V79" s="56"/>
      <c r="W79" s="68" t="s">
        <v>269</v>
      </c>
      <c r="X79" s="15"/>
      <c r="Y79" s="50"/>
    </row>
    <row r="80" spans="1:25" s="23" customFormat="1" x14ac:dyDescent="0.3">
      <c r="A80" s="123">
        <v>75</v>
      </c>
      <c r="B80" s="122" t="s">
        <v>25</v>
      </c>
      <c r="C80" s="124" t="s">
        <v>114</v>
      </c>
      <c r="D80" s="122" t="s">
        <v>40</v>
      </c>
      <c r="E80" s="125">
        <v>3306</v>
      </c>
      <c r="F80" s="125">
        <v>3306</v>
      </c>
      <c r="G80" s="105">
        <f>F80-H81</f>
        <v>3306</v>
      </c>
      <c r="H80" s="107"/>
      <c r="I80" s="107">
        <f>SUM(J80:P81)</f>
        <v>1643</v>
      </c>
      <c r="J80" s="116"/>
      <c r="K80" s="116"/>
      <c r="L80" s="116"/>
      <c r="M80" s="116">
        <v>1643</v>
      </c>
      <c r="N80" s="116"/>
      <c r="O80" s="118"/>
      <c r="P80" s="120"/>
      <c r="Q80" s="120">
        <f t="shared" si="13"/>
        <v>1663</v>
      </c>
      <c r="R80" s="122" t="s">
        <v>27</v>
      </c>
      <c r="S80" s="96" t="s">
        <v>206</v>
      </c>
      <c r="T80" s="55" t="s">
        <v>203</v>
      </c>
      <c r="U80" s="55" t="s">
        <v>204</v>
      </c>
      <c r="V80" s="56"/>
      <c r="W80" s="68" t="s">
        <v>270</v>
      </c>
      <c r="X80" s="15"/>
      <c r="Y80" s="50"/>
    </row>
    <row r="81" spans="1:25" s="23" customFormat="1" x14ac:dyDescent="0.3">
      <c r="A81" s="123"/>
      <c r="B81" s="122"/>
      <c r="C81" s="124"/>
      <c r="D81" s="122"/>
      <c r="E81" s="125"/>
      <c r="F81" s="125"/>
      <c r="G81" s="106"/>
      <c r="H81" s="108"/>
      <c r="I81" s="108"/>
      <c r="J81" s="117"/>
      <c r="K81" s="117"/>
      <c r="L81" s="117"/>
      <c r="M81" s="117"/>
      <c r="N81" s="117"/>
      <c r="O81" s="119"/>
      <c r="P81" s="121"/>
      <c r="Q81" s="121"/>
      <c r="R81" s="122"/>
      <c r="S81" s="96"/>
      <c r="T81" s="55" t="s">
        <v>102</v>
      </c>
      <c r="U81" s="55" t="s">
        <v>103</v>
      </c>
      <c r="V81" s="55" t="s">
        <v>207</v>
      </c>
      <c r="W81" s="70"/>
      <c r="X81" s="15"/>
      <c r="Y81" s="50"/>
    </row>
    <row r="82" spans="1:25" s="23" customFormat="1" x14ac:dyDescent="0.3">
      <c r="A82" s="123">
        <v>76</v>
      </c>
      <c r="B82" s="122" t="s">
        <v>25</v>
      </c>
      <c r="C82" s="124" t="s">
        <v>115</v>
      </c>
      <c r="D82" s="122" t="s">
        <v>40</v>
      </c>
      <c r="E82" s="125">
        <v>34866</v>
      </c>
      <c r="F82" s="125">
        <v>34866</v>
      </c>
      <c r="G82" s="105">
        <f>F82-H83</f>
        <v>34866</v>
      </c>
      <c r="H82" s="107"/>
      <c r="I82" s="107">
        <f>SUM(J82:P83)</f>
        <v>265</v>
      </c>
      <c r="J82" s="116"/>
      <c r="K82" s="116"/>
      <c r="L82" s="116">
        <v>265</v>
      </c>
      <c r="M82" s="116"/>
      <c r="N82" s="116"/>
      <c r="O82" s="118"/>
      <c r="P82" s="120"/>
      <c r="Q82" s="120">
        <f t="shared" si="13"/>
        <v>34601</v>
      </c>
      <c r="R82" s="122" t="s">
        <v>27</v>
      </c>
      <c r="S82" s="96" t="s">
        <v>206</v>
      </c>
      <c r="T82" s="55" t="s">
        <v>203</v>
      </c>
      <c r="U82" s="55" t="s">
        <v>204</v>
      </c>
      <c r="V82" s="56"/>
      <c r="W82" s="68" t="s">
        <v>271</v>
      </c>
      <c r="X82" s="15"/>
      <c r="Y82" s="50"/>
    </row>
    <row r="83" spans="1:25" s="23" customFormat="1" x14ac:dyDescent="0.3">
      <c r="A83" s="123"/>
      <c r="B83" s="122"/>
      <c r="C83" s="124"/>
      <c r="D83" s="122"/>
      <c r="E83" s="125"/>
      <c r="F83" s="125"/>
      <c r="G83" s="106"/>
      <c r="H83" s="108"/>
      <c r="I83" s="108"/>
      <c r="J83" s="117"/>
      <c r="K83" s="117"/>
      <c r="L83" s="117"/>
      <c r="M83" s="117"/>
      <c r="N83" s="117"/>
      <c r="O83" s="119"/>
      <c r="P83" s="121"/>
      <c r="Q83" s="121"/>
      <c r="R83" s="122"/>
      <c r="S83" s="96"/>
      <c r="T83" s="55" t="s">
        <v>102</v>
      </c>
      <c r="U83" s="55" t="s">
        <v>103</v>
      </c>
      <c r="V83" s="55" t="s">
        <v>207</v>
      </c>
      <c r="W83" s="70"/>
      <c r="X83" s="15"/>
      <c r="Y83" s="50"/>
    </row>
    <row r="84" spans="1:25" s="23" customFormat="1" x14ac:dyDescent="0.3">
      <c r="A84" s="123">
        <v>77</v>
      </c>
      <c r="B84" s="122" t="s">
        <v>25</v>
      </c>
      <c r="C84" s="124" t="s">
        <v>116</v>
      </c>
      <c r="D84" s="122" t="s">
        <v>40</v>
      </c>
      <c r="E84" s="125">
        <v>34919</v>
      </c>
      <c r="F84" s="125">
        <v>34919</v>
      </c>
      <c r="G84" s="105">
        <f>F84-H85</f>
        <v>34919</v>
      </c>
      <c r="H84" s="107"/>
      <c r="I84" s="107">
        <f>SUM(J84:P85)</f>
        <v>4201</v>
      </c>
      <c r="J84" s="116"/>
      <c r="K84" s="116"/>
      <c r="L84" s="116"/>
      <c r="M84" s="116">
        <v>4201</v>
      </c>
      <c r="N84" s="116"/>
      <c r="O84" s="118"/>
      <c r="P84" s="120"/>
      <c r="Q84" s="120">
        <f t="shared" si="13"/>
        <v>30718</v>
      </c>
      <c r="R84" s="122" t="s">
        <v>27</v>
      </c>
      <c r="S84" s="96" t="s">
        <v>206</v>
      </c>
      <c r="T84" s="55" t="s">
        <v>203</v>
      </c>
      <c r="U84" s="55" t="s">
        <v>204</v>
      </c>
      <c r="V84" s="56"/>
      <c r="W84" s="68" t="s">
        <v>272</v>
      </c>
      <c r="X84" s="15"/>
      <c r="Y84" s="50"/>
    </row>
    <row r="85" spans="1:25" s="23" customFormat="1" x14ac:dyDescent="0.3">
      <c r="A85" s="123"/>
      <c r="B85" s="122"/>
      <c r="C85" s="124"/>
      <c r="D85" s="122"/>
      <c r="E85" s="125"/>
      <c r="F85" s="125"/>
      <c r="G85" s="106"/>
      <c r="H85" s="108"/>
      <c r="I85" s="108"/>
      <c r="J85" s="117"/>
      <c r="K85" s="117"/>
      <c r="L85" s="117"/>
      <c r="M85" s="117"/>
      <c r="N85" s="117"/>
      <c r="O85" s="119"/>
      <c r="P85" s="121"/>
      <c r="Q85" s="121"/>
      <c r="R85" s="122"/>
      <c r="S85" s="96"/>
      <c r="T85" s="55" t="s">
        <v>102</v>
      </c>
      <c r="U85" s="55" t="s">
        <v>103</v>
      </c>
      <c r="V85" s="55" t="s">
        <v>207</v>
      </c>
      <c r="W85" s="70"/>
      <c r="X85" s="15"/>
      <c r="Y85" s="50"/>
    </row>
    <row r="86" spans="1:25" ht="20.100000000000001" customHeight="1" x14ac:dyDescent="0.3">
      <c r="A86" s="57">
        <v>78</v>
      </c>
      <c r="B86" s="56" t="s">
        <v>25</v>
      </c>
      <c r="C86" s="58" t="s">
        <v>117</v>
      </c>
      <c r="D86" s="56" t="s">
        <v>40</v>
      </c>
      <c r="E86" s="59">
        <v>21623</v>
      </c>
      <c r="F86" s="59">
        <v>21623</v>
      </c>
      <c r="G86" s="59">
        <f t="shared" ref="G86:G149" si="14">F86-H86</f>
        <v>21623</v>
      </c>
      <c r="H86" s="39"/>
      <c r="I86" s="39">
        <f t="shared" ref="I86:I149" si="15">SUM(J86:P86)</f>
        <v>12544</v>
      </c>
      <c r="J86" s="39"/>
      <c r="K86" s="39"/>
      <c r="L86" s="39">
        <v>12544</v>
      </c>
      <c r="M86" s="39"/>
      <c r="N86" s="40"/>
      <c r="O86" s="40"/>
      <c r="P86" s="14"/>
      <c r="Q86" s="14">
        <f t="shared" si="13"/>
        <v>9079</v>
      </c>
      <c r="R86" s="56" t="s">
        <v>27</v>
      </c>
      <c r="S86" s="56" t="s">
        <v>206</v>
      </c>
      <c r="T86" s="56" t="s">
        <v>203</v>
      </c>
      <c r="U86" s="56" t="s">
        <v>204</v>
      </c>
      <c r="V86" s="56"/>
      <c r="W86" s="68" t="s">
        <v>273</v>
      </c>
      <c r="X86" s="15"/>
      <c r="Y86" s="50"/>
    </row>
    <row r="87" spans="1:25" ht="20.100000000000001" customHeight="1" x14ac:dyDescent="0.3">
      <c r="A87" s="57">
        <v>79</v>
      </c>
      <c r="B87" s="56" t="s">
        <v>25</v>
      </c>
      <c r="C87" s="58" t="s">
        <v>118</v>
      </c>
      <c r="D87" s="56" t="s">
        <v>40</v>
      </c>
      <c r="E87" s="59">
        <v>21617</v>
      </c>
      <c r="F87" s="59">
        <v>21617</v>
      </c>
      <c r="G87" s="59">
        <f t="shared" si="14"/>
        <v>21617</v>
      </c>
      <c r="H87" s="39"/>
      <c r="I87" s="39">
        <f t="shared" si="15"/>
        <v>1561</v>
      </c>
      <c r="J87" s="39"/>
      <c r="K87" s="39"/>
      <c r="L87" s="39"/>
      <c r="M87" s="39">
        <v>1561</v>
      </c>
      <c r="N87" s="40"/>
      <c r="O87" s="40"/>
      <c r="P87" s="14"/>
      <c r="Q87" s="14">
        <f t="shared" si="13"/>
        <v>20056</v>
      </c>
      <c r="R87" s="56" t="s">
        <v>27</v>
      </c>
      <c r="S87" s="56" t="s">
        <v>206</v>
      </c>
      <c r="T87" s="56" t="s">
        <v>203</v>
      </c>
      <c r="U87" s="56" t="s">
        <v>204</v>
      </c>
      <c r="V87" s="56"/>
      <c r="W87" s="68" t="s">
        <v>274</v>
      </c>
      <c r="X87" s="15"/>
      <c r="Y87" s="50"/>
    </row>
    <row r="88" spans="1:25" ht="20.100000000000001" customHeight="1" x14ac:dyDescent="0.3">
      <c r="A88" s="57">
        <v>80</v>
      </c>
      <c r="B88" s="56" t="s">
        <v>25</v>
      </c>
      <c r="C88" s="58" t="s">
        <v>119</v>
      </c>
      <c r="D88" s="56" t="s">
        <v>40</v>
      </c>
      <c r="E88" s="59">
        <v>54744</v>
      </c>
      <c r="F88" s="59">
        <v>54744</v>
      </c>
      <c r="G88" s="59">
        <f t="shared" si="14"/>
        <v>54744</v>
      </c>
      <c r="H88" s="39"/>
      <c r="I88" s="39">
        <f t="shared" si="15"/>
        <v>24116</v>
      </c>
      <c r="J88" s="39"/>
      <c r="K88" s="39"/>
      <c r="L88" s="39"/>
      <c r="M88" s="39">
        <v>24116</v>
      </c>
      <c r="N88" s="40"/>
      <c r="O88" s="40"/>
      <c r="P88" s="14"/>
      <c r="Q88" s="14">
        <f t="shared" si="13"/>
        <v>30628</v>
      </c>
      <c r="R88" s="56" t="s">
        <v>27</v>
      </c>
      <c r="S88" s="56" t="s">
        <v>206</v>
      </c>
      <c r="T88" s="56" t="s">
        <v>203</v>
      </c>
      <c r="U88" s="56" t="s">
        <v>204</v>
      </c>
      <c r="V88" s="56"/>
      <c r="W88" s="68" t="s">
        <v>275</v>
      </c>
      <c r="X88" s="15"/>
      <c r="Y88" s="50"/>
    </row>
    <row r="89" spans="1:25" ht="20.100000000000001" customHeight="1" x14ac:dyDescent="0.3">
      <c r="A89" s="57">
        <v>81</v>
      </c>
      <c r="B89" s="56" t="s">
        <v>25</v>
      </c>
      <c r="C89" s="58" t="s">
        <v>120</v>
      </c>
      <c r="D89" s="56" t="s">
        <v>40</v>
      </c>
      <c r="E89" s="59">
        <v>20926</v>
      </c>
      <c r="F89" s="59">
        <v>20926</v>
      </c>
      <c r="G89" s="59">
        <f t="shared" si="14"/>
        <v>20926</v>
      </c>
      <c r="H89" s="39"/>
      <c r="I89" s="39">
        <f t="shared" si="15"/>
        <v>14314</v>
      </c>
      <c r="J89" s="39"/>
      <c r="K89" s="39">
        <v>9598</v>
      </c>
      <c r="L89" s="39"/>
      <c r="M89" s="39">
        <v>4565</v>
      </c>
      <c r="N89" s="40"/>
      <c r="O89" s="40">
        <v>151</v>
      </c>
      <c r="P89" s="14"/>
      <c r="Q89" s="14">
        <f t="shared" si="13"/>
        <v>6612</v>
      </c>
      <c r="R89" s="56" t="s">
        <v>27</v>
      </c>
      <c r="S89" s="56" t="s">
        <v>206</v>
      </c>
      <c r="T89" s="56" t="s">
        <v>203</v>
      </c>
      <c r="U89" s="56" t="s">
        <v>204</v>
      </c>
      <c r="V89" s="56"/>
      <c r="W89" s="68" t="s">
        <v>276</v>
      </c>
      <c r="X89" s="15"/>
      <c r="Y89" s="50"/>
    </row>
    <row r="90" spans="1:25" ht="20.100000000000001" customHeight="1" x14ac:dyDescent="0.3">
      <c r="A90" s="57">
        <v>82</v>
      </c>
      <c r="B90" s="56" t="s">
        <v>25</v>
      </c>
      <c r="C90" s="58" t="s">
        <v>121</v>
      </c>
      <c r="D90" s="56" t="s">
        <v>40</v>
      </c>
      <c r="E90" s="59">
        <v>11207</v>
      </c>
      <c r="F90" s="59">
        <v>11207</v>
      </c>
      <c r="G90" s="59">
        <f t="shared" si="14"/>
        <v>10549</v>
      </c>
      <c r="H90" s="39">
        <v>658</v>
      </c>
      <c r="I90" s="39">
        <f t="shared" si="15"/>
        <v>10431</v>
      </c>
      <c r="J90" s="39"/>
      <c r="K90" s="39">
        <v>5239</v>
      </c>
      <c r="L90" s="39"/>
      <c r="M90" s="39"/>
      <c r="N90" s="40"/>
      <c r="O90" s="40">
        <v>5192</v>
      </c>
      <c r="P90" s="14"/>
      <c r="Q90" s="14">
        <f t="shared" si="13"/>
        <v>776</v>
      </c>
      <c r="R90" s="56" t="s">
        <v>27</v>
      </c>
      <c r="S90" s="56" t="s">
        <v>206</v>
      </c>
      <c r="T90" s="56" t="s">
        <v>203</v>
      </c>
      <c r="U90" s="56" t="s">
        <v>204</v>
      </c>
      <c r="V90" s="56"/>
      <c r="W90" s="68" t="s">
        <v>277</v>
      </c>
      <c r="X90" s="15"/>
      <c r="Y90" s="50"/>
    </row>
    <row r="91" spans="1:25" ht="20.100000000000001" customHeight="1" x14ac:dyDescent="0.3">
      <c r="A91" s="57">
        <v>83</v>
      </c>
      <c r="B91" s="56" t="s">
        <v>25</v>
      </c>
      <c r="C91" s="58" t="s">
        <v>122</v>
      </c>
      <c r="D91" s="56" t="s">
        <v>40</v>
      </c>
      <c r="E91" s="59">
        <v>9479</v>
      </c>
      <c r="F91" s="59">
        <v>9479</v>
      </c>
      <c r="G91" s="59">
        <f t="shared" si="14"/>
        <v>4214</v>
      </c>
      <c r="H91" s="39">
        <v>5265</v>
      </c>
      <c r="I91" s="39">
        <f t="shared" si="15"/>
        <v>2990</v>
      </c>
      <c r="J91" s="39"/>
      <c r="K91" s="39">
        <v>2</v>
      </c>
      <c r="L91" s="39"/>
      <c r="M91" s="39"/>
      <c r="N91" s="40"/>
      <c r="O91" s="40">
        <v>2988</v>
      </c>
      <c r="P91" s="14"/>
      <c r="Q91" s="14">
        <f t="shared" si="13"/>
        <v>6489</v>
      </c>
      <c r="R91" s="56" t="s">
        <v>27</v>
      </c>
      <c r="S91" s="56" t="s">
        <v>206</v>
      </c>
      <c r="T91" s="56" t="s">
        <v>203</v>
      </c>
      <c r="U91" s="56" t="s">
        <v>204</v>
      </c>
      <c r="V91" s="56"/>
      <c r="W91" s="68" t="s">
        <v>278</v>
      </c>
      <c r="X91" s="15"/>
      <c r="Y91" s="50"/>
    </row>
    <row r="92" spans="1:25" customFormat="1" ht="20.100000000000001" customHeight="1" x14ac:dyDescent="0.3">
      <c r="A92" s="16">
        <v>84</v>
      </c>
      <c r="B92" s="17" t="s">
        <v>25</v>
      </c>
      <c r="C92" s="18" t="s">
        <v>123</v>
      </c>
      <c r="D92" s="17" t="s">
        <v>40</v>
      </c>
      <c r="E92" s="19">
        <v>637</v>
      </c>
      <c r="F92" s="19">
        <v>569</v>
      </c>
      <c r="G92" s="19">
        <f t="shared" si="14"/>
        <v>569</v>
      </c>
      <c r="H92" s="41"/>
      <c r="I92" s="39">
        <f t="shared" si="15"/>
        <v>0</v>
      </c>
      <c r="J92" s="41"/>
      <c r="K92" s="41"/>
      <c r="L92" s="41"/>
      <c r="M92" s="41"/>
      <c r="N92" s="42"/>
      <c r="O92" s="42"/>
      <c r="P92" s="20"/>
      <c r="Q92" s="14">
        <f t="shared" si="13"/>
        <v>569</v>
      </c>
      <c r="R92" s="17" t="s">
        <v>29</v>
      </c>
      <c r="S92" s="24"/>
      <c r="T92" s="24"/>
      <c r="U92" s="24"/>
      <c r="V92" s="24"/>
      <c r="W92" s="72"/>
      <c r="X92" s="21"/>
      <c r="Y92" s="51"/>
    </row>
    <row r="93" spans="1:25" ht="20.100000000000001" customHeight="1" x14ac:dyDescent="0.3">
      <c r="A93" s="57">
        <v>85</v>
      </c>
      <c r="B93" s="56" t="s">
        <v>25</v>
      </c>
      <c r="C93" s="58" t="s">
        <v>124</v>
      </c>
      <c r="D93" s="56" t="s">
        <v>40</v>
      </c>
      <c r="E93" s="59">
        <v>397</v>
      </c>
      <c r="F93" s="59">
        <v>397</v>
      </c>
      <c r="G93" s="59">
        <f t="shared" si="14"/>
        <v>397</v>
      </c>
      <c r="H93" s="39"/>
      <c r="I93" s="39">
        <f t="shared" si="15"/>
        <v>397</v>
      </c>
      <c r="J93" s="39"/>
      <c r="K93" s="39"/>
      <c r="L93" s="39"/>
      <c r="M93" s="39"/>
      <c r="N93" s="40"/>
      <c r="O93" s="40">
        <v>397</v>
      </c>
      <c r="P93" s="14"/>
      <c r="Q93" s="14">
        <f t="shared" si="13"/>
        <v>0</v>
      </c>
      <c r="R93" s="56" t="s">
        <v>27</v>
      </c>
      <c r="S93" s="56" t="s">
        <v>206</v>
      </c>
      <c r="T93" s="56" t="s">
        <v>203</v>
      </c>
      <c r="U93" s="56" t="s">
        <v>204</v>
      </c>
      <c r="V93" s="56"/>
      <c r="W93" s="68" t="s">
        <v>279</v>
      </c>
      <c r="X93" s="15"/>
      <c r="Y93" s="50"/>
    </row>
    <row r="94" spans="1:25" customFormat="1" ht="20.100000000000001" customHeight="1" x14ac:dyDescent="0.3">
      <c r="A94" s="16">
        <v>86</v>
      </c>
      <c r="B94" s="17" t="s">
        <v>125</v>
      </c>
      <c r="C94" s="18" t="s">
        <v>126</v>
      </c>
      <c r="D94" s="17" t="s">
        <v>35</v>
      </c>
      <c r="E94" s="19">
        <v>327</v>
      </c>
      <c r="F94" s="19">
        <v>269</v>
      </c>
      <c r="G94" s="19">
        <f t="shared" si="14"/>
        <v>269</v>
      </c>
      <c r="H94" s="41"/>
      <c r="I94" s="39">
        <f t="shared" si="15"/>
        <v>269</v>
      </c>
      <c r="J94" s="41">
        <v>269</v>
      </c>
      <c r="K94" s="41"/>
      <c r="L94" s="41"/>
      <c r="M94" s="41"/>
      <c r="N94" s="42"/>
      <c r="O94" s="42"/>
      <c r="P94" s="20"/>
      <c r="Q94" s="14">
        <f t="shared" si="13"/>
        <v>0</v>
      </c>
      <c r="R94" s="17" t="s">
        <v>29</v>
      </c>
      <c r="S94" s="24"/>
      <c r="T94" s="24"/>
      <c r="U94" s="24"/>
      <c r="V94" s="24"/>
      <c r="W94" s="72"/>
      <c r="X94" s="21"/>
      <c r="Y94" s="51"/>
    </row>
    <row r="95" spans="1:25" ht="20.100000000000001" customHeight="1" x14ac:dyDescent="0.3">
      <c r="A95" s="128">
        <v>87</v>
      </c>
      <c r="B95" s="81" t="s">
        <v>125</v>
      </c>
      <c r="C95" s="129">
        <v>77</v>
      </c>
      <c r="D95" s="81" t="s">
        <v>26</v>
      </c>
      <c r="E95" s="78">
        <v>192</v>
      </c>
      <c r="F95" s="78">
        <v>192</v>
      </c>
      <c r="G95" s="78">
        <f t="shared" si="14"/>
        <v>192</v>
      </c>
      <c r="H95" s="78"/>
      <c r="I95" s="78">
        <f t="shared" si="15"/>
        <v>0</v>
      </c>
      <c r="J95" s="78"/>
      <c r="K95" s="78"/>
      <c r="L95" s="78"/>
      <c r="M95" s="78"/>
      <c r="N95" s="80"/>
      <c r="O95" s="80"/>
      <c r="P95" s="80"/>
      <c r="Q95" s="80">
        <f t="shared" si="13"/>
        <v>192</v>
      </c>
      <c r="R95" s="81" t="s">
        <v>27</v>
      </c>
      <c r="S95" s="81" t="s">
        <v>206</v>
      </c>
      <c r="T95" s="81" t="s">
        <v>203</v>
      </c>
      <c r="U95" s="81" t="s">
        <v>204</v>
      </c>
      <c r="V95" s="81"/>
      <c r="W95" s="130" t="s">
        <v>280</v>
      </c>
      <c r="X95" s="131"/>
      <c r="Y95" s="156"/>
    </row>
    <row r="96" spans="1:25" customFormat="1" ht="20.100000000000001" customHeight="1" x14ac:dyDescent="0.3">
      <c r="A96" s="74">
        <v>88</v>
      </c>
      <c r="B96" s="75" t="s">
        <v>125</v>
      </c>
      <c r="C96" s="76" t="s">
        <v>336</v>
      </c>
      <c r="D96" s="75" t="s">
        <v>188</v>
      </c>
      <c r="E96" s="77">
        <v>1089</v>
      </c>
      <c r="F96" s="77">
        <v>476</v>
      </c>
      <c r="G96" s="77">
        <f t="shared" si="14"/>
        <v>476</v>
      </c>
      <c r="H96" s="77"/>
      <c r="I96" s="78">
        <f t="shared" si="15"/>
        <v>0</v>
      </c>
      <c r="J96" s="77"/>
      <c r="K96" s="77"/>
      <c r="L96" s="77"/>
      <c r="M96" s="77"/>
      <c r="N96" s="79"/>
      <c r="O96" s="79"/>
      <c r="P96" s="79"/>
      <c r="Q96" s="80">
        <f t="shared" si="13"/>
        <v>476</v>
      </c>
      <c r="R96" s="81" t="s">
        <v>27</v>
      </c>
      <c r="S96" s="82"/>
      <c r="T96" s="81"/>
      <c r="U96" s="81"/>
      <c r="V96" s="82"/>
      <c r="W96" s="83"/>
      <c r="X96" s="84"/>
      <c r="Y96" s="157"/>
    </row>
    <row r="97" spans="1:25" customFormat="1" ht="20.100000000000001" customHeight="1" x14ac:dyDescent="0.3">
      <c r="A97" s="74">
        <v>89</v>
      </c>
      <c r="B97" s="75" t="s">
        <v>125</v>
      </c>
      <c r="C97" s="76" t="s">
        <v>127</v>
      </c>
      <c r="D97" s="75" t="s">
        <v>187</v>
      </c>
      <c r="E97" s="77">
        <v>793</v>
      </c>
      <c r="F97" s="77">
        <v>793</v>
      </c>
      <c r="G97" s="77">
        <v>793</v>
      </c>
      <c r="H97" s="77"/>
      <c r="I97" s="78">
        <f t="shared" si="15"/>
        <v>0</v>
      </c>
      <c r="J97" s="77"/>
      <c r="K97" s="77"/>
      <c r="L97" s="77"/>
      <c r="M97" s="77"/>
      <c r="N97" s="79"/>
      <c r="O97" s="79"/>
      <c r="P97" s="79"/>
      <c r="Q97" s="80">
        <f t="shared" si="13"/>
        <v>793</v>
      </c>
      <c r="R97" s="81" t="s">
        <v>337</v>
      </c>
      <c r="S97" s="81"/>
      <c r="T97" s="81"/>
      <c r="U97" s="81"/>
      <c r="V97" s="82"/>
      <c r="W97" s="83"/>
      <c r="X97" s="84"/>
      <c r="Y97" s="157"/>
    </row>
    <row r="98" spans="1:25" ht="20.100000000000001" customHeight="1" x14ac:dyDescent="0.3">
      <c r="A98" s="57">
        <v>90</v>
      </c>
      <c r="B98" s="56" t="s">
        <v>125</v>
      </c>
      <c r="C98" s="58">
        <v>80</v>
      </c>
      <c r="D98" s="56" t="s">
        <v>26</v>
      </c>
      <c r="E98" s="59">
        <v>1316</v>
      </c>
      <c r="F98" s="59">
        <v>1316</v>
      </c>
      <c r="G98" s="59">
        <f t="shared" si="14"/>
        <v>1316</v>
      </c>
      <c r="H98" s="39"/>
      <c r="I98" s="39">
        <f t="shared" si="15"/>
        <v>1316</v>
      </c>
      <c r="J98" s="39">
        <v>1316</v>
      </c>
      <c r="K98" s="39"/>
      <c r="L98" s="39"/>
      <c r="M98" s="39"/>
      <c r="N98" s="40"/>
      <c r="O98" s="40"/>
      <c r="P98" s="14"/>
      <c r="Q98" s="14">
        <f t="shared" si="13"/>
        <v>0</v>
      </c>
      <c r="R98" s="56" t="s">
        <v>27</v>
      </c>
      <c r="S98" s="56" t="s">
        <v>206</v>
      </c>
      <c r="T98" s="56" t="s">
        <v>203</v>
      </c>
      <c r="U98" s="56" t="s">
        <v>204</v>
      </c>
      <c r="V98" s="56"/>
      <c r="W98" s="68" t="s">
        <v>288</v>
      </c>
      <c r="X98" s="15"/>
      <c r="Y98" s="50"/>
    </row>
    <row r="99" spans="1:25" ht="20.100000000000001" customHeight="1" x14ac:dyDescent="0.3">
      <c r="A99" s="57">
        <v>91</v>
      </c>
      <c r="B99" s="56" t="s">
        <v>125</v>
      </c>
      <c r="C99" s="58">
        <v>81</v>
      </c>
      <c r="D99" s="56" t="s">
        <v>36</v>
      </c>
      <c r="E99" s="59">
        <v>1319</v>
      </c>
      <c r="F99" s="59">
        <v>1319</v>
      </c>
      <c r="G99" s="59">
        <f t="shared" si="14"/>
        <v>1319</v>
      </c>
      <c r="H99" s="39"/>
      <c r="I99" s="39">
        <f t="shared" si="15"/>
        <v>1319</v>
      </c>
      <c r="J99" s="39">
        <v>1319</v>
      </c>
      <c r="K99" s="39"/>
      <c r="L99" s="39"/>
      <c r="M99" s="39"/>
      <c r="N99" s="40"/>
      <c r="O99" s="40"/>
      <c r="P99" s="14"/>
      <c r="Q99" s="14">
        <f t="shared" si="13"/>
        <v>0</v>
      </c>
      <c r="R99" s="56" t="s">
        <v>27</v>
      </c>
      <c r="S99" s="56" t="s">
        <v>206</v>
      </c>
      <c r="T99" s="56" t="s">
        <v>203</v>
      </c>
      <c r="U99" s="56" t="s">
        <v>204</v>
      </c>
      <c r="V99" s="56"/>
      <c r="W99" s="68" t="s">
        <v>289</v>
      </c>
      <c r="X99" s="15"/>
      <c r="Y99" s="50"/>
    </row>
    <row r="100" spans="1:25" ht="20.100000000000001" customHeight="1" x14ac:dyDescent="0.3">
      <c r="A100" s="57">
        <v>92</v>
      </c>
      <c r="B100" s="56" t="s">
        <v>125</v>
      </c>
      <c r="C100" s="58">
        <v>82</v>
      </c>
      <c r="D100" s="56" t="s">
        <v>36</v>
      </c>
      <c r="E100" s="59">
        <v>1712</v>
      </c>
      <c r="F100" s="59">
        <v>1712</v>
      </c>
      <c r="G100" s="59">
        <f t="shared" si="14"/>
        <v>1712</v>
      </c>
      <c r="H100" s="39"/>
      <c r="I100" s="39">
        <f t="shared" si="15"/>
        <v>1712</v>
      </c>
      <c r="J100" s="39">
        <v>1712</v>
      </c>
      <c r="K100" s="39"/>
      <c r="L100" s="39"/>
      <c r="M100" s="39"/>
      <c r="N100" s="40"/>
      <c r="O100" s="40"/>
      <c r="P100" s="14"/>
      <c r="Q100" s="14">
        <f t="shared" si="13"/>
        <v>0</v>
      </c>
      <c r="R100" s="56" t="s">
        <v>27</v>
      </c>
      <c r="S100" s="56" t="s">
        <v>206</v>
      </c>
      <c r="T100" s="56" t="s">
        <v>203</v>
      </c>
      <c r="U100" s="56" t="s">
        <v>204</v>
      </c>
      <c r="V100" s="56"/>
      <c r="W100" s="68" t="s">
        <v>281</v>
      </c>
      <c r="X100" s="15"/>
      <c r="Y100" s="50"/>
    </row>
    <row r="101" spans="1:25" ht="20.100000000000001" customHeight="1" x14ac:dyDescent="0.3">
      <c r="A101" s="57">
        <v>93</v>
      </c>
      <c r="B101" s="56" t="s">
        <v>125</v>
      </c>
      <c r="C101" s="58">
        <v>96</v>
      </c>
      <c r="D101" s="56" t="s">
        <v>32</v>
      </c>
      <c r="E101" s="59">
        <v>193</v>
      </c>
      <c r="F101" s="59">
        <v>193</v>
      </c>
      <c r="G101" s="59">
        <f t="shared" si="14"/>
        <v>193</v>
      </c>
      <c r="H101" s="39"/>
      <c r="I101" s="39">
        <f t="shared" si="15"/>
        <v>193</v>
      </c>
      <c r="J101" s="39">
        <v>193</v>
      </c>
      <c r="K101" s="39"/>
      <c r="L101" s="39"/>
      <c r="M101" s="39"/>
      <c r="N101" s="40"/>
      <c r="O101" s="40"/>
      <c r="P101" s="14"/>
      <c r="Q101" s="14">
        <f t="shared" si="13"/>
        <v>0</v>
      </c>
      <c r="R101" s="56" t="s">
        <v>27</v>
      </c>
      <c r="S101" s="56" t="s">
        <v>206</v>
      </c>
      <c r="T101" s="56" t="s">
        <v>203</v>
      </c>
      <c r="U101" s="56" t="s">
        <v>204</v>
      </c>
      <c r="V101" s="56"/>
      <c r="W101" s="68" t="s">
        <v>282</v>
      </c>
      <c r="X101" s="15"/>
      <c r="Y101" s="50"/>
    </row>
    <row r="102" spans="1:25" ht="20.100000000000001" customHeight="1" x14ac:dyDescent="0.3">
      <c r="A102" s="57">
        <v>94</v>
      </c>
      <c r="B102" s="56" t="s">
        <v>125</v>
      </c>
      <c r="C102" s="58">
        <v>97</v>
      </c>
      <c r="D102" s="56" t="s">
        <v>26</v>
      </c>
      <c r="E102" s="59">
        <v>321</v>
      </c>
      <c r="F102" s="59">
        <v>321</v>
      </c>
      <c r="G102" s="59">
        <f t="shared" si="14"/>
        <v>321</v>
      </c>
      <c r="H102" s="39"/>
      <c r="I102" s="39">
        <f t="shared" si="15"/>
        <v>321</v>
      </c>
      <c r="J102" s="39">
        <v>321</v>
      </c>
      <c r="K102" s="39"/>
      <c r="L102" s="39"/>
      <c r="M102" s="39"/>
      <c r="N102" s="40"/>
      <c r="O102" s="40"/>
      <c r="P102" s="14"/>
      <c r="Q102" s="14">
        <f t="shared" si="13"/>
        <v>0</v>
      </c>
      <c r="R102" s="56" t="s">
        <v>27</v>
      </c>
      <c r="S102" s="56" t="s">
        <v>206</v>
      </c>
      <c r="T102" s="56" t="s">
        <v>203</v>
      </c>
      <c r="U102" s="56" t="s">
        <v>204</v>
      </c>
      <c r="V102" s="56"/>
      <c r="W102" s="68" t="s">
        <v>283</v>
      </c>
      <c r="X102" s="15"/>
      <c r="Y102" s="50"/>
    </row>
    <row r="103" spans="1:25" ht="20.100000000000001" customHeight="1" x14ac:dyDescent="0.3">
      <c r="A103" s="57">
        <v>95</v>
      </c>
      <c r="B103" s="56" t="s">
        <v>125</v>
      </c>
      <c r="C103" s="58">
        <v>98</v>
      </c>
      <c r="D103" s="56" t="s">
        <v>32</v>
      </c>
      <c r="E103" s="59">
        <v>452</v>
      </c>
      <c r="F103" s="59">
        <v>452</v>
      </c>
      <c r="G103" s="59">
        <f t="shared" si="14"/>
        <v>452</v>
      </c>
      <c r="H103" s="39"/>
      <c r="I103" s="39">
        <f t="shared" si="15"/>
        <v>452</v>
      </c>
      <c r="J103" s="39">
        <v>452</v>
      </c>
      <c r="K103" s="39"/>
      <c r="L103" s="39"/>
      <c r="M103" s="39"/>
      <c r="N103" s="40"/>
      <c r="O103" s="40"/>
      <c r="P103" s="14"/>
      <c r="Q103" s="14">
        <f t="shared" si="13"/>
        <v>0</v>
      </c>
      <c r="R103" s="56" t="s">
        <v>27</v>
      </c>
      <c r="S103" s="56" t="s">
        <v>206</v>
      </c>
      <c r="T103" s="56" t="s">
        <v>203</v>
      </c>
      <c r="U103" s="56" t="s">
        <v>204</v>
      </c>
      <c r="V103" s="56"/>
      <c r="W103" s="68" t="s">
        <v>290</v>
      </c>
      <c r="X103" s="15"/>
      <c r="Y103" s="50"/>
    </row>
    <row r="104" spans="1:25" ht="20.100000000000001" customHeight="1" x14ac:dyDescent="0.3">
      <c r="A104" s="57">
        <v>96</v>
      </c>
      <c r="B104" s="56" t="s">
        <v>125</v>
      </c>
      <c r="C104" s="58" t="s">
        <v>129</v>
      </c>
      <c r="D104" s="56" t="s">
        <v>36</v>
      </c>
      <c r="E104" s="59">
        <v>3171</v>
      </c>
      <c r="F104" s="59">
        <v>2538</v>
      </c>
      <c r="G104" s="59">
        <f t="shared" si="14"/>
        <v>2538</v>
      </c>
      <c r="H104" s="39"/>
      <c r="I104" s="39">
        <f t="shared" si="15"/>
        <v>2538</v>
      </c>
      <c r="J104" s="39">
        <v>2538</v>
      </c>
      <c r="K104" s="39"/>
      <c r="L104" s="39"/>
      <c r="M104" s="39"/>
      <c r="N104" s="40"/>
      <c r="O104" s="40"/>
      <c r="P104" s="14"/>
      <c r="Q104" s="14">
        <f t="shared" si="13"/>
        <v>0</v>
      </c>
      <c r="R104" s="56" t="s">
        <v>27</v>
      </c>
      <c r="S104" s="56" t="s">
        <v>206</v>
      </c>
      <c r="T104" s="56" t="s">
        <v>203</v>
      </c>
      <c r="U104" s="56" t="s">
        <v>204</v>
      </c>
      <c r="V104" s="56"/>
      <c r="W104" s="68" t="s">
        <v>291</v>
      </c>
      <c r="X104" s="15"/>
      <c r="Y104" s="50"/>
    </row>
    <row r="105" spans="1:25" ht="20.100000000000001" customHeight="1" x14ac:dyDescent="0.3">
      <c r="A105" s="57">
        <v>97</v>
      </c>
      <c r="B105" s="56" t="s">
        <v>125</v>
      </c>
      <c r="C105" s="58">
        <v>101</v>
      </c>
      <c r="D105" s="56" t="s">
        <v>26</v>
      </c>
      <c r="E105" s="59">
        <v>995</v>
      </c>
      <c r="F105" s="59">
        <v>995</v>
      </c>
      <c r="G105" s="59">
        <f t="shared" si="14"/>
        <v>995</v>
      </c>
      <c r="H105" s="39"/>
      <c r="I105" s="39">
        <f t="shared" si="15"/>
        <v>995</v>
      </c>
      <c r="J105" s="39">
        <v>995</v>
      </c>
      <c r="K105" s="39"/>
      <c r="L105" s="39"/>
      <c r="M105" s="39"/>
      <c r="N105" s="40"/>
      <c r="O105" s="40"/>
      <c r="P105" s="14"/>
      <c r="Q105" s="14">
        <f t="shared" si="13"/>
        <v>0</v>
      </c>
      <c r="R105" s="56" t="s">
        <v>27</v>
      </c>
      <c r="S105" s="56" t="s">
        <v>206</v>
      </c>
      <c r="T105" s="56" t="s">
        <v>203</v>
      </c>
      <c r="U105" s="56" t="s">
        <v>204</v>
      </c>
      <c r="V105" s="56"/>
      <c r="W105" s="68" t="s">
        <v>292</v>
      </c>
      <c r="X105" s="15"/>
      <c r="Y105" s="50"/>
    </row>
    <row r="106" spans="1:25" ht="20.100000000000001" customHeight="1" x14ac:dyDescent="0.3">
      <c r="A106" s="57">
        <v>98</v>
      </c>
      <c r="B106" s="56" t="s">
        <v>125</v>
      </c>
      <c r="C106" s="58">
        <v>102</v>
      </c>
      <c r="D106" s="56" t="s">
        <v>26</v>
      </c>
      <c r="E106" s="59">
        <v>698</v>
      </c>
      <c r="F106" s="59">
        <v>698</v>
      </c>
      <c r="G106" s="59">
        <f t="shared" si="14"/>
        <v>698</v>
      </c>
      <c r="H106" s="39"/>
      <c r="I106" s="39">
        <f t="shared" si="15"/>
        <v>698</v>
      </c>
      <c r="J106" s="39">
        <v>698</v>
      </c>
      <c r="K106" s="39"/>
      <c r="L106" s="39"/>
      <c r="M106" s="39"/>
      <c r="N106" s="40"/>
      <c r="O106" s="40"/>
      <c r="P106" s="14"/>
      <c r="Q106" s="14">
        <f t="shared" si="13"/>
        <v>0</v>
      </c>
      <c r="R106" s="56" t="s">
        <v>27</v>
      </c>
      <c r="S106" s="56" t="s">
        <v>206</v>
      </c>
      <c r="T106" s="56" t="s">
        <v>203</v>
      </c>
      <c r="U106" s="56" t="s">
        <v>204</v>
      </c>
      <c r="V106" s="56"/>
      <c r="W106" s="68" t="s">
        <v>293</v>
      </c>
      <c r="X106" s="15"/>
      <c r="Y106" s="50"/>
    </row>
    <row r="107" spans="1:25" ht="20.100000000000001" customHeight="1" x14ac:dyDescent="0.3">
      <c r="A107" s="57">
        <v>99</v>
      </c>
      <c r="B107" s="56" t="s">
        <v>125</v>
      </c>
      <c r="C107" s="58">
        <v>103</v>
      </c>
      <c r="D107" s="56" t="s">
        <v>26</v>
      </c>
      <c r="E107" s="59">
        <v>995</v>
      </c>
      <c r="F107" s="59">
        <v>995</v>
      </c>
      <c r="G107" s="59">
        <f t="shared" si="14"/>
        <v>995</v>
      </c>
      <c r="H107" s="39"/>
      <c r="I107" s="39">
        <f t="shared" si="15"/>
        <v>995</v>
      </c>
      <c r="J107" s="39">
        <v>995</v>
      </c>
      <c r="K107" s="39"/>
      <c r="L107" s="39"/>
      <c r="M107" s="39"/>
      <c r="N107" s="40"/>
      <c r="O107" s="40"/>
      <c r="P107" s="14"/>
      <c r="Q107" s="14">
        <f t="shared" si="13"/>
        <v>0</v>
      </c>
      <c r="R107" s="56" t="s">
        <v>27</v>
      </c>
      <c r="S107" s="56" t="s">
        <v>206</v>
      </c>
      <c r="T107" s="56" t="s">
        <v>203</v>
      </c>
      <c r="U107" s="56" t="s">
        <v>204</v>
      </c>
      <c r="V107" s="56"/>
      <c r="W107" s="68" t="s">
        <v>294</v>
      </c>
      <c r="X107" s="15"/>
      <c r="Y107" s="50"/>
    </row>
    <row r="108" spans="1:25" customFormat="1" ht="20.100000000000001" customHeight="1" x14ac:dyDescent="0.3">
      <c r="A108" s="16">
        <v>100</v>
      </c>
      <c r="B108" s="17" t="s">
        <v>125</v>
      </c>
      <c r="C108" s="18" t="s">
        <v>130</v>
      </c>
      <c r="D108" s="17" t="s">
        <v>26</v>
      </c>
      <c r="E108" s="19">
        <v>321</v>
      </c>
      <c r="F108" s="19">
        <v>321</v>
      </c>
      <c r="G108" s="19">
        <f t="shared" si="14"/>
        <v>321</v>
      </c>
      <c r="H108" s="41"/>
      <c r="I108" s="39">
        <f t="shared" si="15"/>
        <v>321</v>
      </c>
      <c r="J108" s="41">
        <v>321</v>
      </c>
      <c r="K108" s="41"/>
      <c r="L108" s="41"/>
      <c r="M108" s="41"/>
      <c r="N108" s="42"/>
      <c r="O108" s="42"/>
      <c r="P108" s="20"/>
      <c r="Q108" s="14">
        <f t="shared" si="13"/>
        <v>0</v>
      </c>
      <c r="R108" s="17" t="s">
        <v>128</v>
      </c>
      <c r="S108" s="24"/>
      <c r="T108" s="24"/>
      <c r="U108" s="24"/>
      <c r="V108" s="24"/>
      <c r="W108" s="72"/>
      <c r="X108" s="21"/>
      <c r="Y108" s="51"/>
    </row>
    <row r="109" spans="1:25" customFormat="1" ht="20.100000000000001" customHeight="1" x14ac:dyDescent="0.3">
      <c r="A109" s="16">
        <v>101</v>
      </c>
      <c r="B109" s="17" t="s">
        <v>125</v>
      </c>
      <c r="C109" s="18">
        <v>104</v>
      </c>
      <c r="D109" s="17" t="s">
        <v>26</v>
      </c>
      <c r="E109" s="19">
        <v>162</v>
      </c>
      <c r="F109" s="19">
        <v>162</v>
      </c>
      <c r="G109" s="19">
        <f t="shared" si="14"/>
        <v>162</v>
      </c>
      <c r="H109" s="41"/>
      <c r="I109" s="39">
        <f t="shared" si="15"/>
        <v>0</v>
      </c>
      <c r="J109" s="41"/>
      <c r="K109" s="41"/>
      <c r="L109" s="41"/>
      <c r="M109" s="41"/>
      <c r="N109" s="42"/>
      <c r="O109" s="42"/>
      <c r="P109" s="20"/>
      <c r="Q109" s="14">
        <f t="shared" si="13"/>
        <v>162</v>
      </c>
      <c r="R109" s="17" t="s">
        <v>128</v>
      </c>
      <c r="S109" s="24"/>
      <c r="T109" s="24"/>
      <c r="U109" s="24"/>
      <c r="V109" s="24"/>
      <c r="W109" s="72"/>
      <c r="X109" s="21"/>
      <c r="Y109" s="51"/>
    </row>
    <row r="110" spans="1:25" ht="20.100000000000001" customHeight="1" x14ac:dyDescent="0.3">
      <c r="A110" s="57">
        <v>102</v>
      </c>
      <c r="B110" s="56" t="s">
        <v>125</v>
      </c>
      <c r="C110" s="58">
        <v>105</v>
      </c>
      <c r="D110" s="56" t="s">
        <v>36</v>
      </c>
      <c r="E110" s="59">
        <v>1088</v>
      </c>
      <c r="F110" s="59">
        <v>1088</v>
      </c>
      <c r="G110" s="59">
        <f t="shared" si="14"/>
        <v>942</v>
      </c>
      <c r="H110" s="39">
        <v>146</v>
      </c>
      <c r="I110" s="39">
        <f t="shared" si="15"/>
        <v>0</v>
      </c>
      <c r="J110" s="39"/>
      <c r="K110" s="39"/>
      <c r="L110" s="39"/>
      <c r="M110" s="39"/>
      <c r="N110" s="40"/>
      <c r="O110" s="40"/>
      <c r="P110" s="14"/>
      <c r="Q110" s="14">
        <f t="shared" si="13"/>
        <v>1088</v>
      </c>
      <c r="R110" s="56" t="s">
        <v>27</v>
      </c>
      <c r="S110" s="56" t="s">
        <v>206</v>
      </c>
      <c r="T110" s="56" t="s">
        <v>203</v>
      </c>
      <c r="U110" s="56" t="s">
        <v>204</v>
      </c>
      <c r="V110" s="56"/>
      <c r="W110" s="68" t="s">
        <v>295</v>
      </c>
      <c r="X110" s="15"/>
      <c r="Y110" s="50"/>
    </row>
    <row r="111" spans="1:25" customFormat="1" ht="20.100000000000001" customHeight="1" x14ac:dyDescent="0.3">
      <c r="A111" s="16">
        <v>103</v>
      </c>
      <c r="B111" s="17" t="s">
        <v>125</v>
      </c>
      <c r="C111" s="18" t="s">
        <v>131</v>
      </c>
      <c r="D111" s="17" t="s">
        <v>26</v>
      </c>
      <c r="E111" s="19">
        <v>942</v>
      </c>
      <c r="F111" s="19">
        <v>942</v>
      </c>
      <c r="G111" s="19">
        <f t="shared" si="14"/>
        <v>942</v>
      </c>
      <c r="H111" s="41"/>
      <c r="I111" s="39">
        <f t="shared" si="15"/>
        <v>54</v>
      </c>
      <c r="J111" s="41">
        <v>54</v>
      </c>
      <c r="K111" s="41"/>
      <c r="L111" s="41"/>
      <c r="M111" s="41"/>
      <c r="N111" s="42"/>
      <c r="O111" s="42"/>
      <c r="P111" s="20"/>
      <c r="Q111" s="14">
        <f t="shared" si="13"/>
        <v>888</v>
      </c>
      <c r="R111" s="17" t="s">
        <v>128</v>
      </c>
      <c r="S111" s="24"/>
      <c r="T111" s="24"/>
      <c r="U111" s="24"/>
      <c r="V111" s="24"/>
      <c r="W111" s="72"/>
      <c r="X111" s="21"/>
      <c r="Y111" s="51"/>
    </row>
    <row r="112" spans="1:25" ht="20.100000000000001" customHeight="1" x14ac:dyDescent="0.3">
      <c r="A112" s="57">
        <v>104</v>
      </c>
      <c r="B112" s="56" t="s">
        <v>125</v>
      </c>
      <c r="C112" s="58" t="s">
        <v>132</v>
      </c>
      <c r="D112" s="56" t="s">
        <v>36</v>
      </c>
      <c r="E112" s="59">
        <v>258</v>
      </c>
      <c r="F112" s="59">
        <v>258</v>
      </c>
      <c r="G112" s="59">
        <f t="shared" si="14"/>
        <v>258</v>
      </c>
      <c r="H112" s="39"/>
      <c r="I112" s="39">
        <f t="shared" si="15"/>
        <v>0</v>
      </c>
      <c r="J112" s="39"/>
      <c r="K112" s="39"/>
      <c r="L112" s="39"/>
      <c r="M112" s="39"/>
      <c r="N112" s="40"/>
      <c r="O112" s="40"/>
      <c r="P112" s="14"/>
      <c r="Q112" s="14">
        <f t="shared" si="13"/>
        <v>258</v>
      </c>
      <c r="R112" s="56" t="s">
        <v>27</v>
      </c>
      <c r="S112" s="56" t="s">
        <v>206</v>
      </c>
      <c r="T112" s="56" t="s">
        <v>203</v>
      </c>
      <c r="U112" s="56" t="s">
        <v>204</v>
      </c>
      <c r="V112" s="56"/>
      <c r="W112" s="68" t="s">
        <v>296</v>
      </c>
      <c r="X112" s="15"/>
      <c r="Y112" s="50"/>
    </row>
    <row r="113" spans="1:25" ht="20.100000000000001" customHeight="1" x14ac:dyDescent="0.3">
      <c r="A113" s="57">
        <v>105</v>
      </c>
      <c r="B113" s="56" t="s">
        <v>125</v>
      </c>
      <c r="C113" s="58" t="s">
        <v>133</v>
      </c>
      <c r="D113" s="56" t="s">
        <v>26</v>
      </c>
      <c r="E113" s="59">
        <v>1035</v>
      </c>
      <c r="F113" s="59">
        <v>1035</v>
      </c>
      <c r="G113" s="59">
        <f t="shared" si="14"/>
        <v>1035</v>
      </c>
      <c r="H113" s="39"/>
      <c r="I113" s="39">
        <f t="shared" si="15"/>
        <v>1035</v>
      </c>
      <c r="J113" s="39">
        <v>1035</v>
      </c>
      <c r="K113" s="39"/>
      <c r="L113" s="39"/>
      <c r="M113" s="39"/>
      <c r="N113" s="40"/>
      <c r="O113" s="40"/>
      <c r="P113" s="14"/>
      <c r="Q113" s="14">
        <f t="shared" si="13"/>
        <v>0</v>
      </c>
      <c r="R113" s="56" t="s">
        <v>27</v>
      </c>
      <c r="S113" s="56" t="s">
        <v>206</v>
      </c>
      <c r="T113" s="56" t="s">
        <v>203</v>
      </c>
      <c r="U113" s="56" t="s">
        <v>204</v>
      </c>
      <c r="V113" s="56"/>
      <c r="W113" s="68" t="s">
        <v>297</v>
      </c>
      <c r="X113" s="15"/>
      <c r="Y113" s="50"/>
    </row>
    <row r="114" spans="1:25" ht="20.100000000000001" customHeight="1" x14ac:dyDescent="0.3">
      <c r="A114" s="57">
        <v>106</v>
      </c>
      <c r="B114" s="56" t="s">
        <v>125</v>
      </c>
      <c r="C114" s="58" t="s">
        <v>134</v>
      </c>
      <c r="D114" s="56" t="s">
        <v>36</v>
      </c>
      <c r="E114" s="59">
        <v>1302</v>
      </c>
      <c r="F114" s="59">
        <v>1302</v>
      </c>
      <c r="G114" s="59">
        <f t="shared" si="14"/>
        <v>0</v>
      </c>
      <c r="H114" s="39">
        <v>1302</v>
      </c>
      <c r="I114" s="39">
        <f t="shared" si="15"/>
        <v>1302</v>
      </c>
      <c r="J114" s="39">
        <v>1302</v>
      </c>
      <c r="K114" s="39"/>
      <c r="L114" s="39"/>
      <c r="M114" s="39"/>
      <c r="N114" s="40"/>
      <c r="O114" s="40"/>
      <c r="P114" s="14"/>
      <c r="Q114" s="14">
        <f t="shared" si="13"/>
        <v>0</v>
      </c>
      <c r="R114" s="56" t="s">
        <v>27</v>
      </c>
      <c r="S114" s="56" t="s">
        <v>206</v>
      </c>
      <c r="T114" s="56" t="s">
        <v>203</v>
      </c>
      <c r="U114" s="56" t="s">
        <v>204</v>
      </c>
      <c r="V114" s="56"/>
      <c r="W114" s="68" t="s">
        <v>298</v>
      </c>
      <c r="X114" s="15"/>
      <c r="Y114" s="50"/>
    </row>
    <row r="115" spans="1:25" ht="20.100000000000001" customHeight="1" x14ac:dyDescent="0.3">
      <c r="A115" s="57">
        <v>107</v>
      </c>
      <c r="B115" s="56" t="s">
        <v>125</v>
      </c>
      <c r="C115" s="58">
        <v>308</v>
      </c>
      <c r="D115" s="56" t="s">
        <v>36</v>
      </c>
      <c r="E115" s="59">
        <v>803</v>
      </c>
      <c r="F115" s="59">
        <v>803</v>
      </c>
      <c r="G115" s="59">
        <f t="shared" si="14"/>
        <v>0</v>
      </c>
      <c r="H115" s="39">
        <v>803</v>
      </c>
      <c r="I115" s="39">
        <f t="shared" si="15"/>
        <v>0</v>
      </c>
      <c r="J115" s="39"/>
      <c r="K115" s="39"/>
      <c r="L115" s="39"/>
      <c r="M115" s="39"/>
      <c r="N115" s="40"/>
      <c r="O115" s="40"/>
      <c r="P115" s="14"/>
      <c r="Q115" s="14">
        <f t="shared" si="13"/>
        <v>803</v>
      </c>
      <c r="R115" s="56" t="s">
        <v>27</v>
      </c>
      <c r="S115" s="56" t="s">
        <v>206</v>
      </c>
      <c r="T115" s="56" t="s">
        <v>203</v>
      </c>
      <c r="U115" s="56" t="s">
        <v>204</v>
      </c>
      <c r="V115" s="56"/>
      <c r="W115" s="68" t="s">
        <v>299</v>
      </c>
      <c r="X115" s="15"/>
      <c r="Y115" s="50"/>
    </row>
    <row r="116" spans="1:25" ht="20.100000000000001" customHeight="1" x14ac:dyDescent="0.3">
      <c r="A116" s="57">
        <v>108</v>
      </c>
      <c r="B116" s="56" t="s">
        <v>125</v>
      </c>
      <c r="C116" s="58">
        <v>309</v>
      </c>
      <c r="D116" s="56" t="s">
        <v>36</v>
      </c>
      <c r="E116" s="59">
        <v>840</v>
      </c>
      <c r="F116" s="59">
        <v>840</v>
      </c>
      <c r="G116" s="59">
        <f t="shared" si="14"/>
        <v>585</v>
      </c>
      <c r="H116" s="39">
        <v>255</v>
      </c>
      <c r="I116" s="39">
        <f t="shared" si="15"/>
        <v>0</v>
      </c>
      <c r="J116" s="39"/>
      <c r="K116" s="39"/>
      <c r="L116" s="39"/>
      <c r="M116" s="39"/>
      <c r="N116" s="40"/>
      <c r="O116" s="40"/>
      <c r="P116" s="14"/>
      <c r="Q116" s="14">
        <f t="shared" si="13"/>
        <v>840</v>
      </c>
      <c r="R116" s="56" t="s">
        <v>27</v>
      </c>
      <c r="S116" s="56" t="s">
        <v>206</v>
      </c>
      <c r="T116" s="56" t="s">
        <v>203</v>
      </c>
      <c r="U116" s="56" t="s">
        <v>204</v>
      </c>
      <c r="V116" s="56"/>
      <c r="W116" s="68" t="s">
        <v>300</v>
      </c>
      <c r="X116" s="15"/>
      <c r="Y116" s="50"/>
    </row>
    <row r="117" spans="1:25" ht="20.100000000000001" customHeight="1" x14ac:dyDescent="0.3">
      <c r="A117" s="57">
        <v>109</v>
      </c>
      <c r="B117" s="56" t="s">
        <v>125</v>
      </c>
      <c r="C117" s="58" t="s">
        <v>135</v>
      </c>
      <c r="D117" s="56" t="s">
        <v>36</v>
      </c>
      <c r="E117" s="59">
        <v>922</v>
      </c>
      <c r="F117" s="59">
        <v>922</v>
      </c>
      <c r="G117" s="59">
        <f t="shared" si="14"/>
        <v>0</v>
      </c>
      <c r="H117" s="39">
        <v>922</v>
      </c>
      <c r="I117" s="39">
        <f t="shared" si="15"/>
        <v>0</v>
      </c>
      <c r="J117" s="39"/>
      <c r="K117" s="39"/>
      <c r="L117" s="39"/>
      <c r="M117" s="39"/>
      <c r="N117" s="40"/>
      <c r="O117" s="40"/>
      <c r="P117" s="14"/>
      <c r="Q117" s="14">
        <f t="shared" si="13"/>
        <v>922</v>
      </c>
      <c r="R117" s="56" t="s">
        <v>27</v>
      </c>
      <c r="S117" s="56" t="s">
        <v>206</v>
      </c>
      <c r="T117" s="56" t="s">
        <v>203</v>
      </c>
      <c r="U117" s="56" t="s">
        <v>204</v>
      </c>
      <c r="V117" s="56"/>
      <c r="W117" s="68" t="s">
        <v>301</v>
      </c>
      <c r="X117" s="15"/>
      <c r="Y117" s="50"/>
    </row>
    <row r="118" spans="1:25" customFormat="1" ht="20.100000000000001" customHeight="1" x14ac:dyDescent="0.3">
      <c r="A118" s="16">
        <v>110</v>
      </c>
      <c r="B118" s="17" t="s">
        <v>125</v>
      </c>
      <c r="C118" s="18" t="s">
        <v>136</v>
      </c>
      <c r="D118" s="17" t="s">
        <v>38</v>
      </c>
      <c r="E118" s="19">
        <v>24661</v>
      </c>
      <c r="F118" s="19">
        <v>962</v>
      </c>
      <c r="G118" s="19">
        <f t="shared" si="14"/>
        <v>962</v>
      </c>
      <c r="H118" s="41"/>
      <c r="I118" s="39">
        <f t="shared" si="15"/>
        <v>0</v>
      </c>
      <c r="J118" s="41"/>
      <c r="K118" s="41"/>
      <c r="L118" s="41"/>
      <c r="M118" s="41"/>
      <c r="N118" s="42"/>
      <c r="O118" s="42"/>
      <c r="P118" s="20"/>
      <c r="Q118" s="14">
        <f t="shared" si="13"/>
        <v>962</v>
      </c>
      <c r="R118" s="17" t="s">
        <v>29</v>
      </c>
      <c r="S118" s="24"/>
      <c r="T118" s="24"/>
      <c r="U118" s="24"/>
      <c r="V118" s="24"/>
      <c r="W118" s="72"/>
      <c r="X118" s="21"/>
      <c r="Y118" s="51"/>
    </row>
    <row r="119" spans="1:25" customFormat="1" ht="20.100000000000001" customHeight="1" x14ac:dyDescent="0.3">
      <c r="A119" s="16">
        <v>111</v>
      </c>
      <c r="B119" s="17" t="s">
        <v>125</v>
      </c>
      <c r="C119" s="18" t="s">
        <v>137</v>
      </c>
      <c r="D119" s="17" t="s">
        <v>40</v>
      </c>
      <c r="E119" s="19">
        <v>19438</v>
      </c>
      <c r="F119" s="19">
        <v>19438</v>
      </c>
      <c r="G119" s="19">
        <f t="shared" si="14"/>
        <v>16153</v>
      </c>
      <c r="H119" s="41">
        <v>3285</v>
      </c>
      <c r="I119" s="39">
        <f t="shared" si="15"/>
        <v>0</v>
      </c>
      <c r="J119" s="41"/>
      <c r="K119" s="41"/>
      <c r="L119" s="41"/>
      <c r="M119" s="41"/>
      <c r="N119" s="42"/>
      <c r="O119" s="42"/>
      <c r="P119" s="20"/>
      <c r="Q119" s="14">
        <f t="shared" si="13"/>
        <v>19438</v>
      </c>
      <c r="R119" s="56" t="s">
        <v>27</v>
      </c>
      <c r="S119" s="56" t="s">
        <v>206</v>
      </c>
      <c r="T119" s="56" t="s">
        <v>203</v>
      </c>
      <c r="U119" s="56" t="s">
        <v>204</v>
      </c>
      <c r="V119" s="24"/>
      <c r="W119" s="72" t="s">
        <v>302</v>
      </c>
      <c r="X119" s="21"/>
      <c r="Y119" s="51"/>
    </row>
    <row r="120" spans="1:25" ht="20.100000000000001" customHeight="1" x14ac:dyDescent="0.3">
      <c r="A120" s="57">
        <v>112</v>
      </c>
      <c r="B120" s="56" t="s">
        <v>125</v>
      </c>
      <c r="C120" s="58" t="s">
        <v>138</v>
      </c>
      <c r="D120" s="56" t="s">
        <v>40</v>
      </c>
      <c r="E120" s="59">
        <v>6827</v>
      </c>
      <c r="F120" s="59">
        <v>6827</v>
      </c>
      <c r="G120" s="59">
        <f t="shared" si="14"/>
        <v>6827</v>
      </c>
      <c r="H120" s="39"/>
      <c r="I120" s="39">
        <f t="shared" si="15"/>
        <v>0</v>
      </c>
      <c r="J120" s="39"/>
      <c r="K120" s="39"/>
      <c r="L120" s="39"/>
      <c r="M120" s="39"/>
      <c r="N120" s="40"/>
      <c r="O120" s="40"/>
      <c r="P120" s="14"/>
      <c r="Q120" s="14">
        <f t="shared" si="13"/>
        <v>6827</v>
      </c>
      <c r="R120" s="56" t="s">
        <v>27</v>
      </c>
      <c r="S120" s="56" t="s">
        <v>206</v>
      </c>
      <c r="T120" s="56" t="s">
        <v>203</v>
      </c>
      <c r="U120" s="56" t="s">
        <v>204</v>
      </c>
      <c r="V120" s="56"/>
      <c r="W120" s="68" t="s">
        <v>303</v>
      </c>
      <c r="X120" s="15"/>
      <c r="Y120" s="50"/>
    </row>
    <row r="121" spans="1:25" ht="20.100000000000001" customHeight="1" x14ac:dyDescent="0.3">
      <c r="A121" s="133">
        <v>113</v>
      </c>
      <c r="B121" s="134" t="s">
        <v>125</v>
      </c>
      <c r="C121" s="135" t="s">
        <v>139</v>
      </c>
      <c r="D121" s="134" t="s">
        <v>40</v>
      </c>
      <c r="E121" s="136">
        <v>611</v>
      </c>
      <c r="F121" s="136">
        <v>611</v>
      </c>
      <c r="G121" s="136">
        <f t="shared" si="14"/>
        <v>611</v>
      </c>
      <c r="H121" s="136"/>
      <c r="I121" s="136">
        <f t="shared" si="15"/>
        <v>0</v>
      </c>
      <c r="J121" s="136"/>
      <c r="K121" s="136"/>
      <c r="L121" s="136"/>
      <c r="M121" s="136"/>
      <c r="N121" s="142"/>
      <c r="O121" s="142"/>
      <c r="P121" s="142"/>
      <c r="Q121" s="142">
        <f t="shared" si="13"/>
        <v>611</v>
      </c>
      <c r="R121" s="56" t="s">
        <v>27</v>
      </c>
      <c r="S121" s="56" t="s">
        <v>206</v>
      </c>
      <c r="T121" s="56" t="s">
        <v>203</v>
      </c>
      <c r="U121" s="56" t="s">
        <v>204</v>
      </c>
      <c r="V121" s="56"/>
      <c r="W121" s="68" t="s">
        <v>304</v>
      </c>
      <c r="X121" s="15"/>
      <c r="Y121" s="50"/>
    </row>
    <row r="122" spans="1:25" ht="20.100000000000001" customHeight="1" x14ac:dyDescent="0.3">
      <c r="A122" s="133">
        <v>114</v>
      </c>
      <c r="B122" s="134" t="s">
        <v>125</v>
      </c>
      <c r="C122" s="135" t="s">
        <v>140</v>
      </c>
      <c r="D122" s="134" t="s">
        <v>40</v>
      </c>
      <c r="E122" s="136">
        <v>34413</v>
      </c>
      <c r="F122" s="136">
        <v>34413</v>
      </c>
      <c r="G122" s="136">
        <v>32598</v>
      </c>
      <c r="H122" s="136">
        <v>1815</v>
      </c>
      <c r="I122" s="136">
        <f t="shared" si="15"/>
        <v>18656</v>
      </c>
      <c r="J122" s="136">
        <v>18656</v>
      </c>
      <c r="K122" s="136"/>
      <c r="L122" s="136"/>
      <c r="M122" s="136"/>
      <c r="N122" s="142"/>
      <c r="O122" s="142"/>
      <c r="P122" s="142"/>
      <c r="Q122" s="142">
        <f t="shared" si="13"/>
        <v>15757</v>
      </c>
      <c r="R122" s="56" t="s">
        <v>27</v>
      </c>
      <c r="S122" s="56" t="s">
        <v>206</v>
      </c>
      <c r="T122" s="56" t="s">
        <v>203</v>
      </c>
      <c r="U122" s="56" t="s">
        <v>204</v>
      </c>
      <c r="V122" s="56"/>
      <c r="W122" s="68" t="s">
        <v>305</v>
      </c>
      <c r="X122" s="15"/>
      <c r="Y122" s="50"/>
    </row>
    <row r="123" spans="1:25" customFormat="1" ht="20.100000000000001" customHeight="1" x14ac:dyDescent="0.3">
      <c r="A123" s="137">
        <v>115</v>
      </c>
      <c r="B123" s="138" t="s">
        <v>125</v>
      </c>
      <c r="C123" s="139" t="s">
        <v>141</v>
      </c>
      <c r="D123" s="138" t="s">
        <v>40</v>
      </c>
      <c r="E123" s="140">
        <v>1576</v>
      </c>
      <c r="F123" s="140">
        <v>1576</v>
      </c>
      <c r="G123" s="140">
        <f t="shared" si="14"/>
        <v>1576</v>
      </c>
      <c r="H123" s="140"/>
      <c r="I123" s="136">
        <f t="shared" si="15"/>
        <v>0</v>
      </c>
      <c r="J123" s="140"/>
      <c r="K123" s="140"/>
      <c r="L123" s="140"/>
      <c r="M123" s="140"/>
      <c r="N123" s="141"/>
      <c r="O123" s="141"/>
      <c r="P123" s="141"/>
      <c r="Q123" s="142">
        <f t="shared" si="13"/>
        <v>1576</v>
      </c>
      <c r="R123" s="17" t="s">
        <v>70</v>
      </c>
      <c r="S123" s="24"/>
      <c r="T123" s="24"/>
      <c r="U123" s="24"/>
      <c r="V123" s="24"/>
      <c r="W123" s="72"/>
      <c r="X123" s="21"/>
      <c r="Y123" s="51"/>
    </row>
    <row r="124" spans="1:25" customFormat="1" ht="20.100000000000001" customHeight="1" x14ac:dyDescent="0.3">
      <c r="A124" s="137">
        <v>116</v>
      </c>
      <c r="B124" s="138" t="s">
        <v>125</v>
      </c>
      <c r="C124" s="139" t="s">
        <v>142</v>
      </c>
      <c r="D124" s="138" t="s">
        <v>40</v>
      </c>
      <c r="E124" s="140">
        <v>1488</v>
      </c>
      <c r="F124" s="140">
        <v>1488</v>
      </c>
      <c r="G124" s="140">
        <f t="shared" si="14"/>
        <v>1488</v>
      </c>
      <c r="H124" s="140"/>
      <c r="I124" s="136">
        <f t="shared" si="15"/>
        <v>0</v>
      </c>
      <c r="J124" s="140"/>
      <c r="K124" s="140"/>
      <c r="L124" s="140"/>
      <c r="M124" s="140"/>
      <c r="N124" s="141"/>
      <c r="O124" s="141"/>
      <c r="P124" s="141"/>
      <c r="Q124" s="142">
        <f t="shared" si="13"/>
        <v>1488</v>
      </c>
      <c r="R124" s="17" t="s">
        <v>70</v>
      </c>
      <c r="S124" s="24"/>
      <c r="T124" s="24"/>
      <c r="U124" s="24"/>
      <c r="V124" s="24"/>
      <c r="W124" s="72"/>
      <c r="X124" s="21"/>
      <c r="Y124" s="51"/>
    </row>
    <row r="125" spans="1:25" customFormat="1" ht="20.100000000000001" customHeight="1" x14ac:dyDescent="0.3">
      <c r="A125" s="137">
        <v>117</v>
      </c>
      <c r="B125" s="138" t="s">
        <v>125</v>
      </c>
      <c r="C125" s="139" t="s">
        <v>143</v>
      </c>
      <c r="D125" s="138" t="s">
        <v>40</v>
      </c>
      <c r="E125" s="140">
        <v>3273</v>
      </c>
      <c r="F125" s="140">
        <v>3273</v>
      </c>
      <c r="G125" s="140">
        <f t="shared" si="14"/>
        <v>3273</v>
      </c>
      <c r="H125" s="140"/>
      <c r="I125" s="136">
        <f t="shared" si="15"/>
        <v>0</v>
      </c>
      <c r="J125" s="140"/>
      <c r="K125" s="140"/>
      <c r="L125" s="140"/>
      <c r="M125" s="140"/>
      <c r="N125" s="141"/>
      <c r="O125" s="141"/>
      <c r="P125" s="141"/>
      <c r="Q125" s="142">
        <f t="shared" si="13"/>
        <v>3273</v>
      </c>
      <c r="R125" s="17" t="s">
        <v>70</v>
      </c>
      <c r="S125" s="24"/>
      <c r="T125" s="24"/>
      <c r="U125" s="24"/>
      <c r="V125" s="24"/>
      <c r="W125" s="72"/>
      <c r="X125" s="21"/>
      <c r="Y125" s="51"/>
    </row>
    <row r="126" spans="1:25" ht="20.100000000000001" customHeight="1" x14ac:dyDescent="0.3">
      <c r="A126" s="133">
        <v>118</v>
      </c>
      <c r="B126" s="134" t="s">
        <v>125</v>
      </c>
      <c r="C126" s="135" t="s">
        <v>144</v>
      </c>
      <c r="D126" s="134" t="s">
        <v>40</v>
      </c>
      <c r="E126" s="136">
        <v>10196</v>
      </c>
      <c r="F126" s="136">
        <v>10196</v>
      </c>
      <c r="G126" s="136">
        <f t="shared" si="14"/>
        <v>3511</v>
      </c>
      <c r="H126" s="136">
        <v>6685</v>
      </c>
      <c r="I126" s="136">
        <f t="shared" si="15"/>
        <v>10196</v>
      </c>
      <c r="J126" s="136">
        <v>10196</v>
      </c>
      <c r="K126" s="136"/>
      <c r="L126" s="136"/>
      <c r="M126" s="136"/>
      <c r="N126" s="142"/>
      <c r="O126" s="142"/>
      <c r="P126" s="142"/>
      <c r="Q126" s="142">
        <f t="shared" si="13"/>
        <v>0</v>
      </c>
      <c r="R126" s="56" t="s">
        <v>27</v>
      </c>
      <c r="S126" s="56" t="s">
        <v>206</v>
      </c>
      <c r="T126" s="56" t="s">
        <v>203</v>
      </c>
      <c r="U126" s="56" t="s">
        <v>204</v>
      </c>
      <c r="V126" s="56"/>
      <c r="W126" s="68" t="s">
        <v>306</v>
      </c>
      <c r="X126" s="15"/>
      <c r="Y126" s="50"/>
    </row>
    <row r="127" spans="1:25" ht="20.100000000000001" customHeight="1" x14ac:dyDescent="0.3">
      <c r="A127" s="133">
        <v>119</v>
      </c>
      <c r="B127" s="134" t="s">
        <v>125</v>
      </c>
      <c r="C127" s="135" t="s">
        <v>145</v>
      </c>
      <c r="D127" s="134" t="s">
        <v>40</v>
      </c>
      <c r="E127" s="136">
        <v>9872</v>
      </c>
      <c r="F127" s="136">
        <v>9872</v>
      </c>
      <c r="G127" s="136">
        <v>1407</v>
      </c>
      <c r="H127" s="136">
        <v>8465</v>
      </c>
      <c r="I127" s="136">
        <f t="shared" si="15"/>
        <v>9872</v>
      </c>
      <c r="J127" s="136">
        <v>9872</v>
      </c>
      <c r="K127" s="136"/>
      <c r="L127" s="136"/>
      <c r="M127" s="136"/>
      <c r="N127" s="142"/>
      <c r="O127" s="142"/>
      <c r="P127" s="142"/>
      <c r="Q127" s="142">
        <f t="shared" si="13"/>
        <v>0</v>
      </c>
      <c r="R127" s="56" t="s">
        <v>27</v>
      </c>
      <c r="S127" s="56" t="s">
        <v>206</v>
      </c>
      <c r="T127" s="56" t="s">
        <v>203</v>
      </c>
      <c r="U127" s="56" t="s">
        <v>204</v>
      </c>
      <c r="V127" s="56"/>
      <c r="W127" s="68" t="s">
        <v>284</v>
      </c>
      <c r="X127" s="15"/>
      <c r="Y127" s="50"/>
    </row>
    <row r="128" spans="1:25" ht="20.100000000000001" customHeight="1" x14ac:dyDescent="0.3">
      <c r="A128" s="133">
        <v>120</v>
      </c>
      <c r="B128" s="134" t="s">
        <v>125</v>
      </c>
      <c r="C128" s="135" t="s">
        <v>146</v>
      </c>
      <c r="D128" s="134" t="s">
        <v>40</v>
      </c>
      <c r="E128" s="136">
        <v>7339</v>
      </c>
      <c r="F128" s="136">
        <v>7339</v>
      </c>
      <c r="G128" s="136">
        <f t="shared" si="14"/>
        <v>7339</v>
      </c>
      <c r="H128" s="136"/>
      <c r="I128" s="136">
        <f t="shared" si="15"/>
        <v>7339</v>
      </c>
      <c r="J128" s="136">
        <v>7339</v>
      </c>
      <c r="K128" s="136"/>
      <c r="L128" s="136"/>
      <c r="M128" s="136"/>
      <c r="N128" s="142"/>
      <c r="O128" s="142"/>
      <c r="P128" s="142"/>
      <c r="Q128" s="142">
        <f t="shared" si="13"/>
        <v>0</v>
      </c>
      <c r="R128" s="56" t="s">
        <v>27</v>
      </c>
      <c r="S128" s="56" t="s">
        <v>206</v>
      </c>
      <c r="T128" s="56" t="s">
        <v>203</v>
      </c>
      <c r="U128" s="56" t="s">
        <v>204</v>
      </c>
      <c r="V128" s="56"/>
      <c r="W128" s="68" t="s">
        <v>307</v>
      </c>
      <c r="X128" s="15"/>
      <c r="Y128" s="50"/>
    </row>
    <row r="129" spans="1:25" ht="20.100000000000001" customHeight="1" x14ac:dyDescent="0.3">
      <c r="A129" s="133">
        <v>121</v>
      </c>
      <c r="B129" s="134" t="s">
        <v>125</v>
      </c>
      <c r="C129" s="135" t="s">
        <v>147</v>
      </c>
      <c r="D129" s="134" t="s">
        <v>40</v>
      </c>
      <c r="E129" s="136">
        <v>27429</v>
      </c>
      <c r="F129" s="136">
        <v>27429</v>
      </c>
      <c r="G129" s="136">
        <f t="shared" si="14"/>
        <v>27429</v>
      </c>
      <c r="H129" s="136"/>
      <c r="I129" s="136">
        <f t="shared" si="15"/>
        <v>19249</v>
      </c>
      <c r="J129" s="136">
        <v>19249</v>
      </c>
      <c r="K129" s="136"/>
      <c r="L129" s="136"/>
      <c r="M129" s="136"/>
      <c r="N129" s="142"/>
      <c r="O129" s="142"/>
      <c r="P129" s="142"/>
      <c r="Q129" s="142">
        <f t="shared" si="13"/>
        <v>8180</v>
      </c>
      <c r="R129" s="56" t="s">
        <v>27</v>
      </c>
      <c r="S129" s="56" t="s">
        <v>206</v>
      </c>
      <c r="T129" s="56" t="s">
        <v>203</v>
      </c>
      <c r="U129" s="56" t="s">
        <v>204</v>
      </c>
      <c r="V129" s="56"/>
      <c r="W129" s="68" t="s">
        <v>308</v>
      </c>
      <c r="X129" s="15"/>
      <c r="Y129" s="50"/>
    </row>
    <row r="130" spans="1:25" ht="20.100000000000001" customHeight="1" x14ac:dyDescent="0.3">
      <c r="A130" s="133">
        <v>122</v>
      </c>
      <c r="B130" s="134" t="s">
        <v>125</v>
      </c>
      <c r="C130" s="135" t="s">
        <v>148</v>
      </c>
      <c r="D130" s="134" t="s">
        <v>40</v>
      </c>
      <c r="E130" s="136">
        <v>694</v>
      </c>
      <c r="F130" s="136">
        <v>694</v>
      </c>
      <c r="G130" s="136">
        <f t="shared" si="14"/>
        <v>694</v>
      </c>
      <c r="H130" s="136"/>
      <c r="I130" s="136">
        <f t="shared" si="15"/>
        <v>694</v>
      </c>
      <c r="J130" s="136">
        <v>694</v>
      </c>
      <c r="K130" s="136"/>
      <c r="L130" s="136"/>
      <c r="M130" s="136"/>
      <c r="N130" s="142"/>
      <c r="O130" s="142"/>
      <c r="P130" s="142"/>
      <c r="Q130" s="142">
        <f t="shared" si="13"/>
        <v>0</v>
      </c>
      <c r="R130" s="56" t="s">
        <v>27</v>
      </c>
      <c r="S130" s="56" t="s">
        <v>206</v>
      </c>
      <c r="T130" s="56" t="s">
        <v>203</v>
      </c>
      <c r="U130" s="56" t="s">
        <v>204</v>
      </c>
      <c r="V130" s="56"/>
      <c r="W130" s="68" t="s">
        <v>309</v>
      </c>
      <c r="X130" s="15"/>
      <c r="Y130" s="50"/>
    </row>
    <row r="131" spans="1:25" ht="20.100000000000001" customHeight="1" x14ac:dyDescent="0.3">
      <c r="A131" s="133">
        <v>123</v>
      </c>
      <c r="B131" s="134" t="s">
        <v>125</v>
      </c>
      <c r="C131" s="135" t="s">
        <v>149</v>
      </c>
      <c r="D131" s="134" t="s">
        <v>40</v>
      </c>
      <c r="E131" s="136">
        <v>12298</v>
      </c>
      <c r="F131" s="136">
        <v>12298</v>
      </c>
      <c r="G131" s="136">
        <f t="shared" si="14"/>
        <v>12298</v>
      </c>
      <c r="H131" s="136"/>
      <c r="I131" s="136">
        <f t="shared" si="15"/>
        <v>3721</v>
      </c>
      <c r="J131" s="136">
        <v>3721</v>
      </c>
      <c r="K131" s="136"/>
      <c r="L131" s="136"/>
      <c r="M131" s="136"/>
      <c r="N131" s="142"/>
      <c r="O131" s="142"/>
      <c r="P131" s="142"/>
      <c r="Q131" s="142">
        <f t="shared" si="13"/>
        <v>8577</v>
      </c>
      <c r="R131" s="56" t="s">
        <v>27</v>
      </c>
      <c r="S131" s="56" t="s">
        <v>206</v>
      </c>
      <c r="T131" s="56" t="s">
        <v>203</v>
      </c>
      <c r="U131" s="56" t="s">
        <v>204</v>
      </c>
      <c r="V131" s="56"/>
      <c r="W131" s="68" t="s">
        <v>310</v>
      </c>
      <c r="X131" s="15"/>
      <c r="Y131" s="50"/>
    </row>
    <row r="132" spans="1:25" ht="20.100000000000001" customHeight="1" x14ac:dyDescent="0.3">
      <c r="A132" s="133">
        <v>124</v>
      </c>
      <c r="B132" s="134" t="s">
        <v>125</v>
      </c>
      <c r="C132" s="135" t="s">
        <v>150</v>
      </c>
      <c r="D132" s="134" t="s">
        <v>40</v>
      </c>
      <c r="E132" s="136">
        <v>1488</v>
      </c>
      <c r="F132" s="136">
        <v>1488</v>
      </c>
      <c r="G132" s="136">
        <f t="shared" si="14"/>
        <v>1488</v>
      </c>
      <c r="H132" s="136"/>
      <c r="I132" s="136">
        <f t="shared" si="15"/>
        <v>1488</v>
      </c>
      <c r="J132" s="136">
        <v>1488</v>
      </c>
      <c r="K132" s="136"/>
      <c r="L132" s="136"/>
      <c r="M132" s="136"/>
      <c r="N132" s="142"/>
      <c r="O132" s="142"/>
      <c r="P132" s="142"/>
      <c r="Q132" s="142">
        <f t="shared" si="13"/>
        <v>0</v>
      </c>
      <c r="R132" s="56" t="s">
        <v>27</v>
      </c>
      <c r="S132" s="56" t="s">
        <v>206</v>
      </c>
      <c r="T132" s="56" t="s">
        <v>203</v>
      </c>
      <c r="U132" s="56" t="s">
        <v>204</v>
      </c>
      <c r="V132" s="56"/>
      <c r="W132" s="68" t="s">
        <v>311</v>
      </c>
      <c r="X132" s="15"/>
      <c r="Y132" s="50"/>
    </row>
    <row r="133" spans="1:25" ht="20.100000000000001" customHeight="1" x14ac:dyDescent="0.3">
      <c r="A133" s="133">
        <v>125</v>
      </c>
      <c r="B133" s="134" t="s">
        <v>125</v>
      </c>
      <c r="C133" s="135" t="s">
        <v>151</v>
      </c>
      <c r="D133" s="134" t="s">
        <v>40</v>
      </c>
      <c r="E133" s="136">
        <v>20771</v>
      </c>
      <c r="F133" s="136">
        <v>20771</v>
      </c>
      <c r="G133" s="136">
        <f t="shared" si="14"/>
        <v>20771</v>
      </c>
      <c r="H133" s="136"/>
      <c r="I133" s="136">
        <f t="shared" si="15"/>
        <v>4418</v>
      </c>
      <c r="J133" s="136">
        <v>4418</v>
      </c>
      <c r="K133" s="136"/>
      <c r="L133" s="136"/>
      <c r="M133" s="136"/>
      <c r="N133" s="142"/>
      <c r="O133" s="142"/>
      <c r="P133" s="142"/>
      <c r="Q133" s="142">
        <f t="shared" si="13"/>
        <v>16353</v>
      </c>
      <c r="R133" s="56" t="s">
        <v>27</v>
      </c>
      <c r="S133" s="56" t="s">
        <v>206</v>
      </c>
      <c r="T133" s="56" t="s">
        <v>203</v>
      </c>
      <c r="U133" s="56" t="s">
        <v>204</v>
      </c>
      <c r="V133" s="56"/>
      <c r="W133" s="68" t="s">
        <v>312</v>
      </c>
      <c r="X133" s="15"/>
      <c r="Y133" s="50"/>
    </row>
    <row r="134" spans="1:25" customFormat="1" ht="20.100000000000001" customHeight="1" x14ac:dyDescent="0.3">
      <c r="A134" s="16">
        <v>126</v>
      </c>
      <c r="B134" s="17" t="s">
        <v>125</v>
      </c>
      <c r="C134" s="18" t="s">
        <v>152</v>
      </c>
      <c r="D134" s="17" t="s">
        <v>40</v>
      </c>
      <c r="E134" s="19">
        <v>1472</v>
      </c>
      <c r="F134" s="19">
        <v>1472</v>
      </c>
      <c r="G134" s="19">
        <f t="shared" si="14"/>
        <v>1472</v>
      </c>
      <c r="H134" s="41"/>
      <c r="I134" s="39">
        <f t="shared" si="15"/>
        <v>0</v>
      </c>
      <c r="J134" s="41"/>
      <c r="K134" s="41"/>
      <c r="L134" s="41"/>
      <c r="M134" s="41"/>
      <c r="N134" s="42"/>
      <c r="O134" s="42"/>
      <c r="P134" s="20"/>
      <c r="Q134" s="14">
        <f t="shared" ref="Q134:Q164" si="16">F134-I134</f>
        <v>1472</v>
      </c>
      <c r="R134" s="17" t="s">
        <v>70</v>
      </c>
      <c r="S134" s="24"/>
      <c r="T134" s="24"/>
      <c r="U134" s="24"/>
      <c r="V134" s="24"/>
      <c r="W134" s="72"/>
      <c r="X134" s="21"/>
      <c r="Y134" s="51"/>
    </row>
    <row r="135" spans="1:25" customFormat="1" ht="20.100000000000001" customHeight="1" x14ac:dyDescent="0.3">
      <c r="A135" s="16">
        <v>127</v>
      </c>
      <c r="B135" s="17" t="s">
        <v>125</v>
      </c>
      <c r="C135" s="18" t="s">
        <v>153</v>
      </c>
      <c r="D135" s="17" t="s">
        <v>40</v>
      </c>
      <c r="E135" s="19">
        <v>1686</v>
      </c>
      <c r="F135" s="19">
        <v>1686</v>
      </c>
      <c r="G135" s="19">
        <f t="shared" si="14"/>
        <v>1686</v>
      </c>
      <c r="H135" s="41"/>
      <c r="I135" s="39">
        <f t="shared" si="15"/>
        <v>0</v>
      </c>
      <c r="J135" s="41"/>
      <c r="K135" s="41"/>
      <c r="L135" s="41"/>
      <c r="M135" s="41"/>
      <c r="N135" s="42"/>
      <c r="O135" s="42"/>
      <c r="P135" s="20"/>
      <c r="Q135" s="14">
        <f t="shared" si="16"/>
        <v>1686</v>
      </c>
      <c r="R135" s="17" t="s">
        <v>70</v>
      </c>
      <c r="S135" s="24"/>
      <c r="T135" s="24"/>
      <c r="U135" s="24"/>
      <c r="V135" s="24"/>
      <c r="W135" s="72"/>
      <c r="X135" s="21"/>
      <c r="Y135" s="51"/>
    </row>
    <row r="136" spans="1:25" customFormat="1" ht="20.100000000000001" customHeight="1" x14ac:dyDescent="0.3">
      <c r="A136" s="16">
        <v>128</v>
      </c>
      <c r="B136" s="17" t="s">
        <v>125</v>
      </c>
      <c r="C136" s="18" t="s">
        <v>154</v>
      </c>
      <c r="D136" s="17" t="s">
        <v>40</v>
      </c>
      <c r="E136" s="19">
        <v>694</v>
      </c>
      <c r="F136" s="19">
        <v>61</v>
      </c>
      <c r="G136" s="19">
        <f t="shared" si="14"/>
        <v>61</v>
      </c>
      <c r="H136" s="41"/>
      <c r="I136" s="39">
        <f t="shared" si="15"/>
        <v>0</v>
      </c>
      <c r="J136" s="41"/>
      <c r="K136" s="41"/>
      <c r="L136" s="41"/>
      <c r="M136" s="41"/>
      <c r="N136" s="42"/>
      <c r="O136" s="42"/>
      <c r="P136" s="20"/>
      <c r="Q136" s="14">
        <f t="shared" si="16"/>
        <v>61</v>
      </c>
      <c r="R136" s="17" t="s">
        <v>29</v>
      </c>
      <c r="S136" s="24"/>
      <c r="T136" s="24"/>
      <c r="U136" s="24"/>
      <c r="V136" s="24"/>
      <c r="W136" s="72"/>
      <c r="X136" s="21"/>
      <c r="Y136" s="51"/>
    </row>
    <row r="137" spans="1:25" customFormat="1" ht="20.100000000000001" customHeight="1" x14ac:dyDescent="0.3">
      <c r="A137" s="16">
        <v>129</v>
      </c>
      <c r="B137" s="17" t="s">
        <v>125</v>
      </c>
      <c r="C137" s="18" t="s">
        <v>155</v>
      </c>
      <c r="D137" s="17" t="s">
        <v>40</v>
      </c>
      <c r="E137" s="19">
        <v>1983</v>
      </c>
      <c r="F137" s="19">
        <v>1983</v>
      </c>
      <c r="G137" s="19">
        <f t="shared" si="14"/>
        <v>1983</v>
      </c>
      <c r="H137" s="41"/>
      <c r="I137" s="39">
        <f t="shared" si="15"/>
        <v>0</v>
      </c>
      <c r="J137" s="41"/>
      <c r="K137" s="41"/>
      <c r="L137" s="41"/>
      <c r="M137" s="41"/>
      <c r="N137" s="42"/>
      <c r="O137" s="42"/>
      <c r="P137" s="20"/>
      <c r="Q137" s="14">
        <f t="shared" si="16"/>
        <v>1983</v>
      </c>
      <c r="R137" s="17" t="s">
        <v>70</v>
      </c>
      <c r="S137" s="24"/>
      <c r="T137" s="24"/>
      <c r="U137" s="24"/>
      <c r="V137" s="24"/>
      <c r="W137" s="72"/>
      <c r="X137" s="21"/>
      <c r="Y137" s="51"/>
    </row>
    <row r="138" spans="1:25" ht="20.100000000000001" customHeight="1" x14ac:dyDescent="0.3">
      <c r="A138" s="57">
        <v>130</v>
      </c>
      <c r="B138" s="56" t="s">
        <v>125</v>
      </c>
      <c r="C138" s="58" t="s">
        <v>156</v>
      </c>
      <c r="D138" s="56" t="s">
        <v>40</v>
      </c>
      <c r="E138" s="59">
        <v>4066</v>
      </c>
      <c r="F138" s="59">
        <v>4066</v>
      </c>
      <c r="G138" s="59">
        <f t="shared" si="14"/>
        <v>2409</v>
      </c>
      <c r="H138" s="39">
        <v>1657</v>
      </c>
      <c r="I138" s="39">
        <f t="shared" si="15"/>
        <v>0</v>
      </c>
      <c r="J138" s="39"/>
      <c r="K138" s="39"/>
      <c r="L138" s="39"/>
      <c r="M138" s="39"/>
      <c r="N138" s="40"/>
      <c r="O138" s="40"/>
      <c r="P138" s="14"/>
      <c r="Q138" s="14">
        <f t="shared" si="16"/>
        <v>4066</v>
      </c>
      <c r="R138" s="56" t="s">
        <v>27</v>
      </c>
      <c r="S138" s="56" t="s">
        <v>206</v>
      </c>
      <c r="T138" s="56" t="s">
        <v>203</v>
      </c>
      <c r="U138" s="56" t="s">
        <v>204</v>
      </c>
      <c r="V138" s="56"/>
      <c r="W138" s="68" t="s">
        <v>313</v>
      </c>
      <c r="X138" s="15"/>
      <c r="Y138" s="50"/>
    </row>
    <row r="139" spans="1:25" ht="20.100000000000001" customHeight="1" x14ac:dyDescent="0.3">
      <c r="A139" s="57">
        <v>131</v>
      </c>
      <c r="B139" s="56" t="s">
        <v>125</v>
      </c>
      <c r="C139" s="58" t="s">
        <v>157</v>
      </c>
      <c r="D139" s="56" t="s">
        <v>40</v>
      </c>
      <c r="E139" s="59">
        <v>11603</v>
      </c>
      <c r="F139" s="59">
        <v>11603</v>
      </c>
      <c r="G139" s="59">
        <f t="shared" si="14"/>
        <v>4138</v>
      </c>
      <c r="H139" s="39">
        <v>7465</v>
      </c>
      <c r="I139" s="39">
        <f t="shared" si="15"/>
        <v>3058</v>
      </c>
      <c r="J139" s="39"/>
      <c r="K139" s="39">
        <v>3058</v>
      </c>
      <c r="L139" s="39"/>
      <c r="M139" s="39"/>
      <c r="N139" s="40"/>
      <c r="O139" s="40"/>
      <c r="P139" s="14"/>
      <c r="Q139" s="14">
        <f t="shared" si="16"/>
        <v>8545</v>
      </c>
      <c r="R139" s="56" t="s">
        <v>27</v>
      </c>
      <c r="S139" s="56" t="s">
        <v>206</v>
      </c>
      <c r="T139" s="56" t="s">
        <v>203</v>
      </c>
      <c r="U139" s="56" t="s">
        <v>204</v>
      </c>
      <c r="V139" s="56"/>
      <c r="W139" s="68" t="s">
        <v>314</v>
      </c>
      <c r="X139" s="15"/>
      <c r="Y139" s="50"/>
    </row>
    <row r="140" spans="1:25" ht="20.100000000000001" customHeight="1" x14ac:dyDescent="0.3">
      <c r="A140" s="57">
        <v>132</v>
      </c>
      <c r="B140" s="56" t="s">
        <v>125</v>
      </c>
      <c r="C140" s="58" t="s">
        <v>158</v>
      </c>
      <c r="D140" s="56" t="s">
        <v>40</v>
      </c>
      <c r="E140" s="59">
        <v>8826</v>
      </c>
      <c r="F140" s="59">
        <v>8826</v>
      </c>
      <c r="G140" s="59">
        <f t="shared" si="14"/>
        <v>8098</v>
      </c>
      <c r="H140" s="39">
        <v>728</v>
      </c>
      <c r="I140" s="39">
        <f t="shared" si="15"/>
        <v>6413</v>
      </c>
      <c r="J140" s="39"/>
      <c r="K140" s="39">
        <v>6413</v>
      </c>
      <c r="L140" s="39"/>
      <c r="M140" s="39"/>
      <c r="N140" s="40"/>
      <c r="O140" s="40"/>
      <c r="P140" s="14"/>
      <c r="Q140" s="14">
        <f t="shared" si="16"/>
        <v>2413</v>
      </c>
      <c r="R140" s="56" t="s">
        <v>27</v>
      </c>
      <c r="S140" s="56" t="s">
        <v>206</v>
      </c>
      <c r="T140" s="56" t="s">
        <v>203</v>
      </c>
      <c r="U140" s="56" t="s">
        <v>204</v>
      </c>
      <c r="V140" s="56"/>
      <c r="W140" s="68" t="s">
        <v>315</v>
      </c>
      <c r="X140" s="15"/>
      <c r="Y140" s="50"/>
    </row>
    <row r="141" spans="1:25" ht="20.100000000000001" customHeight="1" x14ac:dyDescent="0.3">
      <c r="A141" s="57">
        <v>133</v>
      </c>
      <c r="B141" s="56" t="s">
        <v>125</v>
      </c>
      <c r="C141" s="58" t="s">
        <v>159</v>
      </c>
      <c r="D141" s="56" t="s">
        <v>40</v>
      </c>
      <c r="E141" s="59">
        <v>86975</v>
      </c>
      <c r="F141" s="59">
        <v>86975</v>
      </c>
      <c r="G141" s="59">
        <f t="shared" si="14"/>
        <v>86975</v>
      </c>
      <c r="H141" s="39"/>
      <c r="I141" s="39">
        <f t="shared" si="15"/>
        <v>42945</v>
      </c>
      <c r="J141" s="39"/>
      <c r="K141" s="39">
        <v>10292</v>
      </c>
      <c r="L141" s="39">
        <v>31020</v>
      </c>
      <c r="M141" s="39">
        <v>1633</v>
      </c>
      <c r="N141" s="40"/>
      <c r="O141" s="40"/>
      <c r="P141" s="14"/>
      <c r="Q141" s="14">
        <f t="shared" si="16"/>
        <v>44030</v>
      </c>
      <c r="R141" s="56" t="s">
        <v>27</v>
      </c>
      <c r="S141" s="56" t="s">
        <v>206</v>
      </c>
      <c r="T141" s="56" t="s">
        <v>203</v>
      </c>
      <c r="U141" s="56" t="s">
        <v>204</v>
      </c>
      <c r="V141" s="56"/>
      <c r="W141" s="68" t="s">
        <v>316</v>
      </c>
      <c r="X141" s="15"/>
      <c r="Y141" s="50"/>
    </row>
    <row r="142" spans="1:25" customFormat="1" ht="20.100000000000001" customHeight="1" x14ac:dyDescent="0.3">
      <c r="A142" s="16">
        <v>134</v>
      </c>
      <c r="B142" s="17" t="s">
        <v>125</v>
      </c>
      <c r="C142" s="18" t="s">
        <v>160</v>
      </c>
      <c r="D142" s="17" t="s">
        <v>40</v>
      </c>
      <c r="E142" s="19">
        <v>3074</v>
      </c>
      <c r="F142" s="19">
        <v>3074</v>
      </c>
      <c r="G142" s="19">
        <f t="shared" si="14"/>
        <v>3074</v>
      </c>
      <c r="H142" s="41"/>
      <c r="I142" s="39">
        <f t="shared" si="15"/>
        <v>0</v>
      </c>
      <c r="J142" s="41"/>
      <c r="K142" s="41"/>
      <c r="L142" s="41"/>
      <c r="M142" s="41"/>
      <c r="N142" s="42"/>
      <c r="O142" s="42"/>
      <c r="P142" s="20"/>
      <c r="Q142" s="14">
        <f t="shared" si="16"/>
        <v>3074</v>
      </c>
      <c r="R142" s="17" t="s">
        <v>70</v>
      </c>
      <c r="S142" s="24"/>
      <c r="T142" s="24"/>
      <c r="U142" s="24"/>
      <c r="V142" s="24"/>
      <c r="W142" s="72"/>
      <c r="X142" s="21"/>
      <c r="Y142" s="51"/>
    </row>
    <row r="143" spans="1:25" ht="20.100000000000001" customHeight="1" x14ac:dyDescent="0.3">
      <c r="A143" s="57">
        <v>135</v>
      </c>
      <c r="B143" s="56" t="s">
        <v>125</v>
      </c>
      <c r="C143" s="58" t="s">
        <v>161</v>
      </c>
      <c r="D143" s="56" t="s">
        <v>40</v>
      </c>
      <c r="E143" s="59">
        <v>16726</v>
      </c>
      <c r="F143" s="59">
        <v>16726</v>
      </c>
      <c r="G143" s="59">
        <f t="shared" si="14"/>
        <v>16726</v>
      </c>
      <c r="H143" s="39"/>
      <c r="I143" s="39">
        <f t="shared" si="15"/>
        <v>0</v>
      </c>
      <c r="J143" s="39"/>
      <c r="K143" s="39"/>
      <c r="L143" s="39"/>
      <c r="M143" s="39"/>
      <c r="N143" s="40"/>
      <c r="O143" s="40"/>
      <c r="P143" s="14"/>
      <c r="Q143" s="14">
        <f t="shared" si="16"/>
        <v>16726</v>
      </c>
      <c r="R143" s="56" t="s">
        <v>27</v>
      </c>
      <c r="S143" s="56" t="s">
        <v>206</v>
      </c>
      <c r="T143" s="56" t="s">
        <v>203</v>
      </c>
      <c r="U143" s="56" t="s">
        <v>204</v>
      </c>
      <c r="V143" s="56"/>
      <c r="W143" s="68" t="s">
        <v>317</v>
      </c>
      <c r="X143" s="15"/>
      <c r="Y143" s="50"/>
    </row>
    <row r="144" spans="1:25" ht="20.100000000000001" customHeight="1" x14ac:dyDescent="0.3">
      <c r="A144" s="57">
        <v>136</v>
      </c>
      <c r="B144" s="56" t="s">
        <v>125</v>
      </c>
      <c r="C144" s="58" t="s">
        <v>162</v>
      </c>
      <c r="D144" s="56" t="s">
        <v>40</v>
      </c>
      <c r="E144" s="59">
        <v>2496</v>
      </c>
      <c r="F144" s="59">
        <v>2496</v>
      </c>
      <c r="G144" s="59">
        <f t="shared" si="14"/>
        <v>2496</v>
      </c>
      <c r="H144" s="39"/>
      <c r="I144" s="39">
        <f t="shared" si="15"/>
        <v>0</v>
      </c>
      <c r="J144" s="39"/>
      <c r="K144" s="39"/>
      <c r="L144" s="39"/>
      <c r="M144" s="39"/>
      <c r="N144" s="40"/>
      <c r="O144" s="40"/>
      <c r="P144" s="14"/>
      <c r="Q144" s="14">
        <f t="shared" si="16"/>
        <v>2496</v>
      </c>
      <c r="R144" s="56" t="s">
        <v>27</v>
      </c>
      <c r="S144" s="56" t="s">
        <v>206</v>
      </c>
      <c r="T144" s="56" t="s">
        <v>203</v>
      </c>
      <c r="U144" s="56" t="s">
        <v>204</v>
      </c>
      <c r="V144" s="56"/>
      <c r="W144" s="68" t="s">
        <v>318</v>
      </c>
      <c r="X144" s="15"/>
      <c r="Y144" s="50"/>
    </row>
    <row r="145" spans="1:25" ht="20.100000000000001" customHeight="1" x14ac:dyDescent="0.3">
      <c r="A145" s="57">
        <v>137</v>
      </c>
      <c r="B145" s="56" t="s">
        <v>125</v>
      </c>
      <c r="C145" s="58" t="s">
        <v>163</v>
      </c>
      <c r="D145" s="56" t="s">
        <v>40</v>
      </c>
      <c r="E145" s="59">
        <v>8292</v>
      </c>
      <c r="F145" s="59">
        <v>8292</v>
      </c>
      <c r="G145" s="59">
        <f t="shared" si="14"/>
        <v>8292</v>
      </c>
      <c r="H145" s="39"/>
      <c r="I145" s="39">
        <f t="shared" si="15"/>
        <v>0</v>
      </c>
      <c r="J145" s="39"/>
      <c r="K145" s="39"/>
      <c r="L145" s="39"/>
      <c r="M145" s="39"/>
      <c r="N145" s="40"/>
      <c r="O145" s="40"/>
      <c r="P145" s="14"/>
      <c r="Q145" s="14">
        <f t="shared" si="16"/>
        <v>8292</v>
      </c>
      <c r="R145" s="56" t="s">
        <v>27</v>
      </c>
      <c r="S145" s="56" t="s">
        <v>206</v>
      </c>
      <c r="T145" s="56" t="s">
        <v>203</v>
      </c>
      <c r="U145" s="56" t="s">
        <v>204</v>
      </c>
      <c r="V145" s="56"/>
      <c r="W145" s="68" t="s">
        <v>319</v>
      </c>
      <c r="X145" s="15"/>
      <c r="Y145" s="50"/>
    </row>
    <row r="146" spans="1:25" ht="20.100000000000001" customHeight="1" x14ac:dyDescent="0.3">
      <c r="A146" s="57">
        <v>138</v>
      </c>
      <c r="B146" s="56" t="s">
        <v>125</v>
      </c>
      <c r="C146" s="58" t="s">
        <v>164</v>
      </c>
      <c r="D146" s="56" t="s">
        <v>40</v>
      </c>
      <c r="E146" s="59">
        <v>8292</v>
      </c>
      <c r="F146" s="59">
        <v>8292</v>
      </c>
      <c r="G146" s="59">
        <f t="shared" si="14"/>
        <v>8292</v>
      </c>
      <c r="H146" s="39"/>
      <c r="I146" s="39">
        <f t="shared" si="15"/>
        <v>0</v>
      </c>
      <c r="J146" s="39"/>
      <c r="K146" s="39"/>
      <c r="L146" s="39"/>
      <c r="M146" s="39"/>
      <c r="N146" s="40"/>
      <c r="O146" s="40"/>
      <c r="P146" s="14"/>
      <c r="Q146" s="14">
        <f t="shared" si="16"/>
        <v>8292</v>
      </c>
      <c r="R146" s="56" t="s">
        <v>27</v>
      </c>
      <c r="S146" s="56" t="s">
        <v>206</v>
      </c>
      <c r="T146" s="56" t="s">
        <v>203</v>
      </c>
      <c r="U146" s="56" t="s">
        <v>204</v>
      </c>
      <c r="V146" s="56"/>
      <c r="W146" s="68" t="s">
        <v>320</v>
      </c>
      <c r="X146" s="15"/>
      <c r="Y146" s="50"/>
    </row>
    <row r="147" spans="1:25" ht="20.100000000000001" customHeight="1" x14ac:dyDescent="0.3">
      <c r="A147" s="57">
        <v>139</v>
      </c>
      <c r="B147" s="56" t="s">
        <v>125</v>
      </c>
      <c r="C147" s="58" t="s">
        <v>165</v>
      </c>
      <c r="D147" s="56" t="s">
        <v>40</v>
      </c>
      <c r="E147" s="59">
        <v>8292</v>
      </c>
      <c r="F147" s="59">
        <v>8292</v>
      </c>
      <c r="G147" s="59">
        <f t="shared" si="14"/>
        <v>8292</v>
      </c>
      <c r="H147" s="39"/>
      <c r="I147" s="39">
        <f t="shared" si="15"/>
        <v>0</v>
      </c>
      <c r="J147" s="39"/>
      <c r="K147" s="39"/>
      <c r="L147" s="39"/>
      <c r="M147" s="39"/>
      <c r="N147" s="40"/>
      <c r="O147" s="40"/>
      <c r="P147" s="14"/>
      <c r="Q147" s="14">
        <f t="shared" si="16"/>
        <v>8292</v>
      </c>
      <c r="R147" s="56" t="s">
        <v>27</v>
      </c>
      <c r="S147" s="56" t="s">
        <v>206</v>
      </c>
      <c r="T147" s="56" t="s">
        <v>203</v>
      </c>
      <c r="U147" s="56" t="s">
        <v>204</v>
      </c>
      <c r="V147" s="56"/>
      <c r="W147" s="68" t="s">
        <v>321</v>
      </c>
      <c r="X147" s="15"/>
      <c r="Y147" s="50"/>
    </row>
    <row r="148" spans="1:25" ht="20.100000000000001" customHeight="1" x14ac:dyDescent="0.3">
      <c r="A148" s="57">
        <v>140</v>
      </c>
      <c r="B148" s="56" t="s">
        <v>125</v>
      </c>
      <c r="C148" s="58" t="s">
        <v>166</v>
      </c>
      <c r="D148" s="56" t="s">
        <v>40</v>
      </c>
      <c r="E148" s="59">
        <v>332</v>
      </c>
      <c r="F148" s="59">
        <v>332</v>
      </c>
      <c r="G148" s="59">
        <f t="shared" si="14"/>
        <v>332</v>
      </c>
      <c r="H148" s="39"/>
      <c r="I148" s="39">
        <f t="shared" si="15"/>
        <v>0</v>
      </c>
      <c r="J148" s="39"/>
      <c r="K148" s="39"/>
      <c r="L148" s="39"/>
      <c r="M148" s="39"/>
      <c r="N148" s="40"/>
      <c r="O148" s="40"/>
      <c r="P148" s="14"/>
      <c r="Q148" s="14">
        <f t="shared" si="16"/>
        <v>332</v>
      </c>
      <c r="R148" s="56" t="s">
        <v>27</v>
      </c>
      <c r="S148" s="56" t="s">
        <v>206</v>
      </c>
      <c r="T148" s="56" t="s">
        <v>203</v>
      </c>
      <c r="U148" s="56" t="s">
        <v>204</v>
      </c>
      <c r="V148" s="56"/>
      <c r="W148" s="68" t="s">
        <v>322</v>
      </c>
      <c r="X148" s="15"/>
      <c r="Y148" s="50"/>
    </row>
    <row r="149" spans="1:25" ht="20.100000000000001" customHeight="1" x14ac:dyDescent="0.3">
      <c r="A149" s="57">
        <v>141</v>
      </c>
      <c r="B149" s="56" t="s">
        <v>125</v>
      </c>
      <c r="C149" s="58" t="s">
        <v>167</v>
      </c>
      <c r="D149" s="56" t="s">
        <v>40</v>
      </c>
      <c r="E149" s="59">
        <v>16463</v>
      </c>
      <c r="F149" s="59">
        <v>16463</v>
      </c>
      <c r="G149" s="59">
        <f t="shared" si="14"/>
        <v>16463</v>
      </c>
      <c r="H149" s="39"/>
      <c r="I149" s="39">
        <f t="shared" si="15"/>
        <v>0</v>
      </c>
      <c r="J149" s="39"/>
      <c r="K149" s="39"/>
      <c r="L149" s="39"/>
      <c r="M149" s="39"/>
      <c r="N149" s="40"/>
      <c r="O149" s="40"/>
      <c r="P149" s="14"/>
      <c r="Q149" s="14">
        <f t="shared" si="16"/>
        <v>16463</v>
      </c>
      <c r="R149" s="56" t="s">
        <v>27</v>
      </c>
      <c r="S149" s="56" t="s">
        <v>206</v>
      </c>
      <c r="T149" s="56" t="s">
        <v>203</v>
      </c>
      <c r="U149" s="56" t="s">
        <v>204</v>
      </c>
      <c r="V149" s="56"/>
      <c r="W149" s="68" t="s">
        <v>323</v>
      </c>
      <c r="X149" s="15"/>
      <c r="Y149" s="50"/>
    </row>
    <row r="150" spans="1:25" ht="20.100000000000001" customHeight="1" x14ac:dyDescent="0.3">
      <c r="A150" s="57">
        <v>142</v>
      </c>
      <c r="B150" s="56" t="s">
        <v>125</v>
      </c>
      <c r="C150" s="58" t="s">
        <v>168</v>
      </c>
      <c r="D150" s="56" t="s">
        <v>40</v>
      </c>
      <c r="E150" s="59">
        <v>20607</v>
      </c>
      <c r="F150" s="59">
        <v>20607</v>
      </c>
      <c r="G150" s="59">
        <f t="shared" ref="G150:G163" si="17">F150-H150</f>
        <v>17408</v>
      </c>
      <c r="H150" s="39">
        <v>3199</v>
      </c>
      <c r="I150" s="39">
        <f t="shared" ref="I150:I164" si="18">SUM(J150:P150)</f>
        <v>0</v>
      </c>
      <c r="J150" s="39"/>
      <c r="K150" s="39"/>
      <c r="L150" s="39"/>
      <c r="M150" s="39"/>
      <c r="N150" s="40"/>
      <c r="O150" s="40"/>
      <c r="P150" s="14"/>
      <c r="Q150" s="14">
        <f t="shared" si="16"/>
        <v>20607</v>
      </c>
      <c r="R150" s="56" t="s">
        <v>27</v>
      </c>
      <c r="S150" s="56" t="s">
        <v>206</v>
      </c>
      <c r="T150" s="56" t="s">
        <v>203</v>
      </c>
      <c r="U150" s="56" t="s">
        <v>204</v>
      </c>
      <c r="V150" s="56"/>
      <c r="W150" s="68" t="s">
        <v>324</v>
      </c>
      <c r="X150" s="15"/>
      <c r="Y150" s="50"/>
    </row>
    <row r="151" spans="1:25" ht="20.100000000000001" customHeight="1" x14ac:dyDescent="0.3">
      <c r="A151" s="57">
        <v>143</v>
      </c>
      <c r="B151" s="56" t="s">
        <v>125</v>
      </c>
      <c r="C151" s="58" t="s">
        <v>169</v>
      </c>
      <c r="D151" s="56" t="s">
        <v>40</v>
      </c>
      <c r="E151" s="59">
        <v>19339</v>
      </c>
      <c r="F151" s="59">
        <v>19339</v>
      </c>
      <c r="G151" s="59">
        <f t="shared" si="17"/>
        <v>14796</v>
      </c>
      <c r="H151" s="39">
        <v>4543</v>
      </c>
      <c r="I151" s="39">
        <f t="shared" si="18"/>
        <v>0</v>
      </c>
      <c r="J151" s="39"/>
      <c r="K151" s="39"/>
      <c r="L151" s="39"/>
      <c r="M151" s="39"/>
      <c r="N151" s="40"/>
      <c r="O151" s="40"/>
      <c r="P151" s="14"/>
      <c r="Q151" s="14">
        <f t="shared" si="16"/>
        <v>19339</v>
      </c>
      <c r="R151" s="56" t="s">
        <v>27</v>
      </c>
      <c r="S151" s="56" t="s">
        <v>206</v>
      </c>
      <c r="T151" s="56" t="s">
        <v>170</v>
      </c>
      <c r="U151" s="56" t="s">
        <v>171</v>
      </c>
      <c r="V151" s="56" t="s">
        <v>172</v>
      </c>
      <c r="W151" s="68" t="s">
        <v>325</v>
      </c>
      <c r="X151" s="15"/>
      <c r="Y151" s="50"/>
    </row>
    <row r="152" spans="1:25" ht="20.100000000000001" customHeight="1" x14ac:dyDescent="0.3">
      <c r="A152" s="57">
        <v>144</v>
      </c>
      <c r="B152" s="56" t="s">
        <v>125</v>
      </c>
      <c r="C152" s="58" t="s">
        <v>173</v>
      </c>
      <c r="D152" s="56" t="s">
        <v>40</v>
      </c>
      <c r="E152" s="59">
        <v>3769</v>
      </c>
      <c r="F152" s="59">
        <v>3769</v>
      </c>
      <c r="G152" s="59">
        <f t="shared" si="17"/>
        <v>3769</v>
      </c>
      <c r="H152" s="39"/>
      <c r="I152" s="39">
        <f t="shared" si="18"/>
        <v>0</v>
      </c>
      <c r="J152" s="39"/>
      <c r="K152" s="39"/>
      <c r="L152" s="39"/>
      <c r="M152" s="39"/>
      <c r="N152" s="40"/>
      <c r="O152" s="40"/>
      <c r="P152" s="14"/>
      <c r="Q152" s="14">
        <f t="shared" si="16"/>
        <v>3769</v>
      </c>
      <c r="R152" s="56" t="s">
        <v>27</v>
      </c>
      <c r="S152" s="56" t="s">
        <v>206</v>
      </c>
      <c r="T152" s="56" t="s">
        <v>203</v>
      </c>
      <c r="U152" s="56" t="s">
        <v>204</v>
      </c>
      <c r="V152" s="56"/>
      <c r="W152" s="68" t="s">
        <v>326</v>
      </c>
      <c r="X152" s="15"/>
      <c r="Y152" s="50"/>
    </row>
    <row r="153" spans="1:25" ht="20.100000000000001" customHeight="1" x14ac:dyDescent="0.3">
      <c r="A153" s="133">
        <v>145</v>
      </c>
      <c r="B153" s="134" t="s">
        <v>125</v>
      </c>
      <c r="C153" s="135" t="s">
        <v>174</v>
      </c>
      <c r="D153" s="134" t="s">
        <v>40</v>
      </c>
      <c r="E153" s="136">
        <v>8033</v>
      </c>
      <c r="F153" s="136">
        <v>8033</v>
      </c>
      <c r="G153" s="136">
        <f t="shared" si="17"/>
        <v>5643</v>
      </c>
      <c r="H153" s="136">
        <v>2390</v>
      </c>
      <c r="I153" s="136">
        <f t="shared" si="18"/>
        <v>0</v>
      </c>
      <c r="J153" s="136"/>
      <c r="K153" s="136"/>
      <c r="L153" s="136"/>
      <c r="M153" s="136"/>
      <c r="N153" s="142"/>
      <c r="O153" s="142"/>
      <c r="P153" s="142"/>
      <c r="Q153" s="142">
        <f t="shared" si="16"/>
        <v>8033</v>
      </c>
      <c r="R153" s="56" t="s">
        <v>27</v>
      </c>
      <c r="S153" s="56" t="s">
        <v>206</v>
      </c>
      <c r="T153" s="56" t="s">
        <v>203</v>
      </c>
      <c r="U153" s="56" t="s">
        <v>204</v>
      </c>
      <c r="V153" s="56"/>
      <c r="W153" s="68" t="s">
        <v>327</v>
      </c>
      <c r="X153" s="15"/>
      <c r="Y153" s="50"/>
    </row>
    <row r="154" spans="1:25" customFormat="1" ht="20.100000000000001" customHeight="1" x14ac:dyDescent="0.3">
      <c r="A154" s="137">
        <v>146</v>
      </c>
      <c r="B154" s="138" t="s">
        <v>125</v>
      </c>
      <c r="C154" s="139" t="s">
        <v>175</v>
      </c>
      <c r="D154" s="138" t="s">
        <v>40</v>
      </c>
      <c r="E154" s="140">
        <v>1813</v>
      </c>
      <c r="F154" s="140">
        <v>1813</v>
      </c>
      <c r="G154" s="140">
        <f t="shared" si="17"/>
        <v>1813</v>
      </c>
      <c r="H154" s="140"/>
      <c r="I154" s="136">
        <f t="shared" si="18"/>
        <v>0</v>
      </c>
      <c r="J154" s="140"/>
      <c r="K154" s="140"/>
      <c r="L154" s="140"/>
      <c r="M154" s="140"/>
      <c r="N154" s="141"/>
      <c r="O154" s="141"/>
      <c r="P154" s="141"/>
      <c r="Q154" s="142">
        <f t="shared" si="16"/>
        <v>1813</v>
      </c>
      <c r="R154" s="17" t="s">
        <v>70</v>
      </c>
      <c r="S154" s="24"/>
      <c r="T154" s="24"/>
      <c r="U154" s="24"/>
      <c r="V154" s="24"/>
      <c r="W154" s="72"/>
      <c r="X154" s="21"/>
      <c r="Y154" s="51"/>
    </row>
    <row r="155" spans="1:25" ht="20.100000000000001" customHeight="1" x14ac:dyDescent="0.3">
      <c r="A155" s="133">
        <v>147</v>
      </c>
      <c r="B155" s="134" t="s">
        <v>125</v>
      </c>
      <c r="C155" s="135" t="s">
        <v>176</v>
      </c>
      <c r="D155" s="134" t="s">
        <v>40</v>
      </c>
      <c r="E155" s="136">
        <v>16463</v>
      </c>
      <c r="F155" s="136">
        <v>16463</v>
      </c>
      <c r="G155" s="136">
        <v>11352</v>
      </c>
      <c r="H155" s="136">
        <v>5111</v>
      </c>
      <c r="I155" s="136">
        <f t="shared" si="18"/>
        <v>0</v>
      </c>
      <c r="J155" s="136"/>
      <c r="K155" s="136"/>
      <c r="L155" s="136"/>
      <c r="M155" s="136"/>
      <c r="N155" s="142"/>
      <c r="O155" s="142"/>
      <c r="P155" s="142"/>
      <c r="Q155" s="142">
        <f t="shared" si="16"/>
        <v>16463</v>
      </c>
      <c r="R155" s="56" t="s">
        <v>27</v>
      </c>
      <c r="S155" s="56" t="s">
        <v>206</v>
      </c>
      <c r="T155" s="56" t="s">
        <v>203</v>
      </c>
      <c r="U155" s="56" t="s">
        <v>204</v>
      </c>
      <c r="V155" s="56"/>
      <c r="W155" s="68" t="s">
        <v>328</v>
      </c>
      <c r="X155" s="15"/>
      <c r="Y155" s="50"/>
    </row>
    <row r="156" spans="1:25" customFormat="1" ht="20.100000000000001" customHeight="1" x14ac:dyDescent="0.3">
      <c r="A156" s="137">
        <v>148</v>
      </c>
      <c r="B156" s="138" t="s">
        <v>125</v>
      </c>
      <c r="C156" s="139" t="s">
        <v>177</v>
      </c>
      <c r="D156" s="138" t="s">
        <v>40</v>
      </c>
      <c r="E156" s="140">
        <v>3769</v>
      </c>
      <c r="F156" s="140">
        <v>3769</v>
      </c>
      <c r="G156" s="140">
        <f t="shared" si="17"/>
        <v>3769</v>
      </c>
      <c r="H156" s="140"/>
      <c r="I156" s="136">
        <f t="shared" si="18"/>
        <v>0</v>
      </c>
      <c r="J156" s="140"/>
      <c r="K156" s="140"/>
      <c r="L156" s="140"/>
      <c r="M156" s="140"/>
      <c r="N156" s="141"/>
      <c r="O156" s="141"/>
      <c r="P156" s="141"/>
      <c r="Q156" s="142">
        <f t="shared" si="16"/>
        <v>3769</v>
      </c>
      <c r="R156" s="17" t="s">
        <v>70</v>
      </c>
      <c r="S156" s="24"/>
      <c r="T156" s="24"/>
      <c r="U156" s="24"/>
      <c r="V156" s="24"/>
      <c r="W156" s="72"/>
      <c r="X156" s="21"/>
      <c r="Y156" s="51"/>
    </row>
    <row r="157" spans="1:25" customFormat="1" ht="20.100000000000001" customHeight="1" x14ac:dyDescent="0.3">
      <c r="A157" s="137">
        <v>149</v>
      </c>
      <c r="B157" s="138" t="s">
        <v>125</v>
      </c>
      <c r="C157" s="139" t="s">
        <v>178</v>
      </c>
      <c r="D157" s="138" t="s">
        <v>40</v>
      </c>
      <c r="E157" s="140">
        <v>33917</v>
      </c>
      <c r="F157" s="140">
        <v>33917</v>
      </c>
      <c r="G157" s="140">
        <f t="shared" si="17"/>
        <v>32365</v>
      </c>
      <c r="H157" s="140">
        <v>1552</v>
      </c>
      <c r="I157" s="136">
        <f t="shared" si="18"/>
        <v>171</v>
      </c>
      <c r="J157" s="140"/>
      <c r="K157" s="140"/>
      <c r="L157" s="140">
        <v>171</v>
      </c>
      <c r="M157" s="140"/>
      <c r="N157" s="141"/>
      <c r="O157" s="141"/>
      <c r="P157" s="141"/>
      <c r="Q157" s="142">
        <f t="shared" si="16"/>
        <v>33746</v>
      </c>
      <c r="R157" s="56" t="s">
        <v>27</v>
      </c>
      <c r="S157" s="56" t="s">
        <v>206</v>
      </c>
      <c r="T157" s="56" t="s">
        <v>203</v>
      </c>
      <c r="U157" s="56" t="s">
        <v>204</v>
      </c>
      <c r="V157" s="24"/>
      <c r="W157" s="72" t="s">
        <v>329</v>
      </c>
      <c r="X157" s="21"/>
      <c r="Y157" s="51"/>
    </row>
    <row r="158" spans="1:25" ht="20.100000000000001" customHeight="1" x14ac:dyDescent="0.3">
      <c r="A158" s="133">
        <v>150</v>
      </c>
      <c r="B158" s="134" t="s">
        <v>125</v>
      </c>
      <c r="C158" s="135" t="s">
        <v>179</v>
      </c>
      <c r="D158" s="134" t="s">
        <v>40</v>
      </c>
      <c r="E158" s="136">
        <v>5950</v>
      </c>
      <c r="F158" s="136">
        <v>5950</v>
      </c>
      <c r="G158" s="136">
        <f t="shared" si="17"/>
        <v>5950</v>
      </c>
      <c r="H158" s="136"/>
      <c r="I158" s="136">
        <f t="shared" si="18"/>
        <v>0</v>
      </c>
      <c r="J158" s="136"/>
      <c r="K158" s="136"/>
      <c r="L158" s="136"/>
      <c r="M158" s="136"/>
      <c r="N158" s="142"/>
      <c r="O158" s="142"/>
      <c r="P158" s="142"/>
      <c r="Q158" s="142">
        <f t="shared" si="16"/>
        <v>5950</v>
      </c>
      <c r="R158" s="56" t="s">
        <v>27</v>
      </c>
      <c r="S158" s="56" t="s">
        <v>206</v>
      </c>
      <c r="T158" s="56" t="s">
        <v>203</v>
      </c>
      <c r="U158" s="56" t="s">
        <v>204</v>
      </c>
      <c r="V158" s="56"/>
      <c r="W158" s="68" t="s">
        <v>330</v>
      </c>
      <c r="X158" s="15"/>
      <c r="Y158" s="50"/>
    </row>
    <row r="159" spans="1:25" customFormat="1" ht="20.100000000000001" customHeight="1" x14ac:dyDescent="0.3">
      <c r="A159" s="137">
        <v>151</v>
      </c>
      <c r="B159" s="138" t="s">
        <v>125</v>
      </c>
      <c r="C159" s="139" t="s">
        <v>180</v>
      </c>
      <c r="D159" s="138" t="s">
        <v>40</v>
      </c>
      <c r="E159" s="140">
        <v>717322</v>
      </c>
      <c r="F159" s="140">
        <v>120693</v>
      </c>
      <c r="G159" s="140">
        <v>81083</v>
      </c>
      <c r="H159" s="140">
        <v>39610</v>
      </c>
      <c r="I159" s="136">
        <f t="shared" si="18"/>
        <v>3651</v>
      </c>
      <c r="J159" s="140"/>
      <c r="K159" s="140"/>
      <c r="L159" s="140"/>
      <c r="M159" s="140"/>
      <c r="N159" s="141">
        <v>3651</v>
      </c>
      <c r="O159" s="141"/>
      <c r="P159" s="141"/>
      <c r="Q159" s="142">
        <f t="shared" si="16"/>
        <v>117042</v>
      </c>
      <c r="R159" s="56" t="s">
        <v>27</v>
      </c>
      <c r="S159" s="56" t="s">
        <v>206</v>
      </c>
      <c r="T159" s="56" t="s">
        <v>203</v>
      </c>
      <c r="U159" s="56" t="s">
        <v>204</v>
      </c>
      <c r="V159" s="24"/>
      <c r="W159" s="72" t="s">
        <v>331</v>
      </c>
      <c r="X159" s="21"/>
      <c r="Y159" s="51"/>
    </row>
    <row r="160" spans="1:25" ht="20.100000000000001" customHeight="1" x14ac:dyDescent="0.3">
      <c r="A160" s="133">
        <v>152</v>
      </c>
      <c r="B160" s="134" t="s">
        <v>125</v>
      </c>
      <c r="C160" s="135" t="s">
        <v>181</v>
      </c>
      <c r="D160" s="134" t="s">
        <v>40</v>
      </c>
      <c r="E160" s="136">
        <v>2975</v>
      </c>
      <c r="F160" s="136">
        <v>2975</v>
      </c>
      <c r="G160" s="136">
        <f t="shared" si="17"/>
        <v>2975</v>
      </c>
      <c r="H160" s="136"/>
      <c r="I160" s="136">
        <f t="shared" si="18"/>
        <v>0</v>
      </c>
      <c r="J160" s="136"/>
      <c r="K160" s="136"/>
      <c r="L160" s="136"/>
      <c r="M160" s="136"/>
      <c r="N160" s="142"/>
      <c r="O160" s="142"/>
      <c r="P160" s="142"/>
      <c r="Q160" s="142">
        <f t="shared" si="16"/>
        <v>2975</v>
      </c>
      <c r="R160" s="56" t="s">
        <v>27</v>
      </c>
      <c r="S160" s="56" t="s">
        <v>206</v>
      </c>
      <c r="T160" s="55" t="s">
        <v>203</v>
      </c>
      <c r="U160" s="56" t="s">
        <v>204</v>
      </c>
      <c r="V160" s="55"/>
      <c r="W160" s="70" t="s">
        <v>332</v>
      </c>
      <c r="X160" s="15"/>
      <c r="Y160" s="50"/>
    </row>
    <row r="161" spans="1:25" ht="20.100000000000001" customHeight="1" x14ac:dyDescent="0.3">
      <c r="A161" s="57">
        <v>153</v>
      </c>
      <c r="B161" s="55" t="s">
        <v>125</v>
      </c>
      <c r="C161" s="63" t="s">
        <v>182</v>
      </c>
      <c r="D161" s="55" t="s">
        <v>40</v>
      </c>
      <c r="E161" s="64">
        <v>8231</v>
      </c>
      <c r="F161" s="64">
        <v>8231</v>
      </c>
      <c r="G161" s="59">
        <f t="shared" si="17"/>
        <v>0</v>
      </c>
      <c r="H161" s="39">
        <v>8231</v>
      </c>
      <c r="I161" s="39">
        <f t="shared" si="18"/>
        <v>0</v>
      </c>
      <c r="J161" s="39"/>
      <c r="K161" s="39"/>
      <c r="L161" s="39"/>
      <c r="M161" s="39"/>
      <c r="N161" s="40"/>
      <c r="O161" s="40"/>
      <c r="P161" s="14"/>
      <c r="Q161" s="14">
        <f t="shared" si="16"/>
        <v>8231</v>
      </c>
      <c r="R161" s="56" t="s">
        <v>27</v>
      </c>
      <c r="S161" s="56" t="s">
        <v>206</v>
      </c>
      <c r="T161" s="55" t="s">
        <v>203</v>
      </c>
      <c r="U161" s="56" t="s">
        <v>204</v>
      </c>
      <c r="V161" s="55"/>
      <c r="W161" s="70" t="s">
        <v>333</v>
      </c>
      <c r="X161" s="15"/>
      <c r="Y161" s="50"/>
    </row>
    <row r="162" spans="1:25" ht="20.100000000000001" customHeight="1" x14ac:dyDescent="0.3">
      <c r="A162" s="57">
        <v>154</v>
      </c>
      <c r="B162" s="55" t="s">
        <v>125</v>
      </c>
      <c r="C162" s="63" t="s">
        <v>183</v>
      </c>
      <c r="D162" s="55" t="s">
        <v>40</v>
      </c>
      <c r="E162" s="64">
        <v>9025</v>
      </c>
      <c r="F162" s="64">
        <v>9025</v>
      </c>
      <c r="G162" s="59">
        <f t="shared" si="17"/>
        <v>403</v>
      </c>
      <c r="H162" s="39">
        <v>8622</v>
      </c>
      <c r="I162" s="39">
        <f t="shared" si="18"/>
        <v>0</v>
      </c>
      <c r="J162" s="39"/>
      <c r="K162" s="39"/>
      <c r="L162" s="39"/>
      <c r="M162" s="39"/>
      <c r="N162" s="40"/>
      <c r="O162" s="40"/>
      <c r="P162" s="14"/>
      <c r="Q162" s="14">
        <f t="shared" si="16"/>
        <v>9025</v>
      </c>
      <c r="R162" s="56" t="s">
        <v>27</v>
      </c>
      <c r="S162" s="55" t="s">
        <v>206</v>
      </c>
      <c r="T162" s="55" t="s">
        <v>203</v>
      </c>
      <c r="U162" s="56" t="s">
        <v>204</v>
      </c>
      <c r="V162" s="55"/>
      <c r="W162" s="70" t="s">
        <v>334</v>
      </c>
      <c r="X162" s="15"/>
      <c r="Y162" s="50"/>
    </row>
    <row r="163" spans="1:25" customFormat="1" ht="20.100000000000001" customHeight="1" x14ac:dyDescent="0.3">
      <c r="A163" s="16">
        <v>155</v>
      </c>
      <c r="B163" s="25" t="s">
        <v>125</v>
      </c>
      <c r="C163" s="26" t="s">
        <v>184</v>
      </c>
      <c r="D163" s="25" t="s">
        <v>40</v>
      </c>
      <c r="E163" s="27">
        <v>13289</v>
      </c>
      <c r="F163" s="27">
        <v>13289</v>
      </c>
      <c r="G163" s="19">
        <f t="shared" si="17"/>
        <v>10440</v>
      </c>
      <c r="H163" s="41">
        <v>2849</v>
      </c>
      <c r="I163" s="39">
        <f t="shared" si="18"/>
        <v>0</v>
      </c>
      <c r="J163" s="41"/>
      <c r="K163" s="41"/>
      <c r="L163" s="41"/>
      <c r="M163" s="41"/>
      <c r="N163" s="42"/>
      <c r="O163" s="42"/>
      <c r="P163" s="20"/>
      <c r="Q163" s="14">
        <f t="shared" si="16"/>
        <v>13289</v>
      </c>
      <c r="R163" s="17" t="s">
        <v>70</v>
      </c>
      <c r="S163" s="24"/>
      <c r="T163" s="24"/>
      <c r="U163" s="24"/>
      <c r="V163" s="24"/>
      <c r="W163" s="72"/>
      <c r="X163" s="21"/>
      <c r="Y163" s="51"/>
    </row>
    <row r="164" spans="1:25" ht="20.100000000000001" customHeight="1" thickBot="1" x14ac:dyDescent="0.35">
      <c r="A164" s="28">
        <v>156</v>
      </c>
      <c r="B164" s="29" t="s">
        <v>125</v>
      </c>
      <c r="C164" s="30" t="s">
        <v>185</v>
      </c>
      <c r="D164" s="29" t="s">
        <v>40</v>
      </c>
      <c r="E164" s="31">
        <v>10215</v>
      </c>
      <c r="F164" s="31">
        <v>10215</v>
      </c>
      <c r="G164" s="32">
        <f>F164-H164</f>
        <v>0</v>
      </c>
      <c r="H164" s="32">
        <v>10215</v>
      </c>
      <c r="I164" s="32">
        <f t="shared" si="18"/>
        <v>0</v>
      </c>
      <c r="J164" s="32"/>
      <c r="K164" s="32"/>
      <c r="L164" s="32"/>
      <c r="M164" s="32"/>
      <c r="N164" s="43"/>
      <c r="O164" s="43"/>
      <c r="P164" s="33"/>
      <c r="Q164" s="33">
        <f t="shared" si="16"/>
        <v>10215</v>
      </c>
      <c r="R164" s="34" t="s">
        <v>27</v>
      </c>
      <c r="S164" s="29" t="s">
        <v>206</v>
      </c>
      <c r="T164" s="29" t="s">
        <v>203</v>
      </c>
      <c r="U164" s="29" t="s">
        <v>204</v>
      </c>
      <c r="V164" s="29"/>
      <c r="W164" s="73" t="s">
        <v>335</v>
      </c>
      <c r="X164" s="35"/>
      <c r="Y164" s="50"/>
    </row>
    <row r="166" spans="1:25" hidden="1" x14ac:dyDescent="0.3"/>
    <row r="167" spans="1:25" hidden="1" x14ac:dyDescent="0.3">
      <c r="G167" s="3">
        <v>33633</v>
      </c>
      <c r="O167" s="1">
        <v>15783</v>
      </c>
      <c r="P167" s="1">
        <v>6310</v>
      </c>
    </row>
    <row r="168" spans="1:25" hidden="1" x14ac:dyDescent="0.3">
      <c r="O168" s="1">
        <v>1858</v>
      </c>
      <c r="P168" s="1">
        <v>1459</v>
      </c>
    </row>
    <row r="169" spans="1:25" hidden="1" x14ac:dyDescent="0.3">
      <c r="O169" s="1">
        <v>10883</v>
      </c>
      <c r="P169" s="1">
        <v>3152</v>
      </c>
    </row>
    <row r="170" spans="1:25" hidden="1" x14ac:dyDescent="0.3">
      <c r="J170" s="1">
        <v>316237</v>
      </c>
      <c r="K170" s="36">
        <f>J170/2055084</f>
        <v>0.15388032800605717</v>
      </c>
      <c r="M170" s="1">
        <f>156-35</f>
        <v>121</v>
      </c>
      <c r="O170" s="1">
        <v>3629</v>
      </c>
      <c r="P170" s="1">
        <v>3435</v>
      </c>
    </row>
    <row r="171" spans="1:25" hidden="1" x14ac:dyDescent="0.3">
      <c r="J171" s="1">
        <v>1738847</v>
      </c>
      <c r="K171" s="36">
        <f>J171/2055084</f>
        <v>0.84611967199394278</v>
      </c>
      <c r="O171" s="1">
        <v>11708</v>
      </c>
      <c r="P171" s="1">
        <v>4968</v>
      </c>
    </row>
    <row r="172" spans="1:25" hidden="1" x14ac:dyDescent="0.3">
      <c r="O172" s="37">
        <f>SUM(O167:O171)</f>
        <v>43861</v>
      </c>
      <c r="P172" s="37">
        <f>SUM(P167:P171)</f>
        <v>19324</v>
      </c>
    </row>
    <row r="173" spans="1:25" hidden="1" x14ac:dyDescent="0.3"/>
    <row r="174" spans="1:25" hidden="1" x14ac:dyDescent="0.3">
      <c r="O174" s="1">
        <f>110-83</f>
        <v>27</v>
      </c>
    </row>
    <row r="175" spans="1:25" hidden="1" x14ac:dyDescent="0.3"/>
    <row r="176" spans="1:25" hidden="1" x14ac:dyDescent="0.3">
      <c r="P176" s="38">
        <f>F4-296202</f>
        <v>1758882</v>
      </c>
    </row>
    <row r="177" hidden="1" x14ac:dyDescent="0.3"/>
    <row r="178" hidden="1" x14ac:dyDescent="0.3"/>
    <row r="179" hidden="1" x14ac:dyDescent="0.3"/>
  </sheetData>
  <autoFilter ref="A3:X164" xr:uid="{00000000-0009-0000-0000-000000000000}"/>
  <mergeCells count="89">
    <mergeCell ref="O84:O85"/>
    <mergeCell ref="P84:P85"/>
    <mergeCell ref="Q84:Q85"/>
    <mergeCell ref="R84:R85"/>
    <mergeCell ref="S84:S85"/>
    <mergeCell ref="I84:I85"/>
    <mergeCell ref="J84:J85"/>
    <mergeCell ref="K84:K85"/>
    <mergeCell ref="L84:L85"/>
    <mergeCell ref="M84:M85"/>
    <mergeCell ref="N84:N85"/>
    <mergeCell ref="R82:R83"/>
    <mergeCell ref="S82:S83"/>
    <mergeCell ref="A84:A85"/>
    <mergeCell ref="B84:B85"/>
    <mergeCell ref="C84:C85"/>
    <mergeCell ref="D84:D85"/>
    <mergeCell ref="E84:E85"/>
    <mergeCell ref="F84:F85"/>
    <mergeCell ref="G84:G85"/>
    <mergeCell ref="H84:H85"/>
    <mergeCell ref="L82:L83"/>
    <mergeCell ref="M82:M83"/>
    <mergeCell ref="N82:N83"/>
    <mergeCell ref="O82:O83"/>
    <mergeCell ref="P82:P83"/>
    <mergeCell ref="Q82:Q83"/>
    <mergeCell ref="F82:F83"/>
    <mergeCell ref="G82:G83"/>
    <mergeCell ref="H82:H83"/>
    <mergeCell ref="I82:I83"/>
    <mergeCell ref="J82:J83"/>
    <mergeCell ref="K82:K83"/>
    <mergeCell ref="O80:O81"/>
    <mergeCell ref="P80:P81"/>
    <mergeCell ref="Q80:Q81"/>
    <mergeCell ref="R80:R81"/>
    <mergeCell ref="S80:S81"/>
    <mergeCell ref="A82:A83"/>
    <mergeCell ref="B82:B83"/>
    <mergeCell ref="C82:C83"/>
    <mergeCell ref="D82:D83"/>
    <mergeCell ref="E82:E83"/>
    <mergeCell ref="I80:I81"/>
    <mergeCell ref="J80:J81"/>
    <mergeCell ref="K80:K81"/>
    <mergeCell ref="L80:L81"/>
    <mergeCell ref="M80:M81"/>
    <mergeCell ref="N80:N81"/>
    <mergeCell ref="R68:R69"/>
    <mergeCell ref="S68:S69"/>
    <mergeCell ref="A80:A81"/>
    <mergeCell ref="B80:B81"/>
    <mergeCell ref="C80:C81"/>
    <mergeCell ref="D80:D81"/>
    <mergeCell ref="E80:E81"/>
    <mergeCell ref="F80:F81"/>
    <mergeCell ref="G80:G81"/>
    <mergeCell ref="H80:H81"/>
    <mergeCell ref="G68:G69"/>
    <mergeCell ref="I68:I69"/>
    <mergeCell ref="N68:N69"/>
    <mergeCell ref="O68:O69"/>
    <mergeCell ref="P68:P69"/>
    <mergeCell ref="Q68:Q69"/>
    <mergeCell ref="A68:A69"/>
    <mergeCell ref="B68:B69"/>
    <mergeCell ref="C68:C69"/>
    <mergeCell ref="D68:D69"/>
    <mergeCell ref="E68:E69"/>
    <mergeCell ref="F68:F69"/>
    <mergeCell ref="A4:D4"/>
    <mergeCell ref="Z16:AA16"/>
    <mergeCell ref="Z17:Z20"/>
    <mergeCell ref="Z21:Z24"/>
    <mergeCell ref="Z25:Z26"/>
    <mergeCell ref="Z27:AA27"/>
    <mergeCell ref="G2:G3"/>
    <mergeCell ref="H2:H3"/>
    <mergeCell ref="I2:P2"/>
    <mergeCell ref="Q2:Q3"/>
    <mergeCell ref="T2:W2"/>
    <mergeCell ref="X2:X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BA5A-08CA-477C-B84D-863D4A6E840B}">
  <dimension ref="A1:AD180"/>
  <sheetViews>
    <sheetView zoomScale="115" zoomScaleNormal="115" workbookViewId="0">
      <pane xSplit="1" ySplit="4" topLeftCell="B92" activePane="bottomRight" state="frozen"/>
      <selection pane="topRight" activeCell="B1" sqref="B1"/>
      <selection pane="bottomLeft" activeCell="A5" sqref="A5"/>
      <selection pane="bottomRight" activeCell="X96" sqref="X96"/>
    </sheetView>
  </sheetViews>
  <sheetFormatPr defaultRowHeight="16.5" x14ac:dyDescent="0.3"/>
  <cols>
    <col min="1" max="1" width="6.625" style="1" customWidth="1"/>
    <col min="2" max="2" width="9" style="1"/>
    <col min="3" max="3" width="9.125" style="2" bestFit="1" customWidth="1"/>
    <col min="4" max="4" width="6.625" style="1" customWidth="1"/>
    <col min="5" max="5" width="10.25" style="3" bestFit="1" customWidth="1"/>
    <col min="6" max="7" width="9.875" style="3" bestFit="1" customWidth="1"/>
    <col min="8" max="8" width="9.125" style="3" customWidth="1"/>
    <col min="9" max="15" width="8.625" style="1" hidden="1" customWidth="1"/>
    <col min="16" max="16" width="12" style="1" hidden="1" customWidth="1"/>
    <col min="17" max="17" width="9.875" style="1" hidden="1" customWidth="1"/>
    <col min="18" max="18" width="13.125" style="5" bestFit="1" customWidth="1"/>
    <col min="19" max="19" width="35.875" style="5" customWidth="1"/>
    <col min="20" max="20" width="17.375" style="1" bestFit="1" customWidth="1"/>
    <col min="21" max="21" width="31.125" style="1" bestFit="1" customWidth="1"/>
    <col min="22" max="22" width="21.125" style="1" bestFit="1" customWidth="1"/>
    <col min="23" max="23" width="21.125" style="1" customWidth="1"/>
    <col min="24" max="25" width="9.625" style="1" customWidth="1"/>
    <col min="26" max="26" width="9" style="1"/>
    <col min="27" max="27" width="13.875" style="1" bestFit="1" customWidth="1"/>
    <col min="28" max="28" width="11.75" style="1" bestFit="1" customWidth="1"/>
    <col min="29" max="16384" width="9" style="1"/>
  </cols>
  <sheetData>
    <row r="1" spans="1:30" ht="17.25" thickBot="1" x14ac:dyDescent="0.35">
      <c r="F1" s="4"/>
      <c r="G1" s="4"/>
      <c r="H1" s="4"/>
    </row>
    <row r="2" spans="1:30" s="6" customFormat="1" ht="20.100000000000001" customHeight="1" x14ac:dyDescent="0.3">
      <c r="A2" s="91" t="s">
        <v>0</v>
      </c>
      <c r="B2" s="93" t="s">
        <v>1</v>
      </c>
      <c r="C2" s="94" t="s">
        <v>2</v>
      </c>
      <c r="D2" s="93" t="s">
        <v>3</v>
      </c>
      <c r="E2" s="89" t="s">
        <v>4</v>
      </c>
      <c r="F2" s="89" t="s">
        <v>5</v>
      </c>
      <c r="G2" s="109" t="s">
        <v>6</v>
      </c>
      <c r="H2" s="109" t="s">
        <v>7</v>
      </c>
      <c r="I2" s="111" t="s">
        <v>8</v>
      </c>
      <c r="J2" s="112"/>
      <c r="K2" s="112"/>
      <c r="L2" s="112"/>
      <c r="M2" s="112"/>
      <c r="N2" s="112"/>
      <c r="O2" s="112"/>
      <c r="P2" s="113"/>
      <c r="Q2" s="114" t="s">
        <v>9</v>
      </c>
      <c r="R2" s="52" t="s">
        <v>10</v>
      </c>
      <c r="S2" s="52"/>
      <c r="T2" s="86" t="s">
        <v>11</v>
      </c>
      <c r="U2" s="87"/>
      <c r="V2" s="87"/>
      <c r="W2" s="88"/>
      <c r="X2" s="97" t="s">
        <v>12</v>
      </c>
      <c r="Y2" s="48"/>
    </row>
    <row r="3" spans="1:30" s="6" customFormat="1" ht="30" customHeight="1" x14ac:dyDescent="0.3">
      <c r="A3" s="92"/>
      <c r="B3" s="90"/>
      <c r="C3" s="95"/>
      <c r="D3" s="90"/>
      <c r="E3" s="90"/>
      <c r="F3" s="90"/>
      <c r="G3" s="110"/>
      <c r="H3" s="110"/>
      <c r="I3" s="7" t="s">
        <v>13</v>
      </c>
      <c r="J3" s="8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8" t="s">
        <v>19</v>
      </c>
      <c r="P3" s="8" t="s">
        <v>20</v>
      </c>
      <c r="Q3" s="115"/>
      <c r="R3" s="65" t="s">
        <v>21</v>
      </c>
      <c r="S3" s="65" t="s">
        <v>22</v>
      </c>
      <c r="T3" s="65" t="s">
        <v>21</v>
      </c>
      <c r="U3" s="65" t="s">
        <v>22</v>
      </c>
      <c r="V3" s="65" t="s">
        <v>23</v>
      </c>
      <c r="W3" s="66" t="s">
        <v>208</v>
      </c>
      <c r="X3" s="98"/>
      <c r="Y3" s="48"/>
    </row>
    <row r="4" spans="1:30" s="6" customFormat="1" ht="20.100000000000001" customHeight="1" x14ac:dyDescent="0.3">
      <c r="A4" s="99" t="s">
        <v>24</v>
      </c>
      <c r="B4" s="100"/>
      <c r="C4" s="100"/>
      <c r="D4" s="101"/>
      <c r="E4" s="9">
        <f>SUM(E5:E165)</f>
        <v>2745692</v>
      </c>
      <c r="F4" s="9">
        <f>SUM(F5:F165)</f>
        <v>2055114</v>
      </c>
      <c r="G4" s="9">
        <f>SUM(G5:G165)</f>
        <v>1602984</v>
      </c>
      <c r="H4" s="9">
        <f>SUM(H5:H165)</f>
        <v>452130</v>
      </c>
      <c r="I4" s="10">
        <f>SUM(J4:P4)</f>
        <v>296202</v>
      </c>
      <c r="J4" s="10">
        <f t="shared" ref="J4:P4" si="0">SUM(J5:J165)</f>
        <v>89153</v>
      </c>
      <c r="K4" s="10">
        <f t="shared" si="0"/>
        <v>34602</v>
      </c>
      <c r="L4" s="10">
        <f t="shared" si="0"/>
        <v>44000</v>
      </c>
      <c r="M4" s="10">
        <f t="shared" si="0"/>
        <v>53402</v>
      </c>
      <c r="N4" s="10">
        <f t="shared" si="0"/>
        <v>11860</v>
      </c>
      <c r="O4" s="10">
        <f t="shared" si="0"/>
        <v>43861</v>
      </c>
      <c r="P4" s="10">
        <f t="shared" si="0"/>
        <v>19324</v>
      </c>
      <c r="Q4" s="11">
        <f>F4-I4</f>
        <v>1758912</v>
      </c>
      <c r="R4" s="12"/>
      <c r="S4" s="12"/>
      <c r="T4" s="12"/>
      <c r="U4" s="12"/>
      <c r="V4" s="12"/>
      <c r="W4" s="67"/>
      <c r="X4" s="13"/>
      <c r="Y4" s="49"/>
    </row>
    <row r="5" spans="1:30" ht="20.100000000000001" customHeight="1" x14ac:dyDescent="0.3">
      <c r="A5" s="133">
        <v>1</v>
      </c>
      <c r="B5" s="134" t="s">
        <v>25</v>
      </c>
      <c r="C5" s="135">
        <v>274</v>
      </c>
      <c r="D5" s="134" t="s">
        <v>26</v>
      </c>
      <c r="E5" s="136">
        <v>578</v>
      </c>
      <c r="F5" s="136">
        <v>578</v>
      </c>
      <c r="G5" s="136">
        <f t="shared" ref="G5:G16" si="1">F5-H5</f>
        <v>578</v>
      </c>
      <c r="H5" s="136"/>
      <c r="I5" s="136">
        <f>SUM(J5:P5)</f>
        <v>0</v>
      </c>
      <c r="J5" s="136"/>
      <c r="K5" s="136"/>
      <c r="L5" s="136"/>
      <c r="M5" s="136"/>
      <c r="N5" s="142"/>
      <c r="O5" s="142"/>
      <c r="P5" s="142"/>
      <c r="Q5" s="142">
        <f>F5-I5</f>
        <v>578</v>
      </c>
      <c r="R5" s="134" t="s">
        <v>27</v>
      </c>
      <c r="S5" s="134" t="s">
        <v>206</v>
      </c>
      <c r="T5" s="56" t="s">
        <v>203</v>
      </c>
      <c r="U5" s="56" t="s">
        <v>204</v>
      </c>
      <c r="V5" s="56"/>
      <c r="W5" s="68" t="s">
        <v>209</v>
      </c>
      <c r="X5" s="15"/>
      <c r="Y5" s="50"/>
      <c r="AA5" s="53" t="s">
        <v>186</v>
      </c>
      <c r="AB5" s="53" t="s">
        <v>195</v>
      </c>
      <c r="AC5" s="53" t="s">
        <v>196</v>
      </c>
      <c r="AD5" s="53" t="s">
        <v>197</v>
      </c>
    </row>
    <row r="6" spans="1:30" customFormat="1" ht="20.100000000000001" customHeight="1" x14ac:dyDescent="0.3">
      <c r="A6" s="137">
        <v>2</v>
      </c>
      <c r="B6" s="138" t="s">
        <v>25</v>
      </c>
      <c r="C6" s="139" t="s">
        <v>28</v>
      </c>
      <c r="D6" s="138" t="s">
        <v>26</v>
      </c>
      <c r="E6" s="140">
        <v>299</v>
      </c>
      <c r="F6" s="140">
        <v>71</v>
      </c>
      <c r="G6" s="140">
        <f t="shared" si="1"/>
        <v>71</v>
      </c>
      <c r="H6" s="140"/>
      <c r="I6" s="136">
        <f t="shared" ref="I6:I67" si="2">SUM(J6:P6)</f>
        <v>0</v>
      </c>
      <c r="J6" s="140"/>
      <c r="K6" s="140"/>
      <c r="L6" s="140"/>
      <c r="M6" s="140"/>
      <c r="N6" s="141"/>
      <c r="O6" s="141"/>
      <c r="P6" s="141"/>
      <c r="Q6" s="142">
        <f t="shared" ref="Q6:Q68" si="3">F6-I6</f>
        <v>71</v>
      </c>
      <c r="R6" s="138" t="s">
        <v>29</v>
      </c>
      <c r="S6" s="138"/>
      <c r="T6" s="17"/>
      <c r="U6" s="17"/>
      <c r="V6" s="17"/>
      <c r="W6" s="69"/>
      <c r="X6" s="21"/>
      <c r="Y6" s="51"/>
      <c r="AA6" s="54" t="s">
        <v>190</v>
      </c>
      <c r="AB6" s="44">
        <f t="shared" ref="AB6:AB13" si="4">SUMPRODUCT(($D$5:$D$165=AA6)*($F$5:$F$165))</f>
        <v>14188</v>
      </c>
      <c r="AC6" s="44">
        <f t="shared" ref="AC6:AC13" si="5">SUMPRODUCT(N($D$5:$D$165=AA6))</f>
        <v>4</v>
      </c>
      <c r="AD6" s="45">
        <f>ROUNDDOWN((AB6/$AB$14)*100,1)</f>
        <v>0.6</v>
      </c>
    </row>
    <row r="7" spans="1:30" ht="20.100000000000001" customHeight="1" x14ac:dyDescent="0.3">
      <c r="A7" s="133">
        <v>3</v>
      </c>
      <c r="B7" s="134" t="s">
        <v>25</v>
      </c>
      <c r="C7" s="135" t="s">
        <v>30</v>
      </c>
      <c r="D7" s="134" t="s">
        <v>26</v>
      </c>
      <c r="E7" s="136">
        <v>2387</v>
      </c>
      <c r="F7" s="136">
        <v>2387</v>
      </c>
      <c r="G7" s="136">
        <f t="shared" si="1"/>
        <v>2387</v>
      </c>
      <c r="H7" s="136"/>
      <c r="I7" s="136">
        <f t="shared" si="2"/>
        <v>2344</v>
      </c>
      <c r="J7" s="136"/>
      <c r="K7" s="136"/>
      <c r="L7" s="136"/>
      <c r="M7" s="136"/>
      <c r="N7" s="142"/>
      <c r="O7" s="142">
        <v>2344</v>
      </c>
      <c r="P7" s="142"/>
      <c r="Q7" s="142">
        <f t="shared" si="3"/>
        <v>43</v>
      </c>
      <c r="R7" s="134" t="s">
        <v>27</v>
      </c>
      <c r="S7" s="134" t="s">
        <v>206</v>
      </c>
      <c r="T7" s="56" t="s">
        <v>203</v>
      </c>
      <c r="U7" s="56" t="s">
        <v>204</v>
      </c>
      <c r="V7" s="56"/>
      <c r="W7" s="68" t="s">
        <v>210</v>
      </c>
      <c r="X7" s="15"/>
      <c r="Y7" s="50"/>
      <c r="AA7" s="53" t="s">
        <v>188</v>
      </c>
      <c r="AB7" s="44">
        <f t="shared" si="4"/>
        <v>18953</v>
      </c>
      <c r="AC7" s="44">
        <f t="shared" si="5"/>
        <v>14</v>
      </c>
      <c r="AD7" s="45">
        <f>ROUNDDOWN((AB7/$AB$14)*100,1)</f>
        <v>0.9</v>
      </c>
    </row>
    <row r="8" spans="1:30" ht="20.100000000000001" customHeight="1" x14ac:dyDescent="0.3">
      <c r="A8" s="133">
        <v>4</v>
      </c>
      <c r="B8" s="134" t="s">
        <v>25</v>
      </c>
      <c r="C8" s="135" t="s">
        <v>31</v>
      </c>
      <c r="D8" s="134" t="s">
        <v>32</v>
      </c>
      <c r="E8" s="136">
        <v>198</v>
      </c>
      <c r="F8" s="136">
        <v>198</v>
      </c>
      <c r="G8" s="136">
        <f t="shared" si="1"/>
        <v>198</v>
      </c>
      <c r="H8" s="136"/>
      <c r="I8" s="136">
        <f t="shared" si="2"/>
        <v>198</v>
      </c>
      <c r="J8" s="136"/>
      <c r="K8" s="136"/>
      <c r="L8" s="136"/>
      <c r="M8" s="136"/>
      <c r="N8" s="142"/>
      <c r="O8" s="142">
        <v>198</v>
      </c>
      <c r="P8" s="142"/>
      <c r="Q8" s="142">
        <f t="shared" si="3"/>
        <v>0</v>
      </c>
      <c r="R8" s="134" t="s">
        <v>27</v>
      </c>
      <c r="S8" s="134" t="s">
        <v>206</v>
      </c>
      <c r="T8" s="56" t="s">
        <v>203</v>
      </c>
      <c r="U8" s="56" t="s">
        <v>204</v>
      </c>
      <c r="V8" s="56"/>
      <c r="W8" s="68" t="s">
        <v>211</v>
      </c>
      <c r="X8" s="15"/>
      <c r="Y8" s="50"/>
      <c r="AA8" s="53" t="s">
        <v>192</v>
      </c>
      <c r="AB8" s="44">
        <f t="shared" si="4"/>
        <v>843</v>
      </c>
      <c r="AC8" s="44">
        <f t="shared" si="5"/>
        <v>3</v>
      </c>
      <c r="AD8" s="45">
        <f>ROUNDUP((AB8/$AB$14)*100,1)</f>
        <v>0.1</v>
      </c>
    </row>
    <row r="9" spans="1:30" ht="20.100000000000001" customHeight="1" x14ac:dyDescent="0.3">
      <c r="A9" s="133">
        <v>5</v>
      </c>
      <c r="B9" s="134" t="s">
        <v>25</v>
      </c>
      <c r="C9" s="135">
        <v>276</v>
      </c>
      <c r="D9" s="134" t="s">
        <v>33</v>
      </c>
      <c r="E9" s="136">
        <v>397</v>
      </c>
      <c r="F9" s="136">
        <v>397</v>
      </c>
      <c r="G9" s="136">
        <f t="shared" si="1"/>
        <v>397</v>
      </c>
      <c r="H9" s="136"/>
      <c r="I9" s="136">
        <f t="shared" si="2"/>
        <v>397</v>
      </c>
      <c r="J9" s="136"/>
      <c r="K9" s="136"/>
      <c r="L9" s="136"/>
      <c r="M9" s="136"/>
      <c r="N9" s="142"/>
      <c r="O9" s="142">
        <v>397</v>
      </c>
      <c r="P9" s="142"/>
      <c r="Q9" s="142">
        <f t="shared" si="3"/>
        <v>0</v>
      </c>
      <c r="R9" s="134" t="s">
        <v>27</v>
      </c>
      <c r="S9" s="134" t="s">
        <v>206</v>
      </c>
      <c r="T9" s="56" t="s">
        <v>203</v>
      </c>
      <c r="U9" s="56" t="s">
        <v>204</v>
      </c>
      <c r="V9" s="56"/>
      <c r="W9" s="68" t="s">
        <v>212</v>
      </c>
      <c r="X9" s="15"/>
      <c r="Y9" s="50"/>
      <c r="AA9" s="53" t="s">
        <v>189</v>
      </c>
      <c r="AB9" s="44">
        <f t="shared" si="4"/>
        <v>430</v>
      </c>
      <c r="AC9" s="44">
        <f t="shared" si="5"/>
        <v>2</v>
      </c>
      <c r="AD9" s="45">
        <f>ROUNDUP((AB9/$AB$14)*100,1)</f>
        <v>0.1</v>
      </c>
    </row>
    <row r="10" spans="1:30" ht="20.100000000000001" customHeight="1" x14ac:dyDescent="0.3">
      <c r="A10" s="133">
        <v>6</v>
      </c>
      <c r="B10" s="134" t="s">
        <v>25</v>
      </c>
      <c r="C10" s="135">
        <v>277</v>
      </c>
      <c r="D10" s="134" t="s">
        <v>26</v>
      </c>
      <c r="E10" s="136">
        <v>426</v>
      </c>
      <c r="F10" s="136">
        <v>426</v>
      </c>
      <c r="G10" s="136">
        <f t="shared" si="1"/>
        <v>426</v>
      </c>
      <c r="H10" s="136"/>
      <c r="I10" s="136">
        <f t="shared" si="2"/>
        <v>426</v>
      </c>
      <c r="J10" s="136"/>
      <c r="K10" s="136"/>
      <c r="L10" s="136"/>
      <c r="M10" s="136"/>
      <c r="N10" s="142"/>
      <c r="O10" s="142">
        <v>426</v>
      </c>
      <c r="P10" s="142"/>
      <c r="Q10" s="142">
        <f t="shared" si="3"/>
        <v>0</v>
      </c>
      <c r="R10" s="134" t="s">
        <v>27</v>
      </c>
      <c r="S10" s="134" t="s">
        <v>206</v>
      </c>
      <c r="T10" s="56" t="s">
        <v>203</v>
      </c>
      <c r="U10" s="56" t="s">
        <v>204</v>
      </c>
      <c r="V10" s="56"/>
      <c r="W10" s="68" t="s">
        <v>213</v>
      </c>
      <c r="X10" s="15"/>
      <c r="Y10" s="50"/>
      <c r="AA10" s="53" t="s">
        <v>191</v>
      </c>
      <c r="AB10" s="44">
        <f t="shared" si="4"/>
        <v>2007577</v>
      </c>
      <c r="AC10" s="44">
        <f t="shared" si="5"/>
        <v>116</v>
      </c>
      <c r="AD10" s="45">
        <f>ROUNDDOWN((AB10/$AB$14)*100,1)</f>
        <v>97.6</v>
      </c>
    </row>
    <row r="11" spans="1:30" customFormat="1" ht="20.100000000000001" customHeight="1" x14ac:dyDescent="0.3">
      <c r="A11" s="137">
        <v>7</v>
      </c>
      <c r="B11" s="138" t="s">
        <v>25</v>
      </c>
      <c r="C11" s="139" t="s">
        <v>34</v>
      </c>
      <c r="D11" s="138" t="s">
        <v>35</v>
      </c>
      <c r="E11" s="140">
        <v>161</v>
      </c>
      <c r="F11" s="140">
        <v>161</v>
      </c>
      <c r="G11" s="140">
        <f t="shared" si="1"/>
        <v>161</v>
      </c>
      <c r="H11" s="140"/>
      <c r="I11" s="136">
        <f t="shared" si="2"/>
        <v>0</v>
      </c>
      <c r="J11" s="140"/>
      <c r="K11" s="140"/>
      <c r="L11" s="140"/>
      <c r="M11" s="140"/>
      <c r="N11" s="141"/>
      <c r="O11" s="141"/>
      <c r="P11" s="141"/>
      <c r="Q11" s="142">
        <f t="shared" si="3"/>
        <v>161</v>
      </c>
      <c r="R11" s="138" t="s">
        <v>29</v>
      </c>
      <c r="S11" s="138"/>
      <c r="T11" s="17"/>
      <c r="U11" s="17"/>
      <c r="V11" s="17"/>
      <c r="W11" s="69"/>
      <c r="X11" s="21"/>
      <c r="Y11" s="51"/>
      <c r="AA11" s="53" t="s">
        <v>193</v>
      </c>
      <c r="AB11" s="44">
        <f t="shared" si="4"/>
        <v>397</v>
      </c>
      <c r="AC11" s="44">
        <f t="shared" si="5"/>
        <v>1</v>
      </c>
      <c r="AD11" s="45">
        <f>ROUNDUP((AB11/$AB$14)*100,1)</f>
        <v>0.1</v>
      </c>
    </row>
    <row r="12" spans="1:30" ht="20.100000000000001" customHeight="1" x14ac:dyDescent="0.3">
      <c r="A12" s="133">
        <v>8</v>
      </c>
      <c r="B12" s="134" t="s">
        <v>25</v>
      </c>
      <c r="C12" s="135">
        <v>340</v>
      </c>
      <c r="D12" s="134" t="s">
        <v>36</v>
      </c>
      <c r="E12" s="136">
        <v>3521</v>
      </c>
      <c r="F12" s="136">
        <v>2591</v>
      </c>
      <c r="G12" s="136">
        <f t="shared" si="1"/>
        <v>2284</v>
      </c>
      <c r="H12" s="136">
        <v>307</v>
      </c>
      <c r="I12" s="136">
        <f t="shared" si="2"/>
        <v>0</v>
      </c>
      <c r="J12" s="136"/>
      <c r="K12" s="136"/>
      <c r="L12" s="136"/>
      <c r="M12" s="136"/>
      <c r="N12" s="142"/>
      <c r="O12" s="142"/>
      <c r="P12" s="142"/>
      <c r="Q12" s="142">
        <f t="shared" si="3"/>
        <v>2591</v>
      </c>
      <c r="R12" s="134" t="s">
        <v>27</v>
      </c>
      <c r="S12" s="134" t="s">
        <v>206</v>
      </c>
      <c r="T12" s="55" t="s">
        <v>203</v>
      </c>
      <c r="U12" s="55" t="s">
        <v>204</v>
      </c>
      <c r="V12" s="55"/>
      <c r="W12" s="70" t="s">
        <v>214</v>
      </c>
      <c r="X12" s="15"/>
      <c r="Y12" s="50"/>
      <c r="AA12" s="53" t="s">
        <v>187</v>
      </c>
      <c r="AB12" s="44">
        <f t="shared" si="4"/>
        <v>11232</v>
      </c>
      <c r="AC12" s="44">
        <f t="shared" si="5"/>
        <v>15</v>
      </c>
      <c r="AD12" s="45">
        <f>ROUND((AB12/$AB$14)*100,1)</f>
        <v>0.5</v>
      </c>
    </row>
    <row r="13" spans="1:30" ht="20.100000000000001" customHeight="1" x14ac:dyDescent="0.3">
      <c r="A13" s="133">
        <v>9</v>
      </c>
      <c r="B13" s="134" t="s">
        <v>25</v>
      </c>
      <c r="C13" s="135">
        <v>341</v>
      </c>
      <c r="D13" s="134" t="s">
        <v>36</v>
      </c>
      <c r="E13" s="136">
        <v>1765</v>
      </c>
      <c r="F13" s="136">
        <v>1725</v>
      </c>
      <c r="G13" s="136">
        <v>0</v>
      </c>
      <c r="H13" s="136">
        <v>1725</v>
      </c>
      <c r="I13" s="136">
        <f t="shared" si="2"/>
        <v>0</v>
      </c>
      <c r="J13" s="136"/>
      <c r="K13" s="136"/>
      <c r="L13" s="136"/>
      <c r="M13" s="136"/>
      <c r="N13" s="142"/>
      <c r="O13" s="142"/>
      <c r="P13" s="142"/>
      <c r="Q13" s="142">
        <f t="shared" si="3"/>
        <v>1725</v>
      </c>
      <c r="R13" s="134" t="s">
        <v>27</v>
      </c>
      <c r="S13" s="134" t="s">
        <v>206</v>
      </c>
      <c r="T13" s="56" t="s">
        <v>203</v>
      </c>
      <c r="U13" s="56" t="s">
        <v>204</v>
      </c>
      <c r="V13" s="56"/>
      <c r="W13" s="70" t="s">
        <v>215</v>
      </c>
      <c r="X13" s="15"/>
      <c r="Y13" s="50"/>
      <c r="AA13" s="53" t="s">
        <v>194</v>
      </c>
      <c r="AB13" s="44">
        <f t="shared" si="4"/>
        <v>1494</v>
      </c>
      <c r="AC13" s="44">
        <f t="shared" si="5"/>
        <v>2</v>
      </c>
      <c r="AD13" s="45">
        <f>ROUND((AB13/$AB$14)*100,1)</f>
        <v>0.1</v>
      </c>
    </row>
    <row r="14" spans="1:30" ht="20.100000000000001" customHeight="1" x14ac:dyDescent="0.3">
      <c r="A14" s="133">
        <v>10</v>
      </c>
      <c r="B14" s="134" t="s">
        <v>25</v>
      </c>
      <c r="C14" s="135">
        <v>342</v>
      </c>
      <c r="D14" s="134" t="s">
        <v>36</v>
      </c>
      <c r="E14" s="136">
        <v>3349</v>
      </c>
      <c r="F14" s="136">
        <v>3349</v>
      </c>
      <c r="G14" s="136">
        <f t="shared" si="1"/>
        <v>3349</v>
      </c>
      <c r="H14" s="136"/>
      <c r="I14" s="136">
        <f t="shared" si="2"/>
        <v>0</v>
      </c>
      <c r="J14" s="136"/>
      <c r="K14" s="136"/>
      <c r="L14" s="136"/>
      <c r="M14" s="136"/>
      <c r="N14" s="142"/>
      <c r="O14" s="142"/>
      <c r="P14" s="142"/>
      <c r="Q14" s="142">
        <f t="shared" si="3"/>
        <v>3349</v>
      </c>
      <c r="R14" s="134" t="s">
        <v>27</v>
      </c>
      <c r="S14" s="134" t="s">
        <v>206</v>
      </c>
      <c r="T14" s="56" t="s">
        <v>203</v>
      </c>
      <c r="U14" s="56" t="s">
        <v>204</v>
      </c>
      <c r="V14" s="56"/>
      <c r="W14" s="70" t="s">
        <v>216</v>
      </c>
      <c r="X14" s="15"/>
      <c r="Y14" s="50"/>
      <c r="AA14" s="53" t="s">
        <v>13</v>
      </c>
      <c r="AB14" s="46">
        <f>SUM(AB6:AB13)</f>
        <v>2055114</v>
      </c>
      <c r="AC14" s="46">
        <f>SUM(AC6:AC13)</f>
        <v>157</v>
      </c>
      <c r="AD14" s="47">
        <f>SUM(AD6:AD13)</f>
        <v>99.999999999999986</v>
      </c>
    </row>
    <row r="15" spans="1:30" customFormat="1" ht="20.100000000000001" customHeight="1" x14ac:dyDescent="0.3">
      <c r="A15" s="137">
        <v>11</v>
      </c>
      <c r="B15" s="138" t="s">
        <v>25</v>
      </c>
      <c r="C15" s="139" t="s">
        <v>37</v>
      </c>
      <c r="D15" s="138" t="s">
        <v>38</v>
      </c>
      <c r="E15" s="140">
        <v>688</v>
      </c>
      <c r="F15" s="140">
        <v>532</v>
      </c>
      <c r="G15" s="140">
        <f t="shared" si="1"/>
        <v>532</v>
      </c>
      <c r="H15" s="140"/>
      <c r="I15" s="136">
        <f t="shared" si="2"/>
        <v>0</v>
      </c>
      <c r="J15" s="140"/>
      <c r="K15" s="140"/>
      <c r="L15" s="140"/>
      <c r="M15" s="140"/>
      <c r="N15" s="141"/>
      <c r="O15" s="141"/>
      <c r="P15" s="141"/>
      <c r="Q15" s="142">
        <f t="shared" si="3"/>
        <v>532</v>
      </c>
      <c r="R15" s="138" t="s">
        <v>29</v>
      </c>
      <c r="S15" s="138"/>
      <c r="T15" s="17"/>
      <c r="U15" s="17"/>
      <c r="V15" s="17"/>
      <c r="W15" s="69"/>
      <c r="X15" s="21"/>
      <c r="Y15" s="51"/>
    </row>
    <row r="16" spans="1:30" ht="20.100000000000001" customHeight="1" x14ac:dyDescent="0.3">
      <c r="A16" s="133">
        <v>12</v>
      </c>
      <c r="B16" s="134" t="s">
        <v>25</v>
      </c>
      <c r="C16" s="135" t="s">
        <v>39</v>
      </c>
      <c r="D16" s="134" t="s">
        <v>40</v>
      </c>
      <c r="E16" s="136">
        <v>5526</v>
      </c>
      <c r="F16" s="136">
        <v>5216</v>
      </c>
      <c r="G16" s="136">
        <f t="shared" si="1"/>
        <v>5216</v>
      </c>
      <c r="H16" s="136"/>
      <c r="I16" s="136">
        <f t="shared" si="2"/>
        <v>4066</v>
      </c>
      <c r="J16" s="136"/>
      <c r="K16" s="136"/>
      <c r="L16" s="136"/>
      <c r="M16" s="136"/>
      <c r="N16" s="142"/>
      <c r="O16" s="142">
        <v>4066</v>
      </c>
      <c r="P16" s="142"/>
      <c r="Q16" s="142">
        <f t="shared" si="3"/>
        <v>1150</v>
      </c>
      <c r="R16" s="134" t="s">
        <v>27</v>
      </c>
      <c r="S16" s="134" t="s">
        <v>206</v>
      </c>
      <c r="T16" s="56" t="s">
        <v>203</v>
      </c>
      <c r="U16" s="56" t="s">
        <v>204</v>
      </c>
      <c r="V16" s="56"/>
      <c r="W16" s="68" t="s">
        <v>217</v>
      </c>
      <c r="X16" s="15"/>
      <c r="Y16" s="50"/>
      <c r="Z16" s="126" t="s">
        <v>198</v>
      </c>
      <c r="AA16" s="126"/>
      <c r="AB16" s="53" t="s">
        <v>195</v>
      </c>
      <c r="AC16" s="53" t="s">
        <v>196</v>
      </c>
      <c r="AD16" s="53" t="s">
        <v>197</v>
      </c>
    </row>
    <row r="17" spans="1:30" customFormat="1" ht="20.100000000000001" customHeight="1" x14ac:dyDescent="0.3">
      <c r="A17" s="137">
        <v>13</v>
      </c>
      <c r="B17" s="138" t="s">
        <v>25</v>
      </c>
      <c r="C17" s="139">
        <v>347</v>
      </c>
      <c r="D17" s="138" t="s">
        <v>41</v>
      </c>
      <c r="E17" s="140">
        <v>9482</v>
      </c>
      <c r="F17" s="140">
        <v>2385</v>
      </c>
      <c r="G17" s="140">
        <f>F17-H17</f>
        <v>1889</v>
      </c>
      <c r="H17" s="140">
        <v>496</v>
      </c>
      <c r="I17" s="136">
        <f t="shared" si="2"/>
        <v>0</v>
      </c>
      <c r="J17" s="140"/>
      <c r="K17" s="140"/>
      <c r="L17" s="140"/>
      <c r="M17" s="140"/>
      <c r="N17" s="141"/>
      <c r="O17" s="141"/>
      <c r="P17" s="141"/>
      <c r="Q17" s="142">
        <f t="shared" si="3"/>
        <v>2385</v>
      </c>
      <c r="R17" s="138" t="s">
        <v>42</v>
      </c>
      <c r="S17" s="138"/>
      <c r="T17" s="17"/>
      <c r="U17" s="17"/>
      <c r="V17" s="17"/>
      <c r="W17" s="69"/>
      <c r="X17" s="21"/>
      <c r="Y17" s="51"/>
      <c r="Z17" s="127" t="s">
        <v>200</v>
      </c>
      <c r="AA17" s="56" t="s">
        <v>27</v>
      </c>
      <c r="AB17" s="44">
        <f>SUMPRODUCT(($R$5:$R$165=AA17)*($F$5:$F$165))</f>
        <v>1941773</v>
      </c>
      <c r="AC17" s="44">
        <f>SUMPRODUCT(N($R$5:$R$165=AA17))</f>
        <v>125</v>
      </c>
      <c r="AD17" s="45">
        <f>ROUND((AB17/$AB$27)*100,1)</f>
        <v>94.5</v>
      </c>
    </row>
    <row r="18" spans="1:30" ht="20.100000000000001" customHeight="1" x14ac:dyDescent="0.3">
      <c r="A18" s="133">
        <v>14</v>
      </c>
      <c r="B18" s="134" t="s">
        <v>25</v>
      </c>
      <c r="C18" s="135" t="s">
        <v>43</v>
      </c>
      <c r="D18" s="134" t="s">
        <v>40</v>
      </c>
      <c r="E18" s="136">
        <v>16860</v>
      </c>
      <c r="F18" s="136">
        <v>8595</v>
      </c>
      <c r="G18" s="136">
        <f t="shared" ref="G18:G26" si="6">F18-H18</f>
        <v>6090</v>
      </c>
      <c r="H18" s="136">
        <v>2505</v>
      </c>
      <c r="I18" s="136">
        <f t="shared" si="2"/>
        <v>0</v>
      </c>
      <c r="J18" s="136"/>
      <c r="K18" s="136"/>
      <c r="L18" s="136"/>
      <c r="M18" s="136"/>
      <c r="N18" s="142"/>
      <c r="O18" s="142"/>
      <c r="P18" s="142"/>
      <c r="Q18" s="142">
        <f t="shared" si="3"/>
        <v>8595</v>
      </c>
      <c r="R18" s="134" t="s">
        <v>27</v>
      </c>
      <c r="S18" s="134" t="s">
        <v>206</v>
      </c>
      <c r="T18" s="56" t="s">
        <v>203</v>
      </c>
      <c r="U18" s="56" t="s">
        <v>204</v>
      </c>
      <c r="V18" s="56"/>
      <c r="W18" s="68" t="s">
        <v>218</v>
      </c>
      <c r="X18" s="15"/>
      <c r="Y18" s="50"/>
      <c r="Z18" s="127"/>
      <c r="AA18" s="56" t="s">
        <v>45</v>
      </c>
      <c r="AB18" s="44">
        <f>SUMPRODUCT(($R$5:$R$165=AA18)*($F$5:$F$165))</f>
        <v>7056</v>
      </c>
      <c r="AC18" s="44">
        <f>SUMPRODUCT(N($R$5:$R$165=AA18))</f>
        <v>1</v>
      </c>
      <c r="AD18" s="45">
        <f>ROUND((AB18/$AB$27)*100,1)</f>
        <v>0.3</v>
      </c>
    </row>
    <row r="19" spans="1:30" ht="20.100000000000001" customHeight="1" x14ac:dyDescent="0.3">
      <c r="A19" s="133">
        <v>15</v>
      </c>
      <c r="B19" s="134" t="s">
        <v>25</v>
      </c>
      <c r="C19" s="135" t="s">
        <v>44</v>
      </c>
      <c r="D19" s="134" t="s">
        <v>40</v>
      </c>
      <c r="E19" s="136">
        <v>19640</v>
      </c>
      <c r="F19" s="136">
        <v>7056</v>
      </c>
      <c r="G19" s="136">
        <f t="shared" si="6"/>
        <v>6160</v>
      </c>
      <c r="H19" s="136">
        <v>896</v>
      </c>
      <c r="I19" s="136">
        <f t="shared" si="2"/>
        <v>0</v>
      </c>
      <c r="J19" s="136"/>
      <c r="K19" s="136"/>
      <c r="L19" s="136"/>
      <c r="M19" s="136"/>
      <c r="N19" s="142"/>
      <c r="O19" s="142"/>
      <c r="P19" s="142"/>
      <c r="Q19" s="142">
        <f t="shared" si="3"/>
        <v>7056</v>
      </c>
      <c r="R19" s="134" t="s">
        <v>45</v>
      </c>
      <c r="S19" s="134" t="s">
        <v>46</v>
      </c>
      <c r="T19" s="56"/>
      <c r="U19" s="56"/>
      <c r="V19" s="56"/>
      <c r="W19" s="68"/>
      <c r="X19" s="15"/>
      <c r="Y19" s="50"/>
      <c r="Z19" s="127"/>
      <c r="AA19" s="56" t="s">
        <v>48</v>
      </c>
      <c r="AB19" s="44">
        <f t="shared" ref="AB19:AB26" si="7">SUMPRODUCT(($R$5:$R$165=AA19)*($F$5:$F$165))</f>
        <v>0</v>
      </c>
      <c r="AC19" s="44">
        <f t="shared" ref="AC19:AC26" si="8">SUMPRODUCT(N($R$5:$R$165=AA19))</f>
        <v>0</v>
      </c>
      <c r="AD19" s="45">
        <f>ROUND((AB19/$AB$27)*100,1)</f>
        <v>0</v>
      </c>
    </row>
    <row r="20" spans="1:30" ht="20.100000000000001" customHeight="1" x14ac:dyDescent="0.3">
      <c r="A20" s="133">
        <v>16</v>
      </c>
      <c r="B20" s="134" t="s">
        <v>25</v>
      </c>
      <c r="C20" s="135" t="s">
        <v>47</v>
      </c>
      <c r="D20" s="134" t="s">
        <v>40</v>
      </c>
      <c r="E20" s="136">
        <v>18145</v>
      </c>
      <c r="F20" s="136">
        <v>18145</v>
      </c>
      <c r="G20" s="136">
        <f t="shared" si="6"/>
        <v>18145</v>
      </c>
      <c r="H20" s="136"/>
      <c r="I20" s="136">
        <f t="shared" si="2"/>
        <v>0</v>
      </c>
      <c r="J20" s="136"/>
      <c r="K20" s="136"/>
      <c r="L20" s="136"/>
      <c r="M20" s="136"/>
      <c r="N20" s="142"/>
      <c r="O20" s="142"/>
      <c r="P20" s="142"/>
      <c r="Q20" s="142">
        <f t="shared" si="3"/>
        <v>18145</v>
      </c>
      <c r="R20" s="134" t="s">
        <v>27</v>
      </c>
      <c r="S20" s="134" t="s">
        <v>206</v>
      </c>
      <c r="T20" s="56" t="s">
        <v>203</v>
      </c>
      <c r="U20" s="56" t="s">
        <v>204</v>
      </c>
      <c r="V20" s="56"/>
      <c r="W20" s="68" t="s">
        <v>219</v>
      </c>
      <c r="X20" s="15"/>
      <c r="Y20" s="50"/>
      <c r="Z20" s="127"/>
      <c r="AA20" s="17" t="s">
        <v>85</v>
      </c>
      <c r="AB20" s="44">
        <f t="shared" si="7"/>
        <v>98</v>
      </c>
      <c r="AC20" s="44">
        <f t="shared" si="8"/>
        <v>1</v>
      </c>
      <c r="AD20" s="45">
        <f>ROUNDUP((AB20/$AB$27)*100,1)</f>
        <v>0.1</v>
      </c>
    </row>
    <row r="21" spans="1:30" ht="20.100000000000001" customHeight="1" x14ac:dyDescent="0.3">
      <c r="A21" s="133">
        <v>17</v>
      </c>
      <c r="B21" s="134" t="s">
        <v>25</v>
      </c>
      <c r="C21" s="135" t="s">
        <v>49</v>
      </c>
      <c r="D21" s="134" t="s">
        <v>40</v>
      </c>
      <c r="E21" s="136">
        <v>11127</v>
      </c>
      <c r="F21" s="136">
        <v>11127</v>
      </c>
      <c r="G21" s="136">
        <f t="shared" si="6"/>
        <v>7660</v>
      </c>
      <c r="H21" s="136">
        <v>3467</v>
      </c>
      <c r="I21" s="136">
        <f t="shared" si="2"/>
        <v>0</v>
      </c>
      <c r="J21" s="136"/>
      <c r="K21" s="136"/>
      <c r="L21" s="136"/>
      <c r="M21" s="136"/>
      <c r="N21" s="142"/>
      <c r="O21" s="142"/>
      <c r="P21" s="142"/>
      <c r="Q21" s="142">
        <f t="shared" si="3"/>
        <v>11127</v>
      </c>
      <c r="R21" s="134" t="s">
        <v>27</v>
      </c>
      <c r="S21" s="134" t="s">
        <v>206</v>
      </c>
      <c r="T21" s="56" t="s">
        <v>203</v>
      </c>
      <c r="U21" s="56" t="s">
        <v>204</v>
      </c>
      <c r="V21" s="56"/>
      <c r="W21" s="68" t="s">
        <v>220</v>
      </c>
      <c r="X21" s="15"/>
      <c r="Y21" s="50"/>
      <c r="Z21" s="126" t="s">
        <v>201</v>
      </c>
      <c r="AA21" s="17" t="s">
        <v>199</v>
      </c>
      <c r="AB21" s="44">
        <f t="shared" si="7"/>
        <v>1425</v>
      </c>
      <c r="AC21" s="44">
        <f t="shared" si="8"/>
        <v>3</v>
      </c>
      <c r="AD21" s="45">
        <f t="shared" ref="AD21:AD26" si="9">ROUND((AB21/$AB$27)*100,1)</f>
        <v>0.1</v>
      </c>
    </row>
    <row r="22" spans="1:30" ht="20.100000000000001" customHeight="1" x14ac:dyDescent="0.3">
      <c r="A22" s="133">
        <v>18</v>
      </c>
      <c r="B22" s="134" t="s">
        <v>25</v>
      </c>
      <c r="C22" s="135" t="s">
        <v>50</v>
      </c>
      <c r="D22" s="134" t="s">
        <v>40</v>
      </c>
      <c r="E22" s="136">
        <v>11485</v>
      </c>
      <c r="F22" s="136">
        <v>7647</v>
      </c>
      <c r="G22" s="136">
        <f t="shared" si="6"/>
        <v>2225</v>
      </c>
      <c r="H22" s="136">
        <v>5422</v>
      </c>
      <c r="I22" s="136">
        <f t="shared" si="2"/>
        <v>0</v>
      </c>
      <c r="J22" s="136"/>
      <c r="K22" s="136"/>
      <c r="L22" s="136"/>
      <c r="M22" s="136"/>
      <c r="N22" s="142"/>
      <c r="O22" s="142"/>
      <c r="P22" s="142"/>
      <c r="Q22" s="142">
        <f t="shared" si="3"/>
        <v>7647</v>
      </c>
      <c r="R22" s="134" t="s">
        <v>27</v>
      </c>
      <c r="S22" s="134" t="s">
        <v>206</v>
      </c>
      <c r="T22" s="56" t="s">
        <v>203</v>
      </c>
      <c r="U22" s="56" t="s">
        <v>204</v>
      </c>
      <c r="V22" s="56"/>
      <c r="W22" s="68" t="s">
        <v>221</v>
      </c>
      <c r="X22" s="15"/>
      <c r="Y22" s="50"/>
      <c r="Z22" s="126"/>
      <c r="AA22" s="17" t="s">
        <v>29</v>
      </c>
      <c r="AB22" s="44">
        <f t="shared" si="7"/>
        <v>10970</v>
      </c>
      <c r="AC22" s="44">
        <f t="shared" si="8"/>
        <v>9</v>
      </c>
      <c r="AD22" s="45">
        <f t="shared" si="9"/>
        <v>0.5</v>
      </c>
    </row>
    <row r="23" spans="1:30" ht="20.100000000000001" customHeight="1" x14ac:dyDescent="0.3">
      <c r="A23" s="133">
        <v>19</v>
      </c>
      <c r="B23" s="134" t="s">
        <v>25</v>
      </c>
      <c r="C23" s="135" t="s">
        <v>51</v>
      </c>
      <c r="D23" s="134" t="s">
        <v>40</v>
      </c>
      <c r="E23" s="136">
        <v>44245</v>
      </c>
      <c r="F23" s="136">
        <v>44245</v>
      </c>
      <c r="G23" s="136">
        <f t="shared" si="6"/>
        <v>43716</v>
      </c>
      <c r="H23" s="136">
        <v>529</v>
      </c>
      <c r="I23" s="136">
        <f t="shared" si="2"/>
        <v>0</v>
      </c>
      <c r="J23" s="136"/>
      <c r="K23" s="136"/>
      <c r="L23" s="136"/>
      <c r="M23" s="136"/>
      <c r="N23" s="142"/>
      <c r="O23" s="142"/>
      <c r="P23" s="142"/>
      <c r="Q23" s="142">
        <f t="shared" si="3"/>
        <v>44245</v>
      </c>
      <c r="R23" s="134" t="s">
        <v>27</v>
      </c>
      <c r="S23" s="134" t="s">
        <v>206</v>
      </c>
      <c r="T23" s="56" t="s">
        <v>203</v>
      </c>
      <c r="U23" s="56" t="s">
        <v>204</v>
      </c>
      <c r="V23" s="56"/>
      <c r="W23" s="68" t="s">
        <v>222</v>
      </c>
      <c r="X23" s="15"/>
      <c r="Y23" s="50"/>
      <c r="Z23" s="126"/>
      <c r="AA23" s="17" t="s">
        <v>42</v>
      </c>
      <c r="AB23" s="44">
        <f t="shared" si="7"/>
        <v>2385</v>
      </c>
      <c r="AC23" s="44">
        <f t="shared" si="8"/>
        <v>1</v>
      </c>
      <c r="AD23" s="45">
        <f t="shared" si="9"/>
        <v>0.1</v>
      </c>
    </row>
    <row r="24" spans="1:30" ht="20.100000000000001" customHeight="1" x14ac:dyDescent="0.3">
      <c r="A24" s="133">
        <v>20</v>
      </c>
      <c r="B24" s="134" t="s">
        <v>25</v>
      </c>
      <c r="C24" s="135" t="s">
        <v>52</v>
      </c>
      <c r="D24" s="134" t="s">
        <v>40</v>
      </c>
      <c r="E24" s="136">
        <v>19821</v>
      </c>
      <c r="F24" s="136">
        <v>19821</v>
      </c>
      <c r="G24" s="136">
        <f t="shared" si="6"/>
        <v>3655</v>
      </c>
      <c r="H24" s="136">
        <v>16166</v>
      </c>
      <c r="I24" s="136">
        <f t="shared" si="2"/>
        <v>0</v>
      </c>
      <c r="J24" s="136"/>
      <c r="K24" s="136"/>
      <c r="L24" s="136"/>
      <c r="M24" s="136"/>
      <c r="N24" s="142"/>
      <c r="O24" s="142"/>
      <c r="P24" s="142"/>
      <c r="Q24" s="142">
        <f t="shared" si="3"/>
        <v>19821</v>
      </c>
      <c r="R24" s="134" t="s">
        <v>27</v>
      </c>
      <c r="S24" s="134" t="s">
        <v>206</v>
      </c>
      <c r="T24" s="56" t="s">
        <v>203</v>
      </c>
      <c r="U24" s="56" t="s">
        <v>204</v>
      </c>
      <c r="V24" s="56"/>
      <c r="W24" s="68" t="s">
        <v>223</v>
      </c>
      <c r="X24" s="15"/>
      <c r="Y24" s="50"/>
      <c r="Z24" s="126"/>
      <c r="AA24" s="17" t="s">
        <v>70</v>
      </c>
      <c r="AB24" s="44">
        <f t="shared" si="7"/>
        <v>87156</v>
      </c>
      <c r="AC24" s="44">
        <f t="shared" si="8"/>
        <v>14</v>
      </c>
      <c r="AD24" s="45">
        <f t="shared" si="9"/>
        <v>4.2</v>
      </c>
    </row>
    <row r="25" spans="1:30" ht="20.100000000000001" customHeight="1" x14ac:dyDescent="0.3">
      <c r="A25" s="133">
        <v>21</v>
      </c>
      <c r="B25" s="134" t="s">
        <v>25</v>
      </c>
      <c r="C25" s="135" t="s">
        <v>53</v>
      </c>
      <c r="D25" s="134" t="s">
        <v>40</v>
      </c>
      <c r="E25" s="136">
        <v>13686</v>
      </c>
      <c r="F25" s="136">
        <v>13686</v>
      </c>
      <c r="G25" s="136">
        <f t="shared" si="6"/>
        <v>13686</v>
      </c>
      <c r="H25" s="136"/>
      <c r="I25" s="136">
        <f t="shared" si="2"/>
        <v>0</v>
      </c>
      <c r="J25" s="136"/>
      <c r="K25" s="136"/>
      <c r="L25" s="136"/>
      <c r="M25" s="136"/>
      <c r="N25" s="142"/>
      <c r="O25" s="142"/>
      <c r="P25" s="142"/>
      <c r="Q25" s="142">
        <f t="shared" si="3"/>
        <v>13686</v>
      </c>
      <c r="R25" s="134" t="s">
        <v>27</v>
      </c>
      <c r="S25" s="134" t="s">
        <v>206</v>
      </c>
      <c r="T25" s="56" t="s">
        <v>203</v>
      </c>
      <c r="U25" s="56" t="s">
        <v>204</v>
      </c>
      <c r="V25" s="56"/>
      <c r="W25" s="68" t="s">
        <v>224</v>
      </c>
      <c r="X25" s="15"/>
      <c r="Y25" s="50"/>
      <c r="Z25" s="126" t="s">
        <v>202</v>
      </c>
      <c r="AA25" s="17" t="s">
        <v>62</v>
      </c>
      <c r="AB25" s="44">
        <f t="shared" si="7"/>
        <v>3458</v>
      </c>
      <c r="AC25" s="44">
        <f t="shared" si="8"/>
        <v>1</v>
      </c>
      <c r="AD25" s="45">
        <f t="shared" si="9"/>
        <v>0.2</v>
      </c>
    </row>
    <row r="26" spans="1:30" ht="20.100000000000001" customHeight="1" x14ac:dyDescent="0.3">
      <c r="A26" s="133">
        <v>22</v>
      </c>
      <c r="B26" s="134" t="s">
        <v>25</v>
      </c>
      <c r="C26" s="135" t="s">
        <v>54</v>
      </c>
      <c r="D26" s="134" t="s">
        <v>40</v>
      </c>
      <c r="E26" s="136">
        <v>8628</v>
      </c>
      <c r="F26" s="136">
        <v>8628</v>
      </c>
      <c r="G26" s="136">
        <f t="shared" si="6"/>
        <v>8628</v>
      </c>
      <c r="H26" s="136"/>
      <c r="I26" s="136">
        <f t="shared" si="2"/>
        <v>0</v>
      </c>
      <c r="J26" s="136"/>
      <c r="K26" s="136"/>
      <c r="L26" s="136"/>
      <c r="M26" s="136"/>
      <c r="N26" s="142"/>
      <c r="O26" s="142"/>
      <c r="P26" s="142"/>
      <c r="Q26" s="142">
        <f t="shared" si="3"/>
        <v>8628</v>
      </c>
      <c r="R26" s="134" t="s">
        <v>27</v>
      </c>
      <c r="S26" s="134" t="s">
        <v>206</v>
      </c>
      <c r="T26" s="56" t="s">
        <v>203</v>
      </c>
      <c r="U26" s="56" t="s">
        <v>204</v>
      </c>
      <c r="V26" s="56"/>
      <c r="W26" s="68" t="s">
        <v>225</v>
      </c>
      <c r="X26" s="15"/>
      <c r="Y26" s="50"/>
      <c r="Z26" s="126"/>
      <c r="AA26" s="17" t="s">
        <v>68</v>
      </c>
      <c r="AB26" s="44">
        <f t="shared" si="7"/>
        <v>0</v>
      </c>
      <c r="AC26" s="44">
        <f t="shared" si="8"/>
        <v>0</v>
      </c>
      <c r="AD26" s="45">
        <f t="shared" si="9"/>
        <v>0</v>
      </c>
    </row>
    <row r="27" spans="1:30" ht="20.100000000000001" customHeight="1" x14ac:dyDescent="0.3">
      <c r="A27" s="133">
        <v>23</v>
      </c>
      <c r="B27" s="134" t="s">
        <v>25</v>
      </c>
      <c r="C27" s="135" t="s">
        <v>55</v>
      </c>
      <c r="D27" s="134" t="s">
        <v>40</v>
      </c>
      <c r="E27" s="136">
        <v>31682</v>
      </c>
      <c r="F27" s="136">
        <v>31682</v>
      </c>
      <c r="G27" s="136">
        <v>29124</v>
      </c>
      <c r="H27" s="136">
        <v>2558</v>
      </c>
      <c r="I27" s="136">
        <f t="shared" si="2"/>
        <v>0</v>
      </c>
      <c r="J27" s="136"/>
      <c r="K27" s="136"/>
      <c r="L27" s="136"/>
      <c r="M27" s="136"/>
      <c r="N27" s="142"/>
      <c r="O27" s="142"/>
      <c r="P27" s="142"/>
      <c r="Q27" s="142">
        <f t="shared" si="3"/>
        <v>31682</v>
      </c>
      <c r="R27" s="134" t="s">
        <v>27</v>
      </c>
      <c r="S27" s="134" t="s">
        <v>206</v>
      </c>
      <c r="T27" s="56" t="s">
        <v>203</v>
      </c>
      <c r="U27" s="56" t="s">
        <v>204</v>
      </c>
      <c r="V27" s="56"/>
      <c r="W27" s="68" t="s">
        <v>226</v>
      </c>
      <c r="X27" s="15"/>
      <c r="Y27" s="50"/>
      <c r="Z27" s="126" t="s">
        <v>13</v>
      </c>
      <c r="AA27" s="126"/>
      <c r="AB27" s="46">
        <f>SUM(AB17:AB26)</f>
        <v>2054321</v>
      </c>
      <c r="AC27" s="46">
        <f>SUM(AC17:AC26)</f>
        <v>155</v>
      </c>
      <c r="AD27" s="47">
        <f>SUM(AD17:AD26)</f>
        <v>99.999999999999986</v>
      </c>
    </row>
    <row r="28" spans="1:30" ht="20.100000000000001" customHeight="1" x14ac:dyDescent="0.3">
      <c r="A28" s="133">
        <v>24</v>
      </c>
      <c r="B28" s="134" t="s">
        <v>25</v>
      </c>
      <c r="C28" s="135" t="s">
        <v>56</v>
      </c>
      <c r="D28" s="134" t="s">
        <v>40</v>
      </c>
      <c r="E28" s="136">
        <v>5454</v>
      </c>
      <c r="F28" s="136">
        <v>5454</v>
      </c>
      <c r="G28" s="136">
        <f t="shared" ref="G28:G67" si="10">F28-H28</f>
        <v>3370</v>
      </c>
      <c r="H28" s="136">
        <v>2084</v>
      </c>
      <c r="I28" s="136">
        <f t="shared" si="2"/>
        <v>0</v>
      </c>
      <c r="J28" s="136"/>
      <c r="K28" s="136"/>
      <c r="L28" s="136"/>
      <c r="M28" s="136"/>
      <c r="N28" s="142"/>
      <c r="O28" s="142"/>
      <c r="P28" s="142"/>
      <c r="Q28" s="142">
        <f t="shared" si="3"/>
        <v>5454</v>
      </c>
      <c r="R28" s="134" t="s">
        <v>27</v>
      </c>
      <c r="S28" s="134" t="s">
        <v>206</v>
      </c>
      <c r="T28" s="56" t="s">
        <v>203</v>
      </c>
      <c r="U28" s="56" t="s">
        <v>204</v>
      </c>
      <c r="V28" s="56"/>
      <c r="W28" s="68" t="s">
        <v>227</v>
      </c>
      <c r="X28" s="15"/>
      <c r="Y28" s="50"/>
    </row>
    <row r="29" spans="1:30" ht="20.100000000000001" customHeight="1" x14ac:dyDescent="0.3">
      <c r="A29" s="133">
        <v>25</v>
      </c>
      <c r="B29" s="134" t="s">
        <v>25</v>
      </c>
      <c r="C29" s="135" t="s">
        <v>57</v>
      </c>
      <c r="D29" s="134" t="s">
        <v>40</v>
      </c>
      <c r="E29" s="136">
        <v>23207</v>
      </c>
      <c r="F29" s="136">
        <v>10576</v>
      </c>
      <c r="G29" s="136">
        <f t="shared" si="10"/>
        <v>8933</v>
      </c>
      <c r="H29" s="136">
        <v>1643</v>
      </c>
      <c r="I29" s="136">
        <f t="shared" si="2"/>
        <v>0</v>
      </c>
      <c r="J29" s="136"/>
      <c r="K29" s="136"/>
      <c r="L29" s="136"/>
      <c r="M29" s="136"/>
      <c r="N29" s="142"/>
      <c r="O29" s="142"/>
      <c r="P29" s="142"/>
      <c r="Q29" s="142">
        <f t="shared" si="3"/>
        <v>10576</v>
      </c>
      <c r="R29" s="134" t="s">
        <v>27</v>
      </c>
      <c r="S29" s="134" t="s">
        <v>206</v>
      </c>
      <c r="T29" s="56" t="s">
        <v>203</v>
      </c>
      <c r="U29" s="56" t="s">
        <v>204</v>
      </c>
      <c r="V29" s="56"/>
      <c r="W29" s="68" t="s">
        <v>228</v>
      </c>
      <c r="X29" s="15"/>
      <c r="Y29" s="50"/>
    </row>
    <row r="30" spans="1:30" ht="20.100000000000001" customHeight="1" x14ac:dyDescent="0.3">
      <c r="A30" s="133">
        <v>26</v>
      </c>
      <c r="B30" s="134" t="s">
        <v>25</v>
      </c>
      <c r="C30" s="135" t="s">
        <v>58</v>
      </c>
      <c r="D30" s="134" t="s">
        <v>40</v>
      </c>
      <c r="E30" s="136">
        <v>23405</v>
      </c>
      <c r="F30" s="136">
        <v>15092</v>
      </c>
      <c r="G30" s="136">
        <f t="shared" si="10"/>
        <v>15092</v>
      </c>
      <c r="H30" s="136"/>
      <c r="I30" s="136">
        <f t="shared" si="2"/>
        <v>14229</v>
      </c>
      <c r="J30" s="136"/>
      <c r="K30" s="136"/>
      <c r="L30" s="136"/>
      <c r="M30" s="136"/>
      <c r="N30" s="142"/>
      <c r="O30" s="142">
        <v>7437</v>
      </c>
      <c r="P30" s="142">
        <v>6792</v>
      </c>
      <c r="Q30" s="142">
        <f t="shared" si="3"/>
        <v>863</v>
      </c>
      <c r="R30" s="134" t="s">
        <v>27</v>
      </c>
      <c r="S30" s="134" t="s">
        <v>206</v>
      </c>
      <c r="T30" s="56" t="s">
        <v>203</v>
      </c>
      <c r="U30" s="56" t="s">
        <v>204</v>
      </c>
      <c r="V30" s="56"/>
      <c r="W30" s="68" t="s">
        <v>229</v>
      </c>
      <c r="X30" s="15"/>
      <c r="Y30" s="50"/>
    </row>
    <row r="31" spans="1:30" ht="20.100000000000001" customHeight="1" x14ac:dyDescent="0.3">
      <c r="A31" s="133">
        <v>27</v>
      </c>
      <c r="B31" s="134" t="s">
        <v>25</v>
      </c>
      <c r="C31" s="135" t="s">
        <v>59</v>
      </c>
      <c r="D31" s="134" t="s">
        <v>40</v>
      </c>
      <c r="E31" s="136">
        <v>29454</v>
      </c>
      <c r="F31" s="136">
        <v>29454</v>
      </c>
      <c r="G31" s="136">
        <f t="shared" si="10"/>
        <v>29454</v>
      </c>
      <c r="H31" s="136"/>
      <c r="I31" s="136">
        <f t="shared" si="2"/>
        <v>24518</v>
      </c>
      <c r="J31" s="136"/>
      <c r="K31" s="136"/>
      <c r="L31" s="136"/>
      <c r="M31" s="136"/>
      <c r="N31" s="142"/>
      <c r="O31" s="142">
        <v>16585</v>
      </c>
      <c r="P31" s="142">
        <v>7933</v>
      </c>
      <c r="Q31" s="142">
        <f t="shared" si="3"/>
        <v>4936</v>
      </c>
      <c r="R31" s="134" t="s">
        <v>27</v>
      </c>
      <c r="S31" s="134" t="s">
        <v>206</v>
      </c>
      <c r="T31" s="56" t="s">
        <v>203</v>
      </c>
      <c r="U31" s="56" t="s">
        <v>204</v>
      </c>
      <c r="V31" s="56"/>
      <c r="W31" s="68" t="s">
        <v>230</v>
      </c>
      <c r="X31" s="15"/>
      <c r="Y31" s="50"/>
    </row>
    <row r="32" spans="1:30" customFormat="1" ht="20.100000000000001" customHeight="1" x14ac:dyDescent="0.3">
      <c r="A32" s="137">
        <v>28</v>
      </c>
      <c r="B32" s="138" t="s">
        <v>25</v>
      </c>
      <c r="C32" s="139" t="s">
        <v>60</v>
      </c>
      <c r="D32" s="138" t="s">
        <v>41</v>
      </c>
      <c r="E32" s="140">
        <v>8082</v>
      </c>
      <c r="F32" s="140">
        <v>8082</v>
      </c>
      <c r="G32" s="140">
        <f t="shared" si="10"/>
        <v>8082</v>
      </c>
      <c r="H32" s="140"/>
      <c r="I32" s="136">
        <f t="shared" si="2"/>
        <v>3680</v>
      </c>
      <c r="J32" s="140"/>
      <c r="K32" s="140"/>
      <c r="L32" s="140"/>
      <c r="M32" s="140"/>
      <c r="N32" s="141"/>
      <c r="O32" s="141">
        <v>3680</v>
      </c>
      <c r="P32" s="141"/>
      <c r="Q32" s="142">
        <f t="shared" si="3"/>
        <v>4402</v>
      </c>
      <c r="R32" s="138" t="s">
        <v>29</v>
      </c>
      <c r="S32" s="138"/>
      <c r="T32" s="17"/>
      <c r="U32" s="17"/>
      <c r="V32" s="17"/>
      <c r="W32" s="69"/>
      <c r="X32" s="21"/>
      <c r="Y32" s="51"/>
    </row>
    <row r="33" spans="1:25" customFormat="1" ht="20.100000000000001" customHeight="1" x14ac:dyDescent="0.3">
      <c r="A33" s="137">
        <v>29</v>
      </c>
      <c r="B33" s="138" t="s">
        <v>25</v>
      </c>
      <c r="C33" s="139" t="s">
        <v>61</v>
      </c>
      <c r="D33" s="138" t="s">
        <v>41</v>
      </c>
      <c r="E33" s="140">
        <v>3458</v>
      </c>
      <c r="F33" s="140">
        <v>3458</v>
      </c>
      <c r="G33" s="140">
        <f t="shared" si="10"/>
        <v>3458</v>
      </c>
      <c r="H33" s="140"/>
      <c r="I33" s="136">
        <f t="shared" si="2"/>
        <v>0</v>
      </c>
      <c r="J33" s="140"/>
      <c r="K33" s="140"/>
      <c r="L33" s="140"/>
      <c r="M33" s="140"/>
      <c r="N33" s="141"/>
      <c r="O33" s="141"/>
      <c r="P33" s="141"/>
      <c r="Q33" s="142">
        <f t="shared" si="3"/>
        <v>3458</v>
      </c>
      <c r="R33" s="138" t="s">
        <v>62</v>
      </c>
      <c r="S33" s="138"/>
      <c r="T33" s="17"/>
      <c r="U33" s="17"/>
      <c r="V33" s="17"/>
      <c r="W33" s="69"/>
      <c r="X33" s="21"/>
      <c r="Y33" s="51"/>
    </row>
    <row r="34" spans="1:25" customFormat="1" ht="20.100000000000001" customHeight="1" x14ac:dyDescent="0.3">
      <c r="A34" s="137">
        <v>30</v>
      </c>
      <c r="B34" s="138" t="s">
        <v>25</v>
      </c>
      <c r="C34" s="139" t="s">
        <v>63</v>
      </c>
      <c r="D34" s="138" t="s">
        <v>41</v>
      </c>
      <c r="E34" s="140">
        <v>265</v>
      </c>
      <c r="F34" s="140">
        <v>263</v>
      </c>
      <c r="G34" s="140">
        <f t="shared" si="10"/>
        <v>263</v>
      </c>
      <c r="H34" s="140"/>
      <c r="I34" s="136">
        <f t="shared" si="2"/>
        <v>0</v>
      </c>
      <c r="J34" s="140"/>
      <c r="K34" s="140"/>
      <c r="L34" s="140"/>
      <c r="M34" s="140"/>
      <c r="N34" s="141"/>
      <c r="O34" s="141"/>
      <c r="P34" s="141"/>
      <c r="Q34" s="142">
        <f t="shared" si="3"/>
        <v>263</v>
      </c>
      <c r="R34" s="138" t="s">
        <v>29</v>
      </c>
      <c r="S34" s="138"/>
      <c r="T34" s="17"/>
      <c r="U34" s="17"/>
      <c r="V34" s="17"/>
      <c r="W34" s="69"/>
      <c r="X34" s="21"/>
      <c r="Y34" s="51"/>
    </row>
    <row r="35" spans="1:25" ht="20.100000000000001" customHeight="1" x14ac:dyDescent="0.3">
      <c r="A35" s="133">
        <v>31</v>
      </c>
      <c r="B35" s="134" t="s">
        <v>25</v>
      </c>
      <c r="C35" s="135" t="s">
        <v>64</v>
      </c>
      <c r="D35" s="134" t="s">
        <v>40</v>
      </c>
      <c r="E35" s="136">
        <v>19834</v>
      </c>
      <c r="F35" s="136">
        <v>19834</v>
      </c>
      <c r="G35" s="136">
        <f t="shared" si="10"/>
        <v>19834</v>
      </c>
      <c r="H35" s="136"/>
      <c r="I35" s="136">
        <f t="shared" si="2"/>
        <v>4506</v>
      </c>
      <c r="J35" s="136"/>
      <c r="K35" s="136"/>
      <c r="L35" s="136"/>
      <c r="M35" s="136"/>
      <c r="N35" s="142"/>
      <c r="O35" s="142"/>
      <c r="P35" s="142">
        <v>4506</v>
      </c>
      <c r="Q35" s="142">
        <f t="shared" si="3"/>
        <v>15328</v>
      </c>
      <c r="R35" s="134" t="s">
        <v>27</v>
      </c>
      <c r="S35" s="134" t="s">
        <v>206</v>
      </c>
      <c r="T35" s="56" t="s">
        <v>203</v>
      </c>
      <c r="U35" s="56" t="s">
        <v>204</v>
      </c>
      <c r="V35" s="56"/>
      <c r="W35" s="68" t="s">
        <v>231</v>
      </c>
      <c r="X35" s="15"/>
      <c r="Y35" s="50"/>
    </row>
    <row r="36" spans="1:25" ht="20.100000000000001" customHeight="1" x14ac:dyDescent="0.3">
      <c r="A36" s="133">
        <v>32</v>
      </c>
      <c r="B36" s="134" t="s">
        <v>25</v>
      </c>
      <c r="C36" s="135" t="s">
        <v>65</v>
      </c>
      <c r="D36" s="134" t="s">
        <v>40</v>
      </c>
      <c r="E36" s="136">
        <v>397</v>
      </c>
      <c r="F36" s="136">
        <v>397</v>
      </c>
      <c r="G36" s="136">
        <f t="shared" si="10"/>
        <v>397</v>
      </c>
      <c r="H36" s="136"/>
      <c r="I36" s="136">
        <f t="shared" si="2"/>
        <v>93</v>
      </c>
      <c r="J36" s="136"/>
      <c r="K36" s="136"/>
      <c r="L36" s="136"/>
      <c r="M36" s="136"/>
      <c r="N36" s="142"/>
      <c r="O36" s="142"/>
      <c r="P36" s="142">
        <v>93</v>
      </c>
      <c r="Q36" s="142">
        <f t="shared" si="3"/>
        <v>304</v>
      </c>
      <c r="R36" s="134" t="s">
        <v>27</v>
      </c>
      <c r="S36" s="134" t="s">
        <v>206</v>
      </c>
      <c r="T36" s="56" t="s">
        <v>203</v>
      </c>
      <c r="U36" s="56" t="s">
        <v>204</v>
      </c>
      <c r="V36" s="56"/>
      <c r="W36" s="68" t="s">
        <v>232</v>
      </c>
      <c r="X36" s="15"/>
      <c r="Y36" s="50"/>
    </row>
    <row r="37" spans="1:25" ht="20.100000000000001" customHeight="1" x14ac:dyDescent="0.3">
      <c r="A37" s="133">
        <v>33</v>
      </c>
      <c r="B37" s="134" t="s">
        <v>25</v>
      </c>
      <c r="C37" s="135" t="s">
        <v>66</v>
      </c>
      <c r="D37" s="134" t="s">
        <v>40</v>
      </c>
      <c r="E37" s="136">
        <v>12198</v>
      </c>
      <c r="F37" s="136">
        <v>12198</v>
      </c>
      <c r="G37" s="136">
        <f t="shared" si="10"/>
        <v>12198</v>
      </c>
      <c r="H37" s="136"/>
      <c r="I37" s="136">
        <f t="shared" si="2"/>
        <v>0</v>
      </c>
      <c r="J37" s="136"/>
      <c r="K37" s="136"/>
      <c r="L37" s="136"/>
      <c r="M37" s="136"/>
      <c r="N37" s="142"/>
      <c r="O37" s="142"/>
      <c r="P37" s="142"/>
      <c r="Q37" s="142">
        <f t="shared" si="3"/>
        <v>12198</v>
      </c>
      <c r="R37" s="134" t="s">
        <v>27</v>
      </c>
      <c r="S37" s="134" t="s">
        <v>206</v>
      </c>
      <c r="T37" s="56" t="s">
        <v>203</v>
      </c>
      <c r="U37" s="56" t="s">
        <v>204</v>
      </c>
      <c r="V37" s="56"/>
      <c r="W37" s="68" t="s">
        <v>233</v>
      </c>
      <c r="X37" s="15"/>
      <c r="Y37" s="50"/>
    </row>
    <row r="38" spans="1:25" customFormat="1" ht="20.100000000000001" customHeight="1" x14ac:dyDescent="0.3">
      <c r="A38" s="137">
        <v>34</v>
      </c>
      <c r="B38" s="138" t="s">
        <v>25</v>
      </c>
      <c r="C38" s="139" t="s">
        <v>67</v>
      </c>
      <c r="D38" s="138" t="s">
        <v>40</v>
      </c>
      <c r="E38" s="140">
        <v>10116</v>
      </c>
      <c r="F38" s="140">
        <v>8948</v>
      </c>
      <c r="G38" s="140">
        <f t="shared" si="10"/>
        <v>7993</v>
      </c>
      <c r="H38" s="140">
        <v>955</v>
      </c>
      <c r="I38" s="136">
        <f t="shared" si="2"/>
        <v>0</v>
      </c>
      <c r="J38" s="140"/>
      <c r="K38" s="140"/>
      <c r="L38" s="140"/>
      <c r="M38" s="140"/>
      <c r="N38" s="141"/>
      <c r="O38" s="141"/>
      <c r="P38" s="141"/>
      <c r="Q38" s="142">
        <f t="shared" si="3"/>
        <v>8948</v>
      </c>
      <c r="R38" s="134" t="s">
        <v>27</v>
      </c>
      <c r="S38" s="134" t="s">
        <v>206</v>
      </c>
      <c r="T38" s="56" t="s">
        <v>203</v>
      </c>
      <c r="U38" s="56" t="s">
        <v>204</v>
      </c>
      <c r="V38" s="17"/>
      <c r="W38" s="69" t="s">
        <v>240</v>
      </c>
      <c r="X38" s="21"/>
      <c r="Y38" s="51"/>
    </row>
    <row r="39" spans="1:25" customFormat="1" ht="20.100000000000001" customHeight="1" x14ac:dyDescent="0.3">
      <c r="A39" s="137">
        <v>35</v>
      </c>
      <c r="B39" s="138" t="s">
        <v>25</v>
      </c>
      <c r="C39" s="139" t="s">
        <v>69</v>
      </c>
      <c r="D39" s="138" t="s">
        <v>40</v>
      </c>
      <c r="E39" s="140">
        <v>27570</v>
      </c>
      <c r="F39" s="140">
        <v>14857</v>
      </c>
      <c r="G39" s="140">
        <f t="shared" si="10"/>
        <v>13694</v>
      </c>
      <c r="H39" s="140">
        <v>1163</v>
      </c>
      <c r="I39" s="136">
        <f t="shared" si="2"/>
        <v>0</v>
      </c>
      <c r="J39" s="140"/>
      <c r="K39" s="140"/>
      <c r="L39" s="140"/>
      <c r="M39" s="140"/>
      <c r="N39" s="141"/>
      <c r="O39" s="141"/>
      <c r="P39" s="141"/>
      <c r="Q39" s="142">
        <f t="shared" si="3"/>
        <v>14857</v>
      </c>
      <c r="R39" s="138" t="s">
        <v>70</v>
      </c>
      <c r="S39" s="138"/>
      <c r="T39" s="17"/>
      <c r="U39" s="17"/>
      <c r="V39" s="17"/>
      <c r="W39" s="69"/>
      <c r="X39" s="21"/>
      <c r="Y39" s="51"/>
    </row>
    <row r="40" spans="1:25" ht="20.100000000000001" customHeight="1" x14ac:dyDescent="0.3">
      <c r="A40" s="133">
        <v>36</v>
      </c>
      <c r="B40" s="134" t="s">
        <v>25</v>
      </c>
      <c r="C40" s="135" t="s">
        <v>71</v>
      </c>
      <c r="D40" s="134" t="s">
        <v>40</v>
      </c>
      <c r="E40" s="136">
        <v>6744</v>
      </c>
      <c r="F40" s="136">
        <v>6744</v>
      </c>
      <c r="G40" s="136">
        <f t="shared" si="10"/>
        <v>6744</v>
      </c>
      <c r="H40" s="136"/>
      <c r="I40" s="136">
        <f t="shared" si="2"/>
        <v>0</v>
      </c>
      <c r="J40" s="136"/>
      <c r="K40" s="136"/>
      <c r="L40" s="136"/>
      <c r="M40" s="136"/>
      <c r="N40" s="142"/>
      <c r="O40" s="142"/>
      <c r="P40" s="142"/>
      <c r="Q40" s="142">
        <f t="shared" si="3"/>
        <v>6744</v>
      </c>
      <c r="R40" s="134" t="s">
        <v>27</v>
      </c>
      <c r="S40" s="134" t="s">
        <v>206</v>
      </c>
      <c r="T40" s="56" t="s">
        <v>203</v>
      </c>
      <c r="U40" s="56" t="s">
        <v>204</v>
      </c>
      <c r="V40" s="56"/>
      <c r="W40" s="68" t="s">
        <v>241</v>
      </c>
      <c r="X40" s="15"/>
      <c r="Y40" s="50"/>
    </row>
    <row r="41" spans="1:25" ht="20.100000000000001" customHeight="1" x14ac:dyDescent="0.3">
      <c r="A41" s="133">
        <v>37</v>
      </c>
      <c r="B41" s="134" t="s">
        <v>25</v>
      </c>
      <c r="C41" s="135" t="s">
        <v>72</v>
      </c>
      <c r="D41" s="134" t="s">
        <v>40</v>
      </c>
      <c r="E41" s="136">
        <v>46413</v>
      </c>
      <c r="F41" s="136">
        <v>46413</v>
      </c>
      <c r="G41" s="136">
        <f t="shared" si="10"/>
        <v>46413</v>
      </c>
      <c r="H41" s="136"/>
      <c r="I41" s="136">
        <f t="shared" si="2"/>
        <v>0</v>
      </c>
      <c r="J41" s="136"/>
      <c r="K41" s="136"/>
      <c r="L41" s="136"/>
      <c r="M41" s="136"/>
      <c r="N41" s="142"/>
      <c r="O41" s="142"/>
      <c r="P41" s="142"/>
      <c r="Q41" s="142">
        <f t="shared" si="3"/>
        <v>46413</v>
      </c>
      <c r="R41" s="134" t="s">
        <v>27</v>
      </c>
      <c r="S41" s="134" t="s">
        <v>206</v>
      </c>
      <c r="T41" s="56" t="s">
        <v>203</v>
      </c>
      <c r="U41" s="56" t="s">
        <v>204</v>
      </c>
      <c r="V41" s="56"/>
      <c r="W41" s="68" t="s">
        <v>234</v>
      </c>
      <c r="X41" s="15"/>
      <c r="Y41" s="50"/>
    </row>
    <row r="42" spans="1:25" ht="20.100000000000001" customHeight="1" x14ac:dyDescent="0.3">
      <c r="A42" s="133">
        <v>38</v>
      </c>
      <c r="B42" s="134" t="s">
        <v>25</v>
      </c>
      <c r="C42" s="135" t="s">
        <v>73</v>
      </c>
      <c r="D42" s="134" t="s">
        <v>40</v>
      </c>
      <c r="E42" s="136">
        <v>11306</v>
      </c>
      <c r="F42" s="136">
        <v>11306</v>
      </c>
      <c r="G42" s="136">
        <f t="shared" si="10"/>
        <v>11306</v>
      </c>
      <c r="H42" s="136"/>
      <c r="I42" s="136">
        <f t="shared" si="2"/>
        <v>0</v>
      </c>
      <c r="J42" s="136"/>
      <c r="K42" s="136"/>
      <c r="L42" s="136"/>
      <c r="M42" s="136"/>
      <c r="N42" s="142"/>
      <c r="O42" s="142"/>
      <c r="P42" s="142"/>
      <c r="Q42" s="142">
        <f t="shared" si="3"/>
        <v>11306</v>
      </c>
      <c r="R42" s="134" t="s">
        <v>27</v>
      </c>
      <c r="S42" s="134" t="s">
        <v>206</v>
      </c>
      <c r="T42" s="56" t="s">
        <v>203</v>
      </c>
      <c r="U42" s="56" t="s">
        <v>204</v>
      </c>
      <c r="V42" s="56"/>
      <c r="W42" s="68" t="s">
        <v>235</v>
      </c>
      <c r="X42" s="15"/>
      <c r="Y42" s="50"/>
    </row>
    <row r="43" spans="1:25" customFormat="1" ht="20.100000000000001" customHeight="1" x14ac:dyDescent="0.3">
      <c r="A43" s="137">
        <v>39</v>
      </c>
      <c r="B43" s="138" t="s">
        <v>25</v>
      </c>
      <c r="C43" s="139" t="s">
        <v>74</v>
      </c>
      <c r="D43" s="138" t="s">
        <v>40</v>
      </c>
      <c r="E43" s="140">
        <v>9818</v>
      </c>
      <c r="F43" s="140">
        <v>9818</v>
      </c>
      <c r="G43" s="140">
        <f t="shared" si="10"/>
        <v>9818</v>
      </c>
      <c r="H43" s="140"/>
      <c r="I43" s="136">
        <f t="shared" si="2"/>
        <v>0</v>
      </c>
      <c r="J43" s="140"/>
      <c r="K43" s="140"/>
      <c r="L43" s="140"/>
      <c r="M43" s="140"/>
      <c r="N43" s="141"/>
      <c r="O43" s="141"/>
      <c r="P43" s="141"/>
      <c r="Q43" s="142">
        <f t="shared" si="3"/>
        <v>9818</v>
      </c>
      <c r="R43" s="138" t="s">
        <v>70</v>
      </c>
      <c r="S43" s="138"/>
      <c r="T43" s="17"/>
      <c r="U43" s="17"/>
      <c r="V43" s="17"/>
      <c r="W43" s="69"/>
      <c r="X43" s="21"/>
      <c r="Y43" s="51"/>
    </row>
    <row r="44" spans="1:25" customFormat="1" ht="20.100000000000001" customHeight="1" x14ac:dyDescent="0.3">
      <c r="A44" s="137">
        <v>40</v>
      </c>
      <c r="B44" s="138" t="s">
        <v>25</v>
      </c>
      <c r="C44" s="139" t="s">
        <v>75</v>
      </c>
      <c r="D44" s="138" t="s">
        <v>40</v>
      </c>
      <c r="E44" s="140">
        <v>26578</v>
      </c>
      <c r="F44" s="140">
        <v>26578</v>
      </c>
      <c r="G44" s="140">
        <f t="shared" si="10"/>
        <v>26578</v>
      </c>
      <c r="H44" s="140"/>
      <c r="I44" s="136">
        <f t="shared" si="2"/>
        <v>0</v>
      </c>
      <c r="J44" s="140"/>
      <c r="K44" s="140"/>
      <c r="L44" s="140"/>
      <c r="M44" s="140"/>
      <c r="N44" s="141"/>
      <c r="O44" s="141"/>
      <c r="P44" s="141"/>
      <c r="Q44" s="142">
        <f t="shared" si="3"/>
        <v>26578</v>
      </c>
      <c r="R44" s="134" t="s">
        <v>27</v>
      </c>
      <c r="S44" s="134" t="s">
        <v>206</v>
      </c>
      <c r="T44" s="56" t="s">
        <v>203</v>
      </c>
      <c r="U44" s="56" t="s">
        <v>204</v>
      </c>
      <c r="V44" s="17"/>
      <c r="W44" s="69" t="s">
        <v>242</v>
      </c>
      <c r="X44" s="21"/>
      <c r="Y44" s="51"/>
    </row>
    <row r="45" spans="1:25" ht="20.100000000000001" customHeight="1" x14ac:dyDescent="0.3">
      <c r="A45" s="133">
        <v>41</v>
      </c>
      <c r="B45" s="134" t="s">
        <v>25</v>
      </c>
      <c r="C45" s="135" t="s">
        <v>76</v>
      </c>
      <c r="D45" s="134" t="s">
        <v>40</v>
      </c>
      <c r="E45" s="136">
        <v>14479</v>
      </c>
      <c r="F45" s="136">
        <v>14479</v>
      </c>
      <c r="G45" s="136">
        <f t="shared" si="10"/>
        <v>14479</v>
      </c>
      <c r="H45" s="136"/>
      <c r="I45" s="136">
        <f t="shared" si="2"/>
        <v>0</v>
      </c>
      <c r="J45" s="136"/>
      <c r="K45" s="136"/>
      <c r="L45" s="136"/>
      <c r="M45" s="136"/>
      <c r="N45" s="142"/>
      <c r="O45" s="142"/>
      <c r="P45" s="142"/>
      <c r="Q45" s="142">
        <f t="shared" si="3"/>
        <v>14479</v>
      </c>
      <c r="R45" s="134" t="s">
        <v>27</v>
      </c>
      <c r="S45" s="134" t="s">
        <v>206</v>
      </c>
      <c r="T45" s="56" t="s">
        <v>203</v>
      </c>
      <c r="U45" s="56" t="s">
        <v>204</v>
      </c>
      <c r="V45" s="56"/>
      <c r="W45" s="68" t="s">
        <v>243</v>
      </c>
      <c r="X45" s="15"/>
      <c r="Y45" s="50"/>
    </row>
    <row r="46" spans="1:25" ht="20.100000000000001" customHeight="1" x14ac:dyDescent="0.3">
      <c r="A46" s="133">
        <v>42</v>
      </c>
      <c r="B46" s="134" t="s">
        <v>25</v>
      </c>
      <c r="C46" s="135" t="s">
        <v>77</v>
      </c>
      <c r="D46" s="134" t="s">
        <v>40</v>
      </c>
      <c r="E46" s="136">
        <v>36099</v>
      </c>
      <c r="F46" s="136">
        <v>36099</v>
      </c>
      <c r="G46" s="136">
        <f t="shared" si="10"/>
        <v>36099</v>
      </c>
      <c r="H46" s="136"/>
      <c r="I46" s="136">
        <f t="shared" si="2"/>
        <v>0</v>
      </c>
      <c r="J46" s="136"/>
      <c r="K46" s="136"/>
      <c r="L46" s="136"/>
      <c r="M46" s="136"/>
      <c r="N46" s="142"/>
      <c r="O46" s="142"/>
      <c r="P46" s="142"/>
      <c r="Q46" s="142">
        <f t="shared" si="3"/>
        <v>36099</v>
      </c>
      <c r="R46" s="134" t="s">
        <v>27</v>
      </c>
      <c r="S46" s="134" t="s">
        <v>206</v>
      </c>
      <c r="T46" s="56" t="s">
        <v>203</v>
      </c>
      <c r="U46" s="56" t="s">
        <v>204</v>
      </c>
      <c r="V46" s="56"/>
      <c r="W46" s="68" t="s">
        <v>236</v>
      </c>
      <c r="X46" s="15"/>
      <c r="Y46" s="50"/>
    </row>
    <row r="47" spans="1:25" ht="20.100000000000001" customHeight="1" x14ac:dyDescent="0.3">
      <c r="A47" s="133">
        <v>43</v>
      </c>
      <c r="B47" s="134" t="s">
        <v>25</v>
      </c>
      <c r="C47" s="135" t="s">
        <v>78</v>
      </c>
      <c r="D47" s="134" t="s">
        <v>40</v>
      </c>
      <c r="E47" s="136">
        <v>9521</v>
      </c>
      <c r="F47" s="136">
        <v>9521</v>
      </c>
      <c r="G47" s="136">
        <f t="shared" si="10"/>
        <v>9521</v>
      </c>
      <c r="H47" s="136"/>
      <c r="I47" s="136">
        <f t="shared" si="2"/>
        <v>0</v>
      </c>
      <c r="J47" s="136"/>
      <c r="K47" s="136"/>
      <c r="L47" s="136"/>
      <c r="M47" s="136"/>
      <c r="N47" s="142"/>
      <c r="O47" s="142"/>
      <c r="P47" s="142"/>
      <c r="Q47" s="142">
        <f t="shared" si="3"/>
        <v>9521</v>
      </c>
      <c r="R47" s="134" t="s">
        <v>27</v>
      </c>
      <c r="S47" s="134" t="s">
        <v>206</v>
      </c>
      <c r="T47" s="56" t="s">
        <v>203</v>
      </c>
      <c r="U47" s="56" t="s">
        <v>204</v>
      </c>
      <c r="V47" s="55"/>
      <c r="W47" s="68" t="s">
        <v>237</v>
      </c>
      <c r="X47" s="15"/>
      <c r="Y47" s="50"/>
    </row>
    <row r="48" spans="1:25" ht="20.100000000000001" customHeight="1" x14ac:dyDescent="0.3">
      <c r="A48" s="133">
        <v>44</v>
      </c>
      <c r="B48" s="134" t="s">
        <v>25</v>
      </c>
      <c r="C48" s="135" t="s">
        <v>79</v>
      </c>
      <c r="D48" s="134" t="s">
        <v>40</v>
      </c>
      <c r="E48" s="136">
        <v>8926</v>
      </c>
      <c r="F48" s="136">
        <v>8926</v>
      </c>
      <c r="G48" s="136">
        <f t="shared" si="10"/>
        <v>8926</v>
      </c>
      <c r="H48" s="136"/>
      <c r="I48" s="136">
        <f t="shared" si="2"/>
        <v>0</v>
      </c>
      <c r="J48" s="136"/>
      <c r="K48" s="136"/>
      <c r="L48" s="136"/>
      <c r="M48" s="136"/>
      <c r="N48" s="142"/>
      <c r="O48" s="142"/>
      <c r="P48" s="142"/>
      <c r="Q48" s="142">
        <f t="shared" si="3"/>
        <v>8926</v>
      </c>
      <c r="R48" s="134" t="s">
        <v>27</v>
      </c>
      <c r="S48" s="134" t="s">
        <v>206</v>
      </c>
      <c r="T48" s="56" t="s">
        <v>203</v>
      </c>
      <c r="U48" s="56" t="s">
        <v>204</v>
      </c>
      <c r="V48" s="55"/>
      <c r="W48" s="68" t="s">
        <v>238</v>
      </c>
      <c r="X48" s="15"/>
      <c r="Y48" s="50"/>
    </row>
    <row r="49" spans="1:25" ht="20.100000000000001" customHeight="1" x14ac:dyDescent="0.3">
      <c r="A49" s="133">
        <v>45</v>
      </c>
      <c r="B49" s="134" t="s">
        <v>25</v>
      </c>
      <c r="C49" s="135" t="s">
        <v>80</v>
      </c>
      <c r="D49" s="134" t="s">
        <v>40</v>
      </c>
      <c r="E49" s="136">
        <v>20231</v>
      </c>
      <c r="F49" s="136">
        <v>20231</v>
      </c>
      <c r="G49" s="136">
        <f t="shared" si="10"/>
        <v>20126</v>
      </c>
      <c r="H49" s="136">
        <v>105</v>
      </c>
      <c r="I49" s="136">
        <f t="shared" si="2"/>
        <v>0</v>
      </c>
      <c r="J49" s="136"/>
      <c r="K49" s="136"/>
      <c r="L49" s="136"/>
      <c r="M49" s="136"/>
      <c r="N49" s="142"/>
      <c r="O49" s="142"/>
      <c r="P49" s="142"/>
      <c r="Q49" s="142">
        <f t="shared" si="3"/>
        <v>20231</v>
      </c>
      <c r="R49" s="134" t="s">
        <v>27</v>
      </c>
      <c r="S49" s="134" t="s">
        <v>206</v>
      </c>
      <c r="T49" s="56" t="s">
        <v>203</v>
      </c>
      <c r="U49" s="56" t="s">
        <v>204</v>
      </c>
      <c r="V49" s="55"/>
      <c r="W49" s="68" t="s">
        <v>239</v>
      </c>
      <c r="X49" s="15"/>
      <c r="Y49" s="50"/>
    </row>
    <row r="50" spans="1:25" ht="20.100000000000001" customHeight="1" x14ac:dyDescent="0.3">
      <c r="A50" s="133">
        <v>46</v>
      </c>
      <c r="B50" s="134" t="s">
        <v>25</v>
      </c>
      <c r="C50" s="135" t="s">
        <v>81</v>
      </c>
      <c r="D50" s="134" t="s">
        <v>40</v>
      </c>
      <c r="E50" s="136">
        <v>15372</v>
      </c>
      <c r="F50" s="136">
        <v>15372</v>
      </c>
      <c r="G50" s="136">
        <f t="shared" si="10"/>
        <v>15372</v>
      </c>
      <c r="H50" s="136"/>
      <c r="I50" s="136">
        <f t="shared" si="2"/>
        <v>0</v>
      </c>
      <c r="J50" s="136"/>
      <c r="K50" s="136"/>
      <c r="L50" s="136"/>
      <c r="M50" s="136"/>
      <c r="N50" s="142"/>
      <c r="O50" s="142"/>
      <c r="P50" s="142"/>
      <c r="Q50" s="142">
        <f t="shared" si="3"/>
        <v>15372</v>
      </c>
      <c r="R50" s="134" t="s">
        <v>27</v>
      </c>
      <c r="S50" s="134" t="s">
        <v>206</v>
      </c>
      <c r="T50" s="56" t="s">
        <v>203</v>
      </c>
      <c r="U50" s="56" t="s">
        <v>204</v>
      </c>
      <c r="V50" s="55"/>
      <c r="W50" s="68" t="s">
        <v>244</v>
      </c>
      <c r="X50" s="15"/>
      <c r="Y50" s="50"/>
    </row>
    <row r="51" spans="1:25" ht="20.100000000000001" customHeight="1" x14ac:dyDescent="0.3">
      <c r="A51" s="133">
        <v>47</v>
      </c>
      <c r="B51" s="134" t="s">
        <v>25</v>
      </c>
      <c r="C51" s="135" t="s">
        <v>82</v>
      </c>
      <c r="D51" s="134" t="s">
        <v>40</v>
      </c>
      <c r="E51" s="136">
        <v>18626</v>
      </c>
      <c r="F51" s="136">
        <v>18626</v>
      </c>
      <c r="G51" s="136">
        <f t="shared" si="10"/>
        <v>6175</v>
      </c>
      <c r="H51" s="136">
        <v>12451</v>
      </c>
      <c r="I51" s="136">
        <f t="shared" si="2"/>
        <v>0</v>
      </c>
      <c r="J51" s="136"/>
      <c r="K51" s="136"/>
      <c r="L51" s="136"/>
      <c r="M51" s="136"/>
      <c r="N51" s="142"/>
      <c r="O51" s="142"/>
      <c r="P51" s="142"/>
      <c r="Q51" s="142">
        <f t="shared" si="3"/>
        <v>18626</v>
      </c>
      <c r="R51" s="134" t="s">
        <v>27</v>
      </c>
      <c r="S51" s="134" t="s">
        <v>206</v>
      </c>
      <c r="T51" s="56" t="s">
        <v>203</v>
      </c>
      <c r="U51" s="56" t="s">
        <v>204</v>
      </c>
      <c r="V51" s="55"/>
      <c r="W51" s="68" t="s">
        <v>245</v>
      </c>
      <c r="X51" s="15"/>
      <c r="Y51" s="50"/>
    </row>
    <row r="52" spans="1:25" ht="20.100000000000001" customHeight="1" x14ac:dyDescent="0.3">
      <c r="A52" s="133">
        <v>48</v>
      </c>
      <c r="B52" s="134" t="s">
        <v>25</v>
      </c>
      <c r="C52" s="135" t="s">
        <v>83</v>
      </c>
      <c r="D52" s="134" t="s">
        <v>40</v>
      </c>
      <c r="E52" s="136">
        <v>13208</v>
      </c>
      <c r="F52" s="136">
        <v>13208</v>
      </c>
      <c r="G52" s="136">
        <f t="shared" si="10"/>
        <v>8275</v>
      </c>
      <c r="H52" s="136">
        <v>4933</v>
      </c>
      <c r="I52" s="136">
        <f t="shared" si="2"/>
        <v>0</v>
      </c>
      <c r="J52" s="136"/>
      <c r="K52" s="136"/>
      <c r="L52" s="136"/>
      <c r="M52" s="136"/>
      <c r="N52" s="142"/>
      <c r="O52" s="142"/>
      <c r="P52" s="142"/>
      <c r="Q52" s="142">
        <f t="shared" si="3"/>
        <v>13208</v>
      </c>
      <c r="R52" s="134" t="s">
        <v>27</v>
      </c>
      <c r="S52" s="134" t="s">
        <v>206</v>
      </c>
      <c r="T52" s="56" t="s">
        <v>203</v>
      </c>
      <c r="U52" s="56" t="s">
        <v>204</v>
      </c>
      <c r="V52" s="55"/>
      <c r="W52" s="68" t="s">
        <v>246</v>
      </c>
      <c r="X52" s="15"/>
      <c r="Y52" s="50"/>
    </row>
    <row r="53" spans="1:25" ht="20.100000000000001" customHeight="1" x14ac:dyDescent="0.3">
      <c r="A53" s="133">
        <v>49</v>
      </c>
      <c r="B53" s="134" t="s">
        <v>25</v>
      </c>
      <c r="C53" s="135" t="s">
        <v>84</v>
      </c>
      <c r="D53" s="134" t="s">
        <v>40</v>
      </c>
      <c r="E53" s="136">
        <v>98</v>
      </c>
      <c r="F53" s="136">
        <v>98</v>
      </c>
      <c r="G53" s="136">
        <f t="shared" si="10"/>
        <v>0</v>
      </c>
      <c r="H53" s="136">
        <v>98</v>
      </c>
      <c r="I53" s="136">
        <f t="shared" si="2"/>
        <v>0</v>
      </c>
      <c r="J53" s="136"/>
      <c r="K53" s="136"/>
      <c r="L53" s="136"/>
      <c r="M53" s="136"/>
      <c r="N53" s="142"/>
      <c r="O53" s="142"/>
      <c r="P53" s="142"/>
      <c r="Q53" s="142">
        <f t="shared" si="3"/>
        <v>98</v>
      </c>
      <c r="R53" s="134" t="s">
        <v>85</v>
      </c>
      <c r="S53" s="134" t="s">
        <v>86</v>
      </c>
      <c r="T53" s="22"/>
      <c r="U53" s="22"/>
      <c r="V53" s="22"/>
      <c r="W53" s="71"/>
      <c r="X53" s="15"/>
      <c r="Y53" s="50"/>
    </row>
    <row r="54" spans="1:25" ht="20.100000000000001" customHeight="1" x14ac:dyDescent="0.3">
      <c r="A54" s="133">
        <v>50</v>
      </c>
      <c r="B54" s="134" t="s">
        <v>25</v>
      </c>
      <c r="C54" s="135" t="s">
        <v>87</v>
      </c>
      <c r="D54" s="134" t="s">
        <v>40</v>
      </c>
      <c r="E54" s="136">
        <v>16862</v>
      </c>
      <c r="F54" s="136">
        <v>16862</v>
      </c>
      <c r="G54" s="136">
        <f t="shared" si="10"/>
        <v>9742</v>
      </c>
      <c r="H54" s="136">
        <v>7120</v>
      </c>
      <c r="I54" s="136">
        <f t="shared" si="2"/>
        <v>0</v>
      </c>
      <c r="J54" s="136"/>
      <c r="K54" s="136"/>
      <c r="L54" s="136"/>
      <c r="M54" s="136"/>
      <c r="N54" s="142"/>
      <c r="O54" s="142"/>
      <c r="P54" s="142"/>
      <c r="Q54" s="142">
        <f t="shared" si="3"/>
        <v>16862</v>
      </c>
      <c r="R54" s="134" t="s">
        <v>27</v>
      </c>
      <c r="S54" s="134" t="s">
        <v>206</v>
      </c>
      <c r="T54" s="55" t="s">
        <v>203</v>
      </c>
      <c r="U54" s="55" t="s">
        <v>204</v>
      </c>
      <c r="V54" s="55"/>
      <c r="W54" s="70" t="s">
        <v>247</v>
      </c>
      <c r="X54" s="15"/>
      <c r="Y54" s="50"/>
    </row>
    <row r="55" spans="1:25" ht="20.100000000000001" customHeight="1" x14ac:dyDescent="0.3">
      <c r="A55" s="133">
        <v>51</v>
      </c>
      <c r="B55" s="134" t="s">
        <v>25</v>
      </c>
      <c r="C55" s="135" t="s">
        <v>88</v>
      </c>
      <c r="D55" s="134" t="s">
        <v>40</v>
      </c>
      <c r="E55" s="136">
        <v>9217</v>
      </c>
      <c r="F55" s="136">
        <v>9217</v>
      </c>
      <c r="G55" s="136">
        <f t="shared" si="10"/>
        <v>9217</v>
      </c>
      <c r="H55" s="136"/>
      <c r="I55" s="136">
        <f t="shared" si="2"/>
        <v>0</v>
      </c>
      <c r="J55" s="136"/>
      <c r="K55" s="136"/>
      <c r="L55" s="136"/>
      <c r="M55" s="136"/>
      <c r="N55" s="142"/>
      <c r="O55" s="142"/>
      <c r="P55" s="142"/>
      <c r="Q55" s="142">
        <f t="shared" si="3"/>
        <v>9217</v>
      </c>
      <c r="R55" s="134" t="s">
        <v>27</v>
      </c>
      <c r="S55" s="134" t="s">
        <v>206</v>
      </c>
      <c r="T55" s="55" t="s">
        <v>203</v>
      </c>
      <c r="U55" s="55" t="s">
        <v>204</v>
      </c>
      <c r="V55" s="55"/>
      <c r="W55" s="70" t="s">
        <v>248</v>
      </c>
      <c r="X55" s="15"/>
      <c r="Y55" s="50"/>
    </row>
    <row r="56" spans="1:25" ht="20.100000000000001" customHeight="1" x14ac:dyDescent="0.3">
      <c r="A56" s="133">
        <v>52</v>
      </c>
      <c r="B56" s="134" t="s">
        <v>25</v>
      </c>
      <c r="C56" s="135" t="s">
        <v>89</v>
      </c>
      <c r="D56" s="134" t="s">
        <v>40</v>
      </c>
      <c r="E56" s="136">
        <v>12095</v>
      </c>
      <c r="F56" s="136">
        <v>12095</v>
      </c>
      <c r="G56" s="136">
        <f t="shared" si="10"/>
        <v>10340</v>
      </c>
      <c r="H56" s="136">
        <f>44+1711</f>
        <v>1755</v>
      </c>
      <c r="I56" s="136">
        <f t="shared" si="2"/>
        <v>0</v>
      </c>
      <c r="J56" s="136"/>
      <c r="K56" s="136"/>
      <c r="L56" s="136"/>
      <c r="M56" s="136"/>
      <c r="N56" s="142"/>
      <c r="O56" s="142"/>
      <c r="P56" s="142"/>
      <c r="Q56" s="142">
        <f t="shared" si="3"/>
        <v>12095</v>
      </c>
      <c r="R56" s="134" t="s">
        <v>27</v>
      </c>
      <c r="S56" s="134" t="s">
        <v>206</v>
      </c>
      <c r="T56" s="55" t="s">
        <v>203</v>
      </c>
      <c r="U56" s="55" t="s">
        <v>204</v>
      </c>
      <c r="V56" s="55"/>
      <c r="W56" s="70" t="s">
        <v>249</v>
      </c>
      <c r="X56" s="15"/>
      <c r="Y56" s="50"/>
    </row>
    <row r="57" spans="1:25" ht="20.100000000000001" customHeight="1" x14ac:dyDescent="0.3">
      <c r="A57" s="133">
        <v>53</v>
      </c>
      <c r="B57" s="134" t="s">
        <v>25</v>
      </c>
      <c r="C57" s="135" t="s">
        <v>90</v>
      </c>
      <c r="D57" s="134" t="s">
        <v>40</v>
      </c>
      <c r="E57" s="136">
        <v>10423</v>
      </c>
      <c r="F57" s="136">
        <v>10423</v>
      </c>
      <c r="G57" s="136">
        <f t="shared" si="10"/>
        <v>1205</v>
      </c>
      <c r="H57" s="136">
        <v>9218</v>
      </c>
      <c r="I57" s="136">
        <f t="shared" si="2"/>
        <v>0</v>
      </c>
      <c r="J57" s="136"/>
      <c r="K57" s="136"/>
      <c r="L57" s="136"/>
      <c r="M57" s="136"/>
      <c r="N57" s="142"/>
      <c r="O57" s="142"/>
      <c r="P57" s="142"/>
      <c r="Q57" s="142">
        <f t="shared" si="3"/>
        <v>10423</v>
      </c>
      <c r="R57" s="134" t="s">
        <v>27</v>
      </c>
      <c r="S57" s="134" t="s">
        <v>206</v>
      </c>
      <c r="T57" s="55" t="s">
        <v>203</v>
      </c>
      <c r="U57" s="55" t="s">
        <v>204</v>
      </c>
      <c r="V57" s="55"/>
      <c r="W57" s="70" t="s">
        <v>250</v>
      </c>
      <c r="X57" s="15"/>
      <c r="Y57" s="50"/>
    </row>
    <row r="58" spans="1:25" ht="20.100000000000001" customHeight="1" x14ac:dyDescent="0.3">
      <c r="A58" s="133">
        <v>54</v>
      </c>
      <c r="B58" s="134" t="s">
        <v>25</v>
      </c>
      <c r="C58" s="135" t="s">
        <v>91</v>
      </c>
      <c r="D58" s="134" t="s">
        <v>40</v>
      </c>
      <c r="E58" s="136">
        <v>68529</v>
      </c>
      <c r="F58" s="136">
        <v>68529</v>
      </c>
      <c r="G58" s="136">
        <f t="shared" si="10"/>
        <v>48110</v>
      </c>
      <c r="H58" s="136">
        <v>20419</v>
      </c>
      <c r="I58" s="136">
        <f t="shared" si="2"/>
        <v>0</v>
      </c>
      <c r="J58" s="136"/>
      <c r="K58" s="136"/>
      <c r="L58" s="136"/>
      <c r="M58" s="136"/>
      <c r="N58" s="142"/>
      <c r="O58" s="142"/>
      <c r="P58" s="142"/>
      <c r="Q58" s="142">
        <f t="shared" si="3"/>
        <v>68529</v>
      </c>
      <c r="R58" s="134" t="s">
        <v>27</v>
      </c>
      <c r="S58" s="134" t="s">
        <v>206</v>
      </c>
      <c r="T58" s="55" t="s">
        <v>203</v>
      </c>
      <c r="U58" s="55" t="s">
        <v>204</v>
      </c>
      <c r="V58" s="55"/>
      <c r="W58" s="70" t="s">
        <v>251</v>
      </c>
      <c r="X58" s="15"/>
      <c r="Y58" s="50"/>
    </row>
    <row r="59" spans="1:25" ht="20.100000000000001" customHeight="1" x14ac:dyDescent="0.3">
      <c r="A59" s="133">
        <v>55</v>
      </c>
      <c r="B59" s="134" t="s">
        <v>25</v>
      </c>
      <c r="C59" s="135" t="s">
        <v>92</v>
      </c>
      <c r="D59" s="134" t="s">
        <v>40</v>
      </c>
      <c r="E59" s="136">
        <v>26678</v>
      </c>
      <c r="F59" s="136">
        <v>26678</v>
      </c>
      <c r="G59" s="136">
        <f t="shared" si="10"/>
        <v>11878</v>
      </c>
      <c r="H59" s="136">
        <v>14800</v>
      </c>
      <c r="I59" s="136">
        <f t="shared" si="2"/>
        <v>0</v>
      </c>
      <c r="J59" s="136"/>
      <c r="K59" s="136"/>
      <c r="L59" s="136"/>
      <c r="M59" s="136"/>
      <c r="N59" s="142"/>
      <c r="O59" s="142"/>
      <c r="P59" s="142"/>
      <c r="Q59" s="142">
        <f t="shared" si="3"/>
        <v>26678</v>
      </c>
      <c r="R59" s="134" t="s">
        <v>27</v>
      </c>
      <c r="S59" s="134" t="s">
        <v>206</v>
      </c>
      <c r="T59" s="55" t="s">
        <v>203</v>
      </c>
      <c r="U59" s="55" t="s">
        <v>204</v>
      </c>
      <c r="V59" s="55"/>
      <c r="W59" s="70" t="s">
        <v>252</v>
      </c>
      <c r="X59" s="15"/>
      <c r="Y59" s="50"/>
    </row>
    <row r="60" spans="1:25" ht="20.100000000000001" customHeight="1" x14ac:dyDescent="0.3">
      <c r="A60" s="133">
        <v>56</v>
      </c>
      <c r="B60" s="134" t="s">
        <v>25</v>
      </c>
      <c r="C60" s="135" t="s">
        <v>93</v>
      </c>
      <c r="D60" s="134" t="s">
        <v>40</v>
      </c>
      <c r="E60" s="136">
        <v>8033</v>
      </c>
      <c r="F60" s="136">
        <v>8033</v>
      </c>
      <c r="G60" s="136">
        <f t="shared" si="10"/>
        <v>0</v>
      </c>
      <c r="H60" s="136">
        <v>8033</v>
      </c>
      <c r="I60" s="136">
        <f t="shared" si="2"/>
        <v>0</v>
      </c>
      <c r="J60" s="136"/>
      <c r="K60" s="136"/>
      <c r="L60" s="136"/>
      <c r="M60" s="136"/>
      <c r="N60" s="142"/>
      <c r="O60" s="142"/>
      <c r="P60" s="142"/>
      <c r="Q60" s="142">
        <f t="shared" si="3"/>
        <v>8033</v>
      </c>
      <c r="R60" s="134" t="s">
        <v>27</v>
      </c>
      <c r="S60" s="134" t="s">
        <v>206</v>
      </c>
      <c r="T60" s="55" t="s">
        <v>203</v>
      </c>
      <c r="U60" s="55" t="s">
        <v>204</v>
      </c>
      <c r="V60" s="55"/>
      <c r="W60" s="70" t="s">
        <v>253</v>
      </c>
      <c r="X60" s="15"/>
      <c r="Y60" s="50"/>
    </row>
    <row r="61" spans="1:25" ht="20.100000000000001" customHeight="1" x14ac:dyDescent="0.3">
      <c r="A61" s="133">
        <v>57</v>
      </c>
      <c r="B61" s="134" t="s">
        <v>25</v>
      </c>
      <c r="C61" s="135" t="s">
        <v>94</v>
      </c>
      <c r="D61" s="134" t="s">
        <v>40</v>
      </c>
      <c r="E61" s="136">
        <v>27769</v>
      </c>
      <c r="F61" s="136">
        <v>27769</v>
      </c>
      <c r="G61" s="136">
        <f t="shared" si="10"/>
        <v>0</v>
      </c>
      <c r="H61" s="136">
        <v>27769</v>
      </c>
      <c r="I61" s="136">
        <f t="shared" si="2"/>
        <v>0</v>
      </c>
      <c r="J61" s="136"/>
      <c r="K61" s="136"/>
      <c r="L61" s="136"/>
      <c r="M61" s="136"/>
      <c r="N61" s="142"/>
      <c r="O61" s="142"/>
      <c r="P61" s="142"/>
      <c r="Q61" s="142">
        <f t="shared" si="3"/>
        <v>27769</v>
      </c>
      <c r="R61" s="134" t="s">
        <v>27</v>
      </c>
      <c r="S61" s="134" t="s">
        <v>206</v>
      </c>
      <c r="T61" s="55" t="s">
        <v>203</v>
      </c>
      <c r="U61" s="55" t="s">
        <v>204</v>
      </c>
      <c r="V61" s="55"/>
      <c r="W61" s="70" t="s">
        <v>254</v>
      </c>
      <c r="X61" s="15"/>
      <c r="Y61" s="50"/>
    </row>
    <row r="62" spans="1:25" ht="20.100000000000001" customHeight="1" x14ac:dyDescent="0.3">
      <c r="A62" s="133">
        <v>58</v>
      </c>
      <c r="B62" s="134" t="s">
        <v>25</v>
      </c>
      <c r="C62" s="135" t="s">
        <v>95</v>
      </c>
      <c r="D62" s="134" t="s">
        <v>40</v>
      </c>
      <c r="E62" s="136">
        <v>53851</v>
      </c>
      <c r="F62" s="136">
        <v>53851</v>
      </c>
      <c r="G62" s="136">
        <f t="shared" si="10"/>
        <v>0</v>
      </c>
      <c r="H62" s="136">
        <v>53851</v>
      </c>
      <c r="I62" s="136">
        <f t="shared" si="2"/>
        <v>0</v>
      </c>
      <c r="J62" s="136"/>
      <c r="K62" s="136"/>
      <c r="L62" s="136"/>
      <c r="M62" s="136"/>
      <c r="N62" s="142"/>
      <c r="O62" s="142"/>
      <c r="P62" s="142"/>
      <c r="Q62" s="142">
        <f t="shared" si="3"/>
        <v>53851</v>
      </c>
      <c r="R62" s="134" t="s">
        <v>27</v>
      </c>
      <c r="S62" s="134" t="s">
        <v>206</v>
      </c>
      <c r="T62" s="55" t="s">
        <v>203</v>
      </c>
      <c r="U62" s="55" t="s">
        <v>204</v>
      </c>
      <c r="V62" s="55"/>
      <c r="W62" s="70" t="s">
        <v>255</v>
      </c>
      <c r="X62" s="15"/>
      <c r="Y62" s="50"/>
    </row>
    <row r="63" spans="1:25" ht="20.100000000000001" customHeight="1" x14ac:dyDescent="0.3">
      <c r="A63" s="133">
        <v>59</v>
      </c>
      <c r="B63" s="134" t="s">
        <v>25</v>
      </c>
      <c r="C63" s="135" t="s">
        <v>96</v>
      </c>
      <c r="D63" s="134" t="s">
        <v>40</v>
      </c>
      <c r="E63" s="136">
        <v>23603</v>
      </c>
      <c r="F63" s="136">
        <v>23603</v>
      </c>
      <c r="G63" s="136">
        <f t="shared" si="10"/>
        <v>0</v>
      </c>
      <c r="H63" s="136">
        <v>23603</v>
      </c>
      <c r="I63" s="136">
        <f t="shared" si="2"/>
        <v>0</v>
      </c>
      <c r="J63" s="136"/>
      <c r="K63" s="136"/>
      <c r="L63" s="136"/>
      <c r="M63" s="136"/>
      <c r="N63" s="142"/>
      <c r="O63" s="142"/>
      <c r="P63" s="142"/>
      <c r="Q63" s="142">
        <f t="shared" si="3"/>
        <v>23603</v>
      </c>
      <c r="R63" s="134" t="s">
        <v>27</v>
      </c>
      <c r="S63" s="134" t="s">
        <v>205</v>
      </c>
      <c r="T63" s="55" t="s">
        <v>203</v>
      </c>
      <c r="U63" s="55" t="s">
        <v>204</v>
      </c>
      <c r="V63" s="55"/>
      <c r="W63" s="70" t="s">
        <v>256</v>
      </c>
      <c r="X63" s="15"/>
      <c r="Y63" s="50"/>
    </row>
    <row r="64" spans="1:25" ht="20.100000000000001" customHeight="1" x14ac:dyDescent="0.3">
      <c r="A64" s="133">
        <v>60</v>
      </c>
      <c r="B64" s="134" t="s">
        <v>25</v>
      </c>
      <c r="C64" s="135" t="s">
        <v>97</v>
      </c>
      <c r="D64" s="134" t="s">
        <v>40</v>
      </c>
      <c r="E64" s="136">
        <v>17058</v>
      </c>
      <c r="F64" s="136">
        <v>17058</v>
      </c>
      <c r="G64" s="136">
        <f t="shared" si="10"/>
        <v>0</v>
      </c>
      <c r="H64" s="136">
        <v>17058</v>
      </c>
      <c r="I64" s="136">
        <f t="shared" si="2"/>
        <v>0</v>
      </c>
      <c r="J64" s="136"/>
      <c r="K64" s="136"/>
      <c r="L64" s="136"/>
      <c r="M64" s="136"/>
      <c r="N64" s="142"/>
      <c r="O64" s="142"/>
      <c r="P64" s="142"/>
      <c r="Q64" s="142">
        <f t="shared" si="3"/>
        <v>17058</v>
      </c>
      <c r="R64" s="134" t="s">
        <v>27</v>
      </c>
      <c r="S64" s="134" t="s">
        <v>205</v>
      </c>
      <c r="T64" s="55" t="s">
        <v>203</v>
      </c>
      <c r="U64" s="55" t="s">
        <v>204</v>
      </c>
      <c r="V64" s="55"/>
      <c r="W64" s="70" t="s">
        <v>257</v>
      </c>
      <c r="X64" s="15"/>
      <c r="Y64" s="50"/>
    </row>
    <row r="65" spans="1:25" ht="20.100000000000001" customHeight="1" x14ac:dyDescent="0.3">
      <c r="A65" s="133">
        <v>61</v>
      </c>
      <c r="B65" s="134" t="s">
        <v>25</v>
      </c>
      <c r="C65" s="135" t="s">
        <v>98</v>
      </c>
      <c r="D65" s="134" t="s">
        <v>40</v>
      </c>
      <c r="E65" s="136">
        <v>98479</v>
      </c>
      <c r="F65" s="136">
        <v>98479</v>
      </c>
      <c r="G65" s="136">
        <v>33065</v>
      </c>
      <c r="H65" s="136">
        <v>65414</v>
      </c>
      <c r="I65" s="136">
        <f t="shared" si="2"/>
        <v>12</v>
      </c>
      <c r="J65" s="136"/>
      <c r="K65" s="136"/>
      <c r="L65" s="136"/>
      <c r="M65" s="136"/>
      <c r="N65" s="142">
        <v>12</v>
      </c>
      <c r="O65" s="142"/>
      <c r="P65" s="142"/>
      <c r="Q65" s="142">
        <f t="shared" si="3"/>
        <v>98467</v>
      </c>
      <c r="R65" s="134" t="s">
        <v>27</v>
      </c>
      <c r="S65" s="134" t="s">
        <v>205</v>
      </c>
      <c r="T65" s="55" t="s">
        <v>203</v>
      </c>
      <c r="U65" s="55" t="s">
        <v>204</v>
      </c>
      <c r="V65" s="55"/>
      <c r="W65" s="70" t="s">
        <v>258</v>
      </c>
      <c r="X65" s="15"/>
      <c r="Y65" s="50"/>
    </row>
    <row r="66" spans="1:25" ht="20.100000000000001" customHeight="1" x14ac:dyDescent="0.3">
      <c r="A66" s="133">
        <v>62</v>
      </c>
      <c r="B66" s="134" t="s">
        <v>25</v>
      </c>
      <c r="C66" s="135" t="s">
        <v>99</v>
      </c>
      <c r="D66" s="134" t="s">
        <v>40</v>
      </c>
      <c r="E66" s="136">
        <v>33917</v>
      </c>
      <c r="F66" s="136">
        <v>33917</v>
      </c>
      <c r="G66" s="136">
        <f t="shared" si="10"/>
        <v>25781</v>
      </c>
      <c r="H66" s="136">
        <v>8136</v>
      </c>
      <c r="I66" s="136">
        <f t="shared" si="2"/>
        <v>0</v>
      </c>
      <c r="J66" s="136"/>
      <c r="K66" s="136"/>
      <c r="L66" s="136"/>
      <c r="M66" s="136"/>
      <c r="N66" s="142"/>
      <c r="O66" s="142"/>
      <c r="P66" s="142"/>
      <c r="Q66" s="142">
        <f t="shared" si="3"/>
        <v>33917</v>
      </c>
      <c r="R66" s="134" t="s">
        <v>27</v>
      </c>
      <c r="S66" s="134" t="s">
        <v>205</v>
      </c>
      <c r="T66" s="55" t="s">
        <v>203</v>
      </c>
      <c r="U66" s="55" t="s">
        <v>204</v>
      </c>
      <c r="V66" s="55"/>
      <c r="W66" s="70" t="s">
        <v>259</v>
      </c>
      <c r="X66" s="15"/>
      <c r="Y66" s="50"/>
    </row>
    <row r="67" spans="1:25" ht="20.100000000000001" customHeight="1" x14ac:dyDescent="0.3">
      <c r="A67" s="133">
        <v>63</v>
      </c>
      <c r="B67" s="134" t="s">
        <v>25</v>
      </c>
      <c r="C67" s="135" t="s">
        <v>100</v>
      </c>
      <c r="D67" s="134" t="s">
        <v>40</v>
      </c>
      <c r="E67" s="136">
        <v>14678</v>
      </c>
      <c r="F67" s="136">
        <v>14678</v>
      </c>
      <c r="G67" s="136">
        <f t="shared" si="10"/>
        <v>14678</v>
      </c>
      <c r="H67" s="136"/>
      <c r="I67" s="136">
        <f t="shared" si="2"/>
        <v>0</v>
      </c>
      <c r="J67" s="136"/>
      <c r="K67" s="136"/>
      <c r="L67" s="136"/>
      <c r="M67" s="136"/>
      <c r="N67" s="142"/>
      <c r="O67" s="142"/>
      <c r="P67" s="142"/>
      <c r="Q67" s="142">
        <f t="shared" si="3"/>
        <v>14678</v>
      </c>
      <c r="R67" s="134" t="s">
        <v>27</v>
      </c>
      <c r="S67" s="134" t="s">
        <v>205</v>
      </c>
      <c r="T67" s="55" t="s">
        <v>203</v>
      </c>
      <c r="U67" s="55" t="s">
        <v>204</v>
      </c>
      <c r="V67" s="55"/>
      <c r="W67" s="70" t="s">
        <v>260</v>
      </c>
      <c r="X67" s="15"/>
      <c r="Y67" s="50"/>
    </row>
    <row r="68" spans="1:25" s="23" customFormat="1" x14ac:dyDescent="0.3">
      <c r="A68" s="143">
        <v>64</v>
      </c>
      <c r="B68" s="144" t="s">
        <v>25</v>
      </c>
      <c r="C68" s="145" t="s">
        <v>101</v>
      </c>
      <c r="D68" s="144" t="s">
        <v>40</v>
      </c>
      <c r="E68" s="146">
        <v>19636</v>
      </c>
      <c r="F68" s="146">
        <v>19636</v>
      </c>
      <c r="G68" s="147">
        <f>F68-H69</f>
        <v>19636</v>
      </c>
      <c r="H68" s="148"/>
      <c r="I68" s="147">
        <f>SUM(J68:P69)</f>
        <v>0</v>
      </c>
      <c r="J68" s="148"/>
      <c r="K68" s="148"/>
      <c r="L68" s="148"/>
      <c r="M68" s="148"/>
      <c r="N68" s="149"/>
      <c r="O68" s="150"/>
      <c r="P68" s="150"/>
      <c r="Q68" s="150">
        <f t="shared" si="3"/>
        <v>19636</v>
      </c>
      <c r="R68" s="144" t="s">
        <v>27</v>
      </c>
      <c r="S68" s="144" t="s">
        <v>206</v>
      </c>
      <c r="T68" s="55" t="s">
        <v>203</v>
      </c>
      <c r="U68" s="55" t="s">
        <v>204</v>
      </c>
      <c r="V68" s="55"/>
      <c r="W68" s="70" t="s">
        <v>261</v>
      </c>
      <c r="X68" s="15"/>
      <c r="Y68" s="50"/>
    </row>
    <row r="69" spans="1:25" s="23" customFormat="1" x14ac:dyDescent="0.3">
      <c r="A69" s="143"/>
      <c r="B69" s="144"/>
      <c r="C69" s="145"/>
      <c r="D69" s="144"/>
      <c r="E69" s="146"/>
      <c r="F69" s="146"/>
      <c r="G69" s="151"/>
      <c r="H69" s="152"/>
      <c r="I69" s="151"/>
      <c r="J69" s="152"/>
      <c r="K69" s="152"/>
      <c r="L69" s="152"/>
      <c r="M69" s="152"/>
      <c r="N69" s="153"/>
      <c r="O69" s="154"/>
      <c r="P69" s="154"/>
      <c r="Q69" s="154"/>
      <c r="R69" s="144"/>
      <c r="S69" s="144"/>
      <c r="T69" s="55" t="s">
        <v>102</v>
      </c>
      <c r="U69" s="55" t="s">
        <v>103</v>
      </c>
      <c r="V69" s="55" t="s">
        <v>207</v>
      </c>
      <c r="W69" s="70"/>
      <c r="X69" s="15"/>
      <c r="Y69" s="50"/>
    </row>
    <row r="70" spans="1:25" ht="20.100000000000001" customHeight="1" x14ac:dyDescent="0.3">
      <c r="A70" s="133">
        <v>65</v>
      </c>
      <c r="B70" s="134" t="s">
        <v>25</v>
      </c>
      <c r="C70" s="135" t="s">
        <v>104</v>
      </c>
      <c r="D70" s="134" t="s">
        <v>40</v>
      </c>
      <c r="E70" s="136">
        <v>32529</v>
      </c>
      <c r="F70" s="136">
        <v>32529</v>
      </c>
      <c r="G70" s="136">
        <f t="shared" ref="G70:G75" si="11">F70-H70</f>
        <v>32529</v>
      </c>
      <c r="H70" s="136"/>
      <c r="I70" s="136">
        <f t="shared" ref="I70:I79" si="12">SUM(J70:P70)</f>
        <v>0</v>
      </c>
      <c r="J70" s="136"/>
      <c r="K70" s="136"/>
      <c r="L70" s="136"/>
      <c r="M70" s="136"/>
      <c r="N70" s="142"/>
      <c r="O70" s="142"/>
      <c r="P70" s="142"/>
      <c r="Q70" s="142">
        <f t="shared" ref="Q70:Q134" si="13">F70-I70</f>
        <v>32529</v>
      </c>
      <c r="R70" s="134" t="s">
        <v>27</v>
      </c>
      <c r="S70" s="134" t="s">
        <v>206</v>
      </c>
      <c r="T70" s="56" t="s">
        <v>203</v>
      </c>
      <c r="U70" s="56" t="s">
        <v>204</v>
      </c>
      <c r="V70" s="56"/>
      <c r="W70" s="68" t="s">
        <v>262</v>
      </c>
      <c r="X70" s="15"/>
      <c r="Y70" s="50"/>
    </row>
    <row r="71" spans="1:25" ht="20.100000000000001" customHeight="1" x14ac:dyDescent="0.3">
      <c r="A71" s="133">
        <v>66</v>
      </c>
      <c r="B71" s="134" t="s">
        <v>25</v>
      </c>
      <c r="C71" s="135" t="s">
        <v>105</v>
      </c>
      <c r="D71" s="134" t="s">
        <v>40</v>
      </c>
      <c r="E71" s="136">
        <v>13884</v>
      </c>
      <c r="F71" s="136">
        <v>13884</v>
      </c>
      <c r="G71" s="136">
        <f t="shared" si="11"/>
        <v>13884</v>
      </c>
      <c r="H71" s="136"/>
      <c r="I71" s="136">
        <f t="shared" si="12"/>
        <v>0</v>
      </c>
      <c r="J71" s="136"/>
      <c r="K71" s="136"/>
      <c r="L71" s="136"/>
      <c r="M71" s="136"/>
      <c r="N71" s="142"/>
      <c r="O71" s="142"/>
      <c r="P71" s="142"/>
      <c r="Q71" s="142">
        <f t="shared" si="13"/>
        <v>13884</v>
      </c>
      <c r="R71" s="134" t="s">
        <v>27</v>
      </c>
      <c r="S71" s="134" t="s">
        <v>206</v>
      </c>
      <c r="T71" s="56" t="s">
        <v>203</v>
      </c>
      <c r="U71" s="56" t="s">
        <v>204</v>
      </c>
      <c r="V71" s="56"/>
      <c r="W71" s="68" t="s">
        <v>263</v>
      </c>
      <c r="X71" s="15"/>
      <c r="Y71" s="50"/>
    </row>
    <row r="72" spans="1:25" ht="20.100000000000001" customHeight="1" x14ac:dyDescent="0.3">
      <c r="A72" s="133">
        <v>67</v>
      </c>
      <c r="B72" s="134" t="s">
        <v>25</v>
      </c>
      <c r="C72" s="135" t="s">
        <v>106</v>
      </c>
      <c r="D72" s="134" t="s">
        <v>40</v>
      </c>
      <c r="E72" s="136">
        <v>28860</v>
      </c>
      <c r="F72" s="136">
        <v>28860</v>
      </c>
      <c r="G72" s="136">
        <f t="shared" si="11"/>
        <v>28860</v>
      </c>
      <c r="H72" s="136"/>
      <c r="I72" s="136">
        <f t="shared" si="12"/>
        <v>0</v>
      </c>
      <c r="J72" s="136"/>
      <c r="K72" s="136"/>
      <c r="L72" s="136"/>
      <c r="M72" s="136"/>
      <c r="N72" s="142"/>
      <c r="O72" s="142"/>
      <c r="P72" s="142"/>
      <c r="Q72" s="142">
        <f t="shared" si="13"/>
        <v>28860</v>
      </c>
      <c r="R72" s="134" t="s">
        <v>27</v>
      </c>
      <c r="S72" s="134" t="s">
        <v>206</v>
      </c>
      <c r="T72" s="56" t="s">
        <v>203</v>
      </c>
      <c r="U72" s="56" t="s">
        <v>204</v>
      </c>
      <c r="V72" s="56"/>
      <c r="W72" s="68" t="s">
        <v>264</v>
      </c>
      <c r="X72" s="15"/>
      <c r="Y72" s="50"/>
    </row>
    <row r="73" spans="1:25" customFormat="1" ht="20.100000000000001" customHeight="1" x14ac:dyDescent="0.3">
      <c r="A73" s="137">
        <v>68</v>
      </c>
      <c r="B73" s="138" t="s">
        <v>25</v>
      </c>
      <c r="C73" s="139" t="s">
        <v>107</v>
      </c>
      <c r="D73" s="138" t="s">
        <v>40</v>
      </c>
      <c r="E73" s="140">
        <v>7438</v>
      </c>
      <c r="F73" s="140">
        <v>7438</v>
      </c>
      <c r="G73" s="140">
        <f t="shared" si="11"/>
        <v>7438</v>
      </c>
      <c r="H73" s="140"/>
      <c r="I73" s="136">
        <f t="shared" si="12"/>
        <v>0</v>
      </c>
      <c r="J73" s="140"/>
      <c r="K73" s="140"/>
      <c r="L73" s="140"/>
      <c r="M73" s="140"/>
      <c r="N73" s="141"/>
      <c r="O73" s="141"/>
      <c r="P73" s="141"/>
      <c r="Q73" s="142">
        <f t="shared" si="13"/>
        <v>7438</v>
      </c>
      <c r="R73" s="138" t="s">
        <v>70</v>
      </c>
      <c r="S73" s="155"/>
      <c r="T73" s="24"/>
      <c r="U73" s="24"/>
      <c r="V73" s="24"/>
      <c r="W73" s="72"/>
      <c r="X73" s="21"/>
      <c r="Y73" s="51"/>
    </row>
    <row r="74" spans="1:25" ht="20.100000000000001" customHeight="1" x14ac:dyDescent="0.3">
      <c r="A74" s="133">
        <v>69</v>
      </c>
      <c r="B74" s="134" t="s">
        <v>25</v>
      </c>
      <c r="C74" s="135" t="s">
        <v>108</v>
      </c>
      <c r="D74" s="134" t="s">
        <v>40</v>
      </c>
      <c r="E74" s="136">
        <v>16761</v>
      </c>
      <c r="F74" s="136">
        <v>16761</v>
      </c>
      <c r="G74" s="136">
        <f t="shared" si="11"/>
        <v>16761</v>
      </c>
      <c r="H74" s="136"/>
      <c r="I74" s="136">
        <f t="shared" si="12"/>
        <v>0</v>
      </c>
      <c r="J74" s="136"/>
      <c r="K74" s="136"/>
      <c r="L74" s="136"/>
      <c r="M74" s="136"/>
      <c r="N74" s="142"/>
      <c r="O74" s="142"/>
      <c r="P74" s="142"/>
      <c r="Q74" s="142">
        <f t="shared" si="13"/>
        <v>16761</v>
      </c>
      <c r="R74" s="134" t="s">
        <v>27</v>
      </c>
      <c r="S74" s="134" t="s">
        <v>206</v>
      </c>
      <c r="T74" s="56" t="s">
        <v>203</v>
      </c>
      <c r="U74" s="56" t="s">
        <v>204</v>
      </c>
      <c r="V74" s="56"/>
      <c r="W74" s="68" t="s">
        <v>265</v>
      </c>
      <c r="X74" s="15"/>
      <c r="Y74" s="50"/>
    </row>
    <row r="75" spans="1:25" ht="20.100000000000001" customHeight="1" x14ac:dyDescent="0.3">
      <c r="A75" s="133">
        <v>70</v>
      </c>
      <c r="B75" s="134" t="s">
        <v>25</v>
      </c>
      <c r="C75" s="135" t="s">
        <v>109</v>
      </c>
      <c r="D75" s="134" t="s">
        <v>40</v>
      </c>
      <c r="E75" s="136">
        <v>10512</v>
      </c>
      <c r="F75" s="136">
        <v>10512</v>
      </c>
      <c r="G75" s="136">
        <f t="shared" si="11"/>
        <v>10512</v>
      </c>
      <c r="H75" s="136"/>
      <c r="I75" s="136">
        <f t="shared" si="12"/>
        <v>0</v>
      </c>
      <c r="J75" s="136"/>
      <c r="K75" s="136"/>
      <c r="L75" s="136"/>
      <c r="M75" s="136"/>
      <c r="N75" s="142"/>
      <c r="O75" s="142"/>
      <c r="P75" s="142"/>
      <c r="Q75" s="142">
        <f t="shared" si="13"/>
        <v>10512</v>
      </c>
      <c r="R75" s="134" t="s">
        <v>27</v>
      </c>
      <c r="S75" s="134" t="s">
        <v>206</v>
      </c>
      <c r="T75" s="56" t="s">
        <v>203</v>
      </c>
      <c r="U75" s="56" t="s">
        <v>204</v>
      </c>
      <c r="V75" s="56"/>
      <c r="W75" s="68" t="s">
        <v>266</v>
      </c>
      <c r="X75" s="15"/>
      <c r="Y75" s="50"/>
    </row>
    <row r="76" spans="1:25" ht="20.100000000000001" customHeight="1" x14ac:dyDescent="0.3">
      <c r="A76" s="133">
        <v>71</v>
      </c>
      <c r="B76" s="134" t="s">
        <v>25</v>
      </c>
      <c r="C76" s="135" t="s">
        <v>110</v>
      </c>
      <c r="D76" s="134" t="s">
        <v>40</v>
      </c>
      <c r="E76" s="136">
        <v>34116</v>
      </c>
      <c r="F76" s="136">
        <v>34116</v>
      </c>
      <c r="G76" s="136">
        <f>F76-H76</f>
        <v>31893</v>
      </c>
      <c r="H76" s="136">
        <v>2223</v>
      </c>
      <c r="I76" s="136">
        <f t="shared" si="12"/>
        <v>0</v>
      </c>
      <c r="J76" s="136"/>
      <c r="K76" s="136"/>
      <c r="L76" s="136"/>
      <c r="M76" s="136"/>
      <c r="N76" s="142"/>
      <c r="O76" s="142"/>
      <c r="P76" s="142"/>
      <c r="Q76" s="142">
        <f t="shared" si="13"/>
        <v>34116</v>
      </c>
      <c r="R76" s="134" t="s">
        <v>27</v>
      </c>
      <c r="S76" s="134" t="s">
        <v>206</v>
      </c>
      <c r="T76" s="56" t="s">
        <v>203</v>
      </c>
      <c r="U76" s="56" t="s">
        <v>204</v>
      </c>
      <c r="V76" s="56"/>
      <c r="W76" s="68" t="s">
        <v>267</v>
      </c>
      <c r="X76" s="15"/>
      <c r="Y76" s="50"/>
    </row>
    <row r="77" spans="1:25" ht="20.100000000000001" customHeight="1" x14ac:dyDescent="0.3">
      <c r="A77" s="133">
        <v>72</v>
      </c>
      <c r="B77" s="134" t="s">
        <v>25</v>
      </c>
      <c r="C77" s="135" t="s">
        <v>111</v>
      </c>
      <c r="D77" s="134" t="s">
        <v>40</v>
      </c>
      <c r="E77" s="136">
        <v>25190</v>
      </c>
      <c r="F77" s="136">
        <v>25190</v>
      </c>
      <c r="G77" s="136">
        <f>F77-H77</f>
        <v>15986</v>
      </c>
      <c r="H77" s="136">
        <v>9204</v>
      </c>
      <c r="I77" s="136">
        <f t="shared" si="12"/>
        <v>8197</v>
      </c>
      <c r="J77" s="136"/>
      <c r="K77" s="136"/>
      <c r="L77" s="136"/>
      <c r="M77" s="136"/>
      <c r="N77" s="142">
        <v>8197</v>
      </c>
      <c r="O77" s="142"/>
      <c r="P77" s="142"/>
      <c r="Q77" s="142">
        <f t="shared" si="13"/>
        <v>16993</v>
      </c>
      <c r="R77" s="134" t="s">
        <v>27</v>
      </c>
      <c r="S77" s="134" t="s">
        <v>206</v>
      </c>
      <c r="T77" s="56" t="s">
        <v>203</v>
      </c>
      <c r="U77" s="56" t="s">
        <v>204</v>
      </c>
      <c r="V77" s="56"/>
      <c r="W77" s="68" t="s">
        <v>268</v>
      </c>
      <c r="X77" s="15"/>
      <c r="Y77" s="50"/>
    </row>
    <row r="78" spans="1:25" customFormat="1" ht="20.100000000000001" customHeight="1" x14ac:dyDescent="0.3">
      <c r="A78" s="137">
        <v>73</v>
      </c>
      <c r="B78" s="138" t="s">
        <v>25</v>
      </c>
      <c r="C78" s="139" t="s">
        <v>112</v>
      </c>
      <c r="D78" s="138" t="s">
        <v>40</v>
      </c>
      <c r="E78" s="140">
        <v>21620</v>
      </c>
      <c r="F78" s="140">
        <v>21620</v>
      </c>
      <c r="G78" s="140">
        <f>F78-H78</f>
        <v>21369</v>
      </c>
      <c r="H78" s="140">
        <v>251</v>
      </c>
      <c r="I78" s="136">
        <f t="shared" si="12"/>
        <v>9602</v>
      </c>
      <c r="J78" s="140"/>
      <c r="K78" s="140"/>
      <c r="L78" s="140"/>
      <c r="M78" s="140">
        <v>9602</v>
      </c>
      <c r="N78" s="141"/>
      <c r="O78" s="141"/>
      <c r="P78" s="141"/>
      <c r="Q78" s="142">
        <f t="shared" si="13"/>
        <v>12018</v>
      </c>
      <c r="R78" s="138" t="s">
        <v>70</v>
      </c>
      <c r="S78" s="155"/>
      <c r="T78" s="24"/>
      <c r="U78" s="24"/>
      <c r="V78" s="24"/>
      <c r="W78" s="72"/>
      <c r="X78" s="21"/>
      <c r="Y78" s="51"/>
    </row>
    <row r="79" spans="1:25" ht="20.100000000000001" customHeight="1" x14ac:dyDescent="0.3">
      <c r="A79" s="133">
        <v>74</v>
      </c>
      <c r="B79" s="134" t="s">
        <v>25</v>
      </c>
      <c r="C79" s="135" t="s">
        <v>113</v>
      </c>
      <c r="D79" s="134" t="s">
        <v>40</v>
      </c>
      <c r="E79" s="136">
        <v>15669</v>
      </c>
      <c r="F79" s="136">
        <v>15669</v>
      </c>
      <c r="G79" s="136">
        <f>F79-H79</f>
        <v>15669</v>
      </c>
      <c r="H79" s="136"/>
      <c r="I79" s="136">
        <f t="shared" si="12"/>
        <v>6081</v>
      </c>
      <c r="J79" s="136"/>
      <c r="K79" s="136"/>
      <c r="L79" s="136"/>
      <c r="M79" s="136">
        <v>6081</v>
      </c>
      <c r="N79" s="142"/>
      <c r="O79" s="142"/>
      <c r="P79" s="142"/>
      <c r="Q79" s="142">
        <f t="shared" si="13"/>
        <v>9588</v>
      </c>
      <c r="R79" s="134" t="s">
        <v>27</v>
      </c>
      <c r="S79" s="134" t="s">
        <v>206</v>
      </c>
      <c r="T79" s="56" t="s">
        <v>203</v>
      </c>
      <c r="U79" s="56" t="s">
        <v>204</v>
      </c>
      <c r="V79" s="56"/>
      <c r="W79" s="68" t="s">
        <v>269</v>
      </c>
      <c r="X79" s="15"/>
      <c r="Y79" s="50"/>
    </row>
    <row r="80" spans="1:25" s="23" customFormat="1" x14ac:dyDescent="0.3">
      <c r="A80" s="143">
        <v>75</v>
      </c>
      <c r="B80" s="144" t="s">
        <v>25</v>
      </c>
      <c r="C80" s="145" t="s">
        <v>114</v>
      </c>
      <c r="D80" s="144" t="s">
        <v>40</v>
      </c>
      <c r="E80" s="146">
        <v>3306</v>
      </c>
      <c r="F80" s="146">
        <v>3306</v>
      </c>
      <c r="G80" s="147">
        <f>F80-H81</f>
        <v>3306</v>
      </c>
      <c r="H80" s="147"/>
      <c r="I80" s="147">
        <f>SUM(J80:P81)</f>
        <v>1643</v>
      </c>
      <c r="J80" s="149"/>
      <c r="K80" s="149"/>
      <c r="L80" s="149"/>
      <c r="M80" s="149">
        <v>1643</v>
      </c>
      <c r="N80" s="149"/>
      <c r="O80" s="150"/>
      <c r="P80" s="150"/>
      <c r="Q80" s="150">
        <f t="shared" si="13"/>
        <v>1663</v>
      </c>
      <c r="R80" s="144" t="s">
        <v>27</v>
      </c>
      <c r="S80" s="144" t="s">
        <v>206</v>
      </c>
      <c r="T80" s="55" t="s">
        <v>203</v>
      </c>
      <c r="U80" s="55" t="s">
        <v>204</v>
      </c>
      <c r="V80" s="56"/>
      <c r="W80" s="68" t="s">
        <v>270</v>
      </c>
      <c r="X80" s="15"/>
      <c r="Y80" s="50"/>
    </row>
    <row r="81" spans="1:25" s="23" customFormat="1" x14ac:dyDescent="0.3">
      <c r="A81" s="143"/>
      <c r="B81" s="144"/>
      <c r="C81" s="145"/>
      <c r="D81" s="144"/>
      <c r="E81" s="146"/>
      <c r="F81" s="146"/>
      <c r="G81" s="151"/>
      <c r="H81" s="151"/>
      <c r="I81" s="151"/>
      <c r="J81" s="153"/>
      <c r="K81" s="153"/>
      <c r="L81" s="153"/>
      <c r="M81" s="153"/>
      <c r="N81" s="153"/>
      <c r="O81" s="154"/>
      <c r="P81" s="154"/>
      <c r="Q81" s="154"/>
      <c r="R81" s="144"/>
      <c r="S81" s="144"/>
      <c r="T81" s="55" t="s">
        <v>102</v>
      </c>
      <c r="U81" s="55" t="s">
        <v>103</v>
      </c>
      <c r="V81" s="55" t="s">
        <v>207</v>
      </c>
      <c r="W81" s="70"/>
      <c r="X81" s="15"/>
      <c r="Y81" s="50"/>
    </row>
    <row r="82" spans="1:25" s="23" customFormat="1" x14ac:dyDescent="0.3">
      <c r="A82" s="143">
        <v>76</v>
      </c>
      <c r="B82" s="144" t="s">
        <v>25</v>
      </c>
      <c r="C82" s="145" t="s">
        <v>115</v>
      </c>
      <c r="D82" s="144" t="s">
        <v>40</v>
      </c>
      <c r="E82" s="146">
        <v>34866</v>
      </c>
      <c r="F82" s="146">
        <v>34866</v>
      </c>
      <c r="G82" s="147">
        <f>F82-H83</f>
        <v>34866</v>
      </c>
      <c r="H82" s="147"/>
      <c r="I82" s="147">
        <f>SUM(J82:P83)</f>
        <v>265</v>
      </c>
      <c r="J82" s="149"/>
      <c r="K82" s="149"/>
      <c r="L82" s="149">
        <v>265</v>
      </c>
      <c r="M82" s="149"/>
      <c r="N82" s="149"/>
      <c r="O82" s="150"/>
      <c r="P82" s="150"/>
      <c r="Q82" s="150">
        <f t="shared" si="13"/>
        <v>34601</v>
      </c>
      <c r="R82" s="144" t="s">
        <v>27</v>
      </c>
      <c r="S82" s="144" t="s">
        <v>206</v>
      </c>
      <c r="T82" s="55" t="s">
        <v>203</v>
      </c>
      <c r="U82" s="55" t="s">
        <v>204</v>
      </c>
      <c r="V82" s="56"/>
      <c r="W82" s="68" t="s">
        <v>271</v>
      </c>
      <c r="X82" s="15"/>
      <c r="Y82" s="50"/>
    </row>
    <row r="83" spans="1:25" s="23" customFormat="1" x14ac:dyDescent="0.3">
      <c r="A83" s="143"/>
      <c r="B83" s="144"/>
      <c r="C83" s="145"/>
      <c r="D83" s="144"/>
      <c r="E83" s="146"/>
      <c r="F83" s="146"/>
      <c r="G83" s="151"/>
      <c r="H83" s="151"/>
      <c r="I83" s="151"/>
      <c r="J83" s="153"/>
      <c r="K83" s="153"/>
      <c r="L83" s="153"/>
      <c r="M83" s="153"/>
      <c r="N83" s="153"/>
      <c r="O83" s="154"/>
      <c r="P83" s="154"/>
      <c r="Q83" s="154"/>
      <c r="R83" s="144"/>
      <c r="S83" s="144"/>
      <c r="T83" s="55" t="s">
        <v>102</v>
      </c>
      <c r="U83" s="55" t="s">
        <v>103</v>
      </c>
      <c r="V83" s="55" t="s">
        <v>207</v>
      </c>
      <c r="W83" s="70"/>
      <c r="X83" s="15"/>
      <c r="Y83" s="50"/>
    </row>
    <row r="84" spans="1:25" s="23" customFormat="1" x14ac:dyDescent="0.3">
      <c r="A84" s="143">
        <v>77</v>
      </c>
      <c r="B84" s="144" t="s">
        <v>25</v>
      </c>
      <c r="C84" s="145" t="s">
        <v>116</v>
      </c>
      <c r="D84" s="144" t="s">
        <v>40</v>
      </c>
      <c r="E84" s="146">
        <v>34919</v>
      </c>
      <c r="F84" s="146">
        <v>34919</v>
      </c>
      <c r="G84" s="147">
        <f>F84-H85</f>
        <v>34919</v>
      </c>
      <c r="H84" s="147"/>
      <c r="I84" s="147">
        <f>SUM(J84:P85)</f>
        <v>4201</v>
      </c>
      <c r="J84" s="149"/>
      <c r="K84" s="149"/>
      <c r="L84" s="149"/>
      <c r="M84" s="149">
        <v>4201</v>
      </c>
      <c r="N84" s="149"/>
      <c r="O84" s="150"/>
      <c r="P84" s="150"/>
      <c r="Q84" s="150">
        <f t="shared" si="13"/>
        <v>30718</v>
      </c>
      <c r="R84" s="144" t="s">
        <v>27</v>
      </c>
      <c r="S84" s="144" t="s">
        <v>206</v>
      </c>
      <c r="T84" s="55" t="s">
        <v>203</v>
      </c>
      <c r="U84" s="55" t="s">
        <v>204</v>
      </c>
      <c r="V84" s="56"/>
      <c r="W84" s="68" t="s">
        <v>272</v>
      </c>
      <c r="X84" s="15"/>
      <c r="Y84" s="50"/>
    </row>
    <row r="85" spans="1:25" s="23" customFormat="1" x14ac:dyDescent="0.3">
      <c r="A85" s="143"/>
      <c r="B85" s="144"/>
      <c r="C85" s="145"/>
      <c r="D85" s="144"/>
      <c r="E85" s="146"/>
      <c r="F85" s="146"/>
      <c r="G85" s="151"/>
      <c r="H85" s="151"/>
      <c r="I85" s="151"/>
      <c r="J85" s="153"/>
      <c r="K85" s="153"/>
      <c r="L85" s="153"/>
      <c r="M85" s="153"/>
      <c r="N85" s="153"/>
      <c r="O85" s="154"/>
      <c r="P85" s="154"/>
      <c r="Q85" s="154"/>
      <c r="R85" s="144"/>
      <c r="S85" s="144"/>
      <c r="T85" s="55" t="s">
        <v>102</v>
      </c>
      <c r="U85" s="55" t="s">
        <v>103</v>
      </c>
      <c r="V85" s="55" t="s">
        <v>207</v>
      </c>
      <c r="W85" s="70"/>
      <c r="X85" s="15"/>
      <c r="Y85" s="50"/>
    </row>
    <row r="86" spans="1:25" ht="20.100000000000001" customHeight="1" x14ac:dyDescent="0.3">
      <c r="A86" s="133">
        <v>78</v>
      </c>
      <c r="B86" s="134" t="s">
        <v>25</v>
      </c>
      <c r="C86" s="135" t="s">
        <v>117</v>
      </c>
      <c r="D86" s="134" t="s">
        <v>40</v>
      </c>
      <c r="E86" s="136">
        <v>21623</v>
      </c>
      <c r="F86" s="136">
        <v>21623</v>
      </c>
      <c r="G86" s="136">
        <f t="shared" ref="G86:G150" si="14">F86-H86</f>
        <v>21623</v>
      </c>
      <c r="H86" s="136"/>
      <c r="I86" s="136">
        <f t="shared" ref="I86:I150" si="15">SUM(J86:P86)</f>
        <v>12544</v>
      </c>
      <c r="J86" s="136"/>
      <c r="K86" s="136"/>
      <c r="L86" s="136">
        <v>12544</v>
      </c>
      <c r="M86" s="136"/>
      <c r="N86" s="142"/>
      <c r="O86" s="142"/>
      <c r="P86" s="142"/>
      <c r="Q86" s="142">
        <f t="shared" si="13"/>
        <v>9079</v>
      </c>
      <c r="R86" s="134" t="s">
        <v>27</v>
      </c>
      <c r="S86" s="134" t="s">
        <v>206</v>
      </c>
      <c r="T86" s="56" t="s">
        <v>203</v>
      </c>
      <c r="U86" s="56" t="s">
        <v>204</v>
      </c>
      <c r="V86" s="56"/>
      <c r="W86" s="68" t="s">
        <v>273</v>
      </c>
      <c r="X86" s="15"/>
      <c r="Y86" s="50"/>
    </row>
    <row r="87" spans="1:25" ht="20.100000000000001" customHeight="1" x14ac:dyDescent="0.3">
      <c r="A87" s="133">
        <v>79</v>
      </c>
      <c r="B87" s="134" t="s">
        <v>25</v>
      </c>
      <c r="C87" s="135" t="s">
        <v>118</v>
      </c>
      <c r="D87" s="134" t="s">
        <v>40</v>
      </c>
      <c r="E87" s="136">
        <v>21617</v>
      </c>
      <c r="F87" s="136">
        <v>21617</v>
      </c>
      <c r="G87" s="136">
        <f t="shared" si="14"/>
        <v>21617</v>
      </c>
      <c r="H87" s="136"/>
      <c r="I87" s="136">
        <f t="shared" si="15"/>
        <v>1561</v>
      </c>
      <c r="J87" s="136"/>
      <c r="K87" s="136"/>
      <c r="L87" s="136"/>
      <c r="M87" s="136">
        <v>1561</v>
      </c>
      <c r="N87" s="142"/>
      <c r="O87" s="142"/>
      <c r="P87" s="142"/>
      <c r="Q87" s="142">
        <f t="shared" si="13"/>
        <v>20056</v>
      </c>
      <c r="R87" s="134" t="s">
        <v>27</v>
      </c>
      <c r="S87" s="134" t="s">
        <v>206</v>
      </c>
      <c r="T87" s="56" t="s">
        <v>203</v>
      </c>
      <c r="U87" s="56" t="s">
        <v>204</v>
      </c>
      <c r="V87" s="56"/>
      <c r="W87" s="68" t="s">
        <v>274</v>
      </c>
      <c r="X87" s="15"/>
      <c r="Y87" s="50"/>
    </row>
    <row r="88" spans="1:25" ht="20.100000000000001" customHeight="1" x14ac:dyDescent="0.3">
      <c r="A88" s="133">
        <v>80</v>
      </c>
      <c r="B88" s="134" t="s">
        <v>25</v>
      </c>
      <c r="C88" s="135" t="s">
        <v>119</v>
      </c>
      <c r="D88" s="134" t="s">
        <v>40</v>
      </c>
      <c r="E88" s="136">
        <v>54744</v>
      </c>
      <c r="F88" s="136">
        <v>54744</v>
      </c>
      <c r="G88" s="136">
        <f t="shared" si="14"/>
        <v>54744</v>
      </c>
      <c r="H88" s="136"/>
      <c r="I88" s="136">
        <f t="shared" si="15"/>
        <v>24116</v>
      </c>
      <c r="J88" s="136"/>
      <c r="K88" s="136"/>
      <c r="L88" s="136"/>
      <c r="M88" s="136">
        <v>24116</v>
      </c>
      <c r="N88" s="142"/>
      <c r="O88" s="142"/>
      <c r="P88" s="142"/>
      <c r="Q88" s="142">
        <f t="shared" si="13"/>
        <v>30628</v>
      </c>
      <c r="R88" s="134" t="s">
        <v>27</v>
      </c>
      <c r="S88" s="134" t="s">
        <v>206</v>
      </c>
      <c r="T88" s="56" t="s">
        <v>203</v>
      </c>
      <c r="U88" s="56" t="s">
        <v>204</v>
      </c>
      <c r="V88" s="56"/>
      <c r="W88" s="68" t="s">
        <v>275</v>
      </c>
      <c r="X88" s="15"/>
      <c r="Y88" s="50"/>
    </row>
    <row r="89" spans="1:25" ht="20.100000000000001" customHeight="1" x14ac:dyDescent="0.3">
      <c r="A89" s="133">
        <v>81</v>
      </c>
      <c r="B89" s="134" t="s">
        <v>25</v>
      </c>
      <c r="C89" s="135" t="s">
        <v>120</v>
      </c>
      <c r="D89" s="134" t="s">
        <v>40</v>
      </c>
      <c r="E89" s="136">
        <v>20926</v>
      </c>
      <c r="F89" s="136">
        <v>20926</v>
      </c>
      <c r="G89" s="136">
        <f t="shared" si="14"/>
        <v>20926</v>
      </c>
      <c r="H89" s="136"/>
      <c r="I89" s="136">
        <f t="shared" si="15"/>
        <v>14314</v>
      </c>
      <c r="J89" s="136"/>
      <c r="K89" s="136">
        <v>9598</v>
      </c>
      <c r="L89" s="136"/>
      <c r="M89" s="136">
        <v>4565</v>
      </c>
      <c r="N89" s="142"/>
      <c r="O89" s="142">
        <v>151</v>
      </c>
      <c r="P89" s="142"/>
      <c r="Q89" s="142">
        <f t="shared" si="13"/>
        <v>6612</v>
      </c>
      <c r="R89" s="134" t="s">
        <v>27</v>
      </c>
      <c r="S89" s="134" t="s">
        <v>206</v>
      </c>
      <c r="T89" s="56" t="s">
        <v>203</v>
      </c>
      <c r="U89" s="56" t="s">
        <v>204</v>
      </c>
      <c r="V89" s="56"/>
      <c r="W89" s="68" t="s">
        <v>276</v>
      </c>
      <c r="X89" s="15"/>
      <c r="Y89" s="50"/>
    </row>
    <row r="90" spans="1:25" ht="20.100000000000001" customHeight="1" x14ac:dyDescent="0.3">
      <c r="A90" s="133">
        <v>82</v>
      </c>
      <c r="B90" s="134" t="s">
        <v>25</v>
      </c>
      <c r="C90" s="135" t="s">
        <v>121</v>
      </c>
      <c r="D90" s="134" t="s">
        <v>40</v>
      </c>
      <c r="E90" s="136">
        <v>11207</v>
      </c>
      <c r="F90" s="136">
        <v>11207</v>
      </c>
      <c r="G90" s="136">
        <f t="shared" si="14"/>
        <v>10549</v>
      </c>
      <c r="H90" s="136">
        <v>658</v>
      </c>
      <c r="I90" s="136">
        <f t="shared" si="15"/>
        <v>10431</v>
      </c>
      <c r="J90" s="136"/>
      <c r="K90" s="136">
        <v>5239</v>
      </c>
      <c r="L90" s="136"/>
      <c r="M90" s="136"/>
      <c r="N90" s="142"/>
      <c r="O90" s="142">
        <v>5192</v>
      </c>
      <c r="P90" s="142"/>
      <c r="Q90" s="142">
        <f t="shared" si="13"/>
        <v>776</v>
      </c>
      <c r="R90" s="134" t="s">
        <v>27</v>
      </c>
      <c r="S90" s="134" t="s">
        <v>206</v>
      </c>
      <c r="T90" s="56" t="s">
        <v>203</v>
      </c>
      <c r="U90" s="56" t="s">
        <v>204</v>
      </c>
      <c r="V90" s="56"/>
      <c r="W90" s="68" t="s">
        <v>277</v>
      </c>
      <c r="X90" s="15"/>
      <c r="Y90" s="50"/>
    </row>
    <row r="91" spans="1:25" ht="20.100000000000001" customHeight="1" x14ac:dyDescent="0.3">
      <c r="A91" s="133">
        <v>83</v>
      </c>
      <c r="B91" s="134" t="s">
        <v>25</v>
      </c>
      <c r="C91" s="135" t="s">
        <v>122</v>
      </c>
      <c r="D91" s="134" t="s">
        <v>40</v>
      </c>
      <c r="E91" s="136">
        <v>9479</v>
      </c>
      <c r="F91" s="136">
        <v>9479</v>
      </c>
      <c r="G91" s="136">
        <f t="shared" si="14"/>
        <v>4214</v>
      </c>
      <c r="H91" s="136">
        <v>5265</v>
      </c>
      <c r="I91" s="136">
        <f t="shared" si="15"/>
        <v>2990</v>
      </c>
      <c r="J91" s="136"/>
      <c r="K91" s="136">
        <v>2</v>
      </c>
      <c r="L91" s="136"/>
      <c r="M91" s="136"/>
      <c r="N91" s="142"/>
      <c r="O91" s="142">
        <v>2988</v>
      </c>
      <c r="P91" s="142"/>
      <c r="Q91" s="142">
        <f t="shared" si="13"/>
        <v>6489</v>
      </c>
      <c r="R91" s="134" t="s">
        <v>27</v>
      </c>
      <c r="S91" s="134" t="s">
        <v>206</v>
      </c>
      <c r="T91" s="56" t="s">
        <v>203</v>
      </c>
      <c r="U91" s="56" t="s">
        <v>204</v>
      </c>
      <c r="V91" s="56"/>
      <c r="W91" s="68" t="s">
        <v>278</v>
      </c>
      <c r="X91" s="15"/>
      <c r="Y91" s="50"/>
    </row>
    <row r="92" spans="1:25" customFormat="1" ht="20.100000000000001" customHeight="1" x14ac:dyDescent="0.3">
      <c r="A92" s="137">
        <v>84</v>
      </c>
      <c r="B92" s="138" t="s">
        <v>25</v>
      </c>
      <c r="C92" s="139" t="s">
        <v>123</v>
      </c>
      <c r="D92" s="138" t="s">
        <v>40</v>
      </c>
      <c r="E92" s="140">
        <v>637</v>
      </c>
      <c r="F92" s="140">
        <v>569</v>
      </c>
      <c r="G92" s="140">
        <f t="shared" si="14"/>
        <v>569</v>
      </c>
      <c r="H92" s="140"/>
      <c r="I92" s="136">
        <f t="shared" si="15"/>
        <v>0</v>
      </c>
      <c r="J92" s="140"/>
      <c r="K92" s="140"/>
      <c r="L92" s="140"/>
      <c r="M92" s="140"/>
      <c r="N92" s="141"/>
      <c r="O92" s="141"/>
      <c r="P92" s="141"/>
      <c r="Q92" s="142">
        <f t="shared" si="13"/>
        <v>569</v>
      </c>
      <c r="R92" s="138" t="s">
        <v>29</v>
      </c>
      <c r="S92" s="155"/>
      <c r="T92" s="24"/>
      <c r="U92" s="24"/>
      <c r="V92" s="24"/>
      <c r="W92" s="72"/>
      <c r="X92" s="21"/>
      <c r="Y92" s="51"/>
    </row>
    <row r="93" spans="1:25" ht="20.100000000000001" customHeight="1" x14ac:dyDescent="0.3">
      <c r="A93" s="133">
        <v>85</v>
      </c>
      <c r="B93" s="134" t="s">
        <v>25</v>
      </c>
      <c r="C93" s="135" t="s">
        <v>124</v>
      </c>
      <c r="D93" s="134" t="s">
        <v>40</v>
      </c>
      <c r="E93" s="136">
        <v>397</v>
      </c>
      <c r="F93" s="136">
        <v>397</v>
      </c>
      <c r="G93" s="136">
        <f t="shared" si="14"/>
        <v>397</v>
      </c>
      <c r="H93" s="136"/>
      <c r="I93" s="136">
        <f t="shared" si="15"/>
        <v>397</v>
      </c>
      <c r="J93" s="136"/>
      <c r="K93" s="136"/>
      <c r="L93" s="136"/>
      <c r="M93" s="136"/>
      <c r="N93" s="142"/>
      <c r="O93" s="142">
        <v>397</v>
      </c>
      <c r="P93" s="142"/>
      <c r="Q93" s="142">
        <f t="shared" si="13"/>
        <v>0</v>
      </c>
      <c r="R93" s="134" t="s">
        <v>27</v>
      </c>
      <c r="S93" s="134" t="s">
        <v>206</v>
      </c>
      <c r="T93" s="56" t="s">
        <v>203</v>
      </c>
      <c r="U93" s="56" t="s">
        <v>204</v>
      </c>
      <c r="V93" s="56"/>
      <c r="W93" s="68" t="s">
        <v>279</v>
      </c>
      <c r="X93" s="15"/>
      <c r="Y93" s="50"/>
    </row>
    <row r="94" spans="1:25" customFormat="1" ht="20.100000000000001" customHeight="1" x14ac:dyDescent="0.3">
      <c r="A94" s="137">
        <v>86</v>
      </c>
      <c r="B94" s="138" t="s">
        <v>125</v>
      </c>
      <c r="C94" s="139" t="s">
        <v>126</v>
      </c>
      <c r="D94" s="138" t="s">
        <v>35</v>
      </c>
      <c r="E94" s="140">
        <v>327</v>
      </c>
      <c r="F94" s="140">
        <v>269</v>
      </c>
      <c r="G94" s="140">
        <f t="shared" si="14"/>
        <v>269</v>
      </c>
      <c r="H94" s="140"/>
      <c r="I94" s="136">
        <f t="shared" si="15"/>
        <v>269</v>
      </c>
      <c r="J94" s="140">
        <v>269</v>
      </c>
      <c r="K94" s="140"/>
      <c r="L94" s="140"/>
      <c r="M94" s="140"/>
      <c r="N94" s="141"/>
      <c r="O94" s="141"/>
      <c r="P94" s="141"/>
      <c r="Q94" s="142">
        <f t="shared" si="13"/>
        <v>0</v>
      </c>
      <c r="R94" s="138" t="s">
        <v>29</v>
      </c>
      <c r="S94" s="155"/>
      <c r="T94" s="24"/>
      <c r="U94" s="24"/>
      <c r="V94" s="24"/>
      <c r="W94" s="72"/>
      <c r="X94" s="21"/>
      <c r="Y94" s="51"/>
    </row>
    <row r="95" spans="1:25" ht="20.100000000000001" customHeight="1" x14ac:dyDescent="0.3">
      <c r="A95" s="128">
        <v>87</v>
      </c>
      <c r="B95" s="81" t="s">
        <v>125</v>
      </c>
      <c r="C95" s="129">
        <v>77</v>
      </c>
      <c r="D95" s="81" t="s">
        <v>26</v>
      </c>
      <c r="E95" s="78">
        <v>192</v>
      </c>
      <c r="F95" s="78">
        <v>192</v>
      </c>
      <c r="G95" s="78">
        <f t="shared" si="14"/>
        <v>192</v>
      </c>
      <c r="H95" s="78"/>
      <c r="I95" s="78">
        <f t="shared" si="15"/>
        <v>0</v>
      </c>
      <c r="J95" s="78"/>
      <c r="K95" s="78"/>
      <c r="L95" s="78"/>
      <c r="M95" s="78"/>
      <c r="N95" s="80"/>
      <c r="O95" s="80"/>
      <c r="P95" s="80"/>
      <c r="Q95" s="80">
        <f t="shared" si="13"/>
        <v>192</v>
      </c>
      <c r="R95" s="81" t="s">
        <v>27</v>
      </c>
      <c r="S95" s="81" t="s">
        <v>206</v>
      </c>
      <c r="T95" s="81" t="s">
        <v>203</v>
      </c>
      <c r="U95" s="81" t="s">
        <v>204</v>
      </c>
      <c r="V95" s="81"/>
      <c r="W95" s="130" t="s">
        <v>280</v>
      </c>
      <c r="X95" s="131"/>
      <c r="Y95" s="132"/>
    </row>
    <row r="96" spans="1:25" customFormat="1" ht="20.100000000000001" customHeight="1" x14ac:dyDescent="0.3">
      <c r="A96" s="74">
        <v>88</v>
      </c>
      <c r="B96" s="75" t="s">
        <v>125</v>
      </c>
      <c r="C96" s="76" t="s">
        <v>336</v>
      </c>
      <c r="D96" s="75" t="s">
        <v>188</v>
      </c>
      <c r="E96" s="77">
        <v>583</v>
      </c>
      <c r="F96" s="77">
        <v>0</v>
      </c>
      <c r="G96" s="77">
        <v>0</v>
      </c>
      <c r="H96" s="77"/>
      <c r="I96" s="78">
        <f t="shared" si="15"/>
        <v>0</v>
      </c>
      <c r="J96" s="77"/>
      <c r="K96" s="77"/>
      <c r="L96" s="77"/>
      <c r="M96" s="77"/>
      <c r="N96" s="79"/>
      <c r="O96" s="79"/>
      <c r="P96" s="79"/>
      <c r="Q96" s="80">
        <f t="shared" si="13"/>
        <v>0</v>
      </c>
      <c r="R96" s="81" t="s">
        <v>341</v>
      </c>
      <c r="S96" s="82"/>
      <c r="T96" s="81"/>
      <c r="U96" s="81"/>
      <c r="V96" s="82"/>
      <c r="W96" s="83"/>
      <c r="X96" s="84" t="s">
        <v>342</v>
      </c>
      <c r="Y96" s="85"/>
    </row>
    <row r="97" spans="1:26" customFormat="1" ht="20.100000000000001" customHeight="1" x14ac:dyDescent="0.3">
      <c r="A97" s="74">
        <v>89</v>
      </c>
      <c r="B97" s="75" t="s">
        <v>125</v>
      </c>
      <c r="C97" s="76" t="s">
        <v>127</v>
      </c>
      <c r="D97" s="75" t="s">
        <v>187</v>
      </c>
      <c r="E97" s="77">
        <v>793</v>
      </c>
      <c r="F97" s="77">
        <v>793</v>
      </c>
      <c r="G97" s="77">
        <v>793</v>
      </c>
      <c r="H97" s="77"/>
      <c r="I97" s="78">
        <f t="shared" si="15"/>
        <v>0</v>
      </c>
      <c r="J97" s="77"/>
      <c r="K97" s="77"/>
      <c r="L97" s="77"/>
      <c r="M97" s="77"/>
      <c r="N97" s="79"/>
      <c r="O97" s="79"/>
      <c r="P97" s="79"/>
      <c r="Q97" s="80">
        <f t="shared" si="13"/>
        <v>793</v>
      </c>
      <c r="R97" s="81" t="s">
        <v>337</v>
      </c>
      <c r="S97" s="81"/>
      <c r="T97" s="81"/>
      <c r="U97" s="81"/>
      <c r="V97" s="82"/>
      <c r="W97" s="83"/>
      <c r="X97" s="84"/>
      <c r="Y97" s="85" t="s">
        <v>287</v>
      </c>
    </row>
    <row r="98" spans="1:26" customFormat="1" ht="20.100000000000001" customHeight="1" x14ac:dyDescent="0.3">
      <c r="A98" s="158"/>
      <c r="B98" s="159" t="s">
        <v>338</v>
      </c>
      <c r="C98" s="160" t="s">
        <v>285</v>
      </c>
      <c r="D98" s="159" t="s">
        <v>188</v>
      </c>
      <c r="E98" s="161">
        <v>506</v>
      </c>
      <c r="F98" s="161">
        <v>506</v>
      </c>
      <c r="G98" s="161">
        <v>506</v>
      </c>
      <c r="H98" s="161"/>
      <c r="I98" s="161"/>
      <c r="J98" s="161"/>
      <c r="K98" s="161"/>
      <c r="L98" s="161"/>
      <c r="M98" s="161"/>
      <c r="N98" s="162"/>
      <c r="O98" s="162"/>
      <c r="P98" s="162"/>
      <c r="Q98" s="162"/>
      <c r="R98" s="159" t="s">
        <v>27</v>
      </c>
      <c r="S98" s="159" t="s">
        <v>206</v>
      </c>
      <c r="T98" s="159" t="s">
        <v>339</v>
      </c>
      <c r="U98" s="159" t="s">
        <v>340</v>
      </c>
      <c r="V98" s="163"/>
      <c r="W98" s="164" t="s">
        <v>286</v>
      </c>
      <c r="X98" s="165"/>
      <c r="Y98" s="166"/>
      <c r="Z98" s="167"/>
    </row>
    <row r="99" spans="1:26" ht="20.100000000000001" customHeight="1" x14ac:dyDescent="0.3">
      <c r="A99" s="133">
        <v>90</v>
      </c>
      <c r="B99" s="134" t="s">
        <v>125</v>
      </c>
      <c r="C99" s="135">
        <v>80</v>
      </c>
      <c r="D99" s="134" t="s">
        <v>26</v>
      </c>
      <c r="E99" s="136">
        <v>1316</v>
      </c>
      <c r="F99" s="136">
        <v>1316</v>
      </c>
      <c r="G99" s="136">
        <f t="shared" si="14"/>
        <v>1316</v>
      </c>
      <c r="H99" s="136"/>
      <c r="I99" s="136">
        <f t="shared" si="15"/>
        <v>1316</v>
      </c>
      <c r="J99" s="136">
        <v>1316</v>
      </c>
      <c r="K99" s="136"/>
      <c r="L99" s="136"/>
      <c r="M99" s="136"/>
      <c r="N99" s="142"/>
      <c r="O99" s="142"/>
      <c r="P99" s="142"/>
      <c r="Q99" s="142">
        <f t="shared" si="13"/>
        <v>0</v>
      </c>
      <c r="R99" s="134" t="s">
        <v>27</v>
      </c>
      <c r="S99" s="134" t="s">
        <v>206</v>
      </c>
      <c r="T99" s="56" t="s">
        <v>203</v>
      </c>
      <c r="U99" s="56" t="s">
        <v>204</v>
      </c>
      <c r="V99" s="56"/>
      <c r="W99" s="68" t="s">
        <v>288</v>
      </c>
      <c r="X99" s="15"/>
      <c r="Y99" s="50"/>
    </row>
    <row r="100" spans="1:26" ht="20.100000000000001" customHeight="1" x14ac:dyDescent="0.3">
      <c r="A100" s="133">
        <v>91</v>
      </c>
      <c r="B100" s="134" t="s">
        <v>125</v>
      </c>
      <c r="C100" s="135">
        <v>81</v>
      </c>
      <c r="D100" s="134" t="s">
        <v>36</v>
      </c>
      <c r="E100" s="136">
        <v>1319</v>
      </c>
      <c r="F100" s="136">
        <v>1319</v>
      </c>
      <c r="G100" s="136">
        <f t="shared" si="14"/>
        <v>1319</v>
      </c>
      <c r="H100" s="136"/>
      <c r="I100" s="136">
        <f t="shared" si="15"/>
        <v>1319</v>
      </c>
      <c r="J100" s="136">
        <v>1319</v>
      </c>
      <c r="K100" s="136"/>
      <c r="L100" s="136"/>
      <c r="M100" s="136"/>
      <c r="N100" s="142"/>
      <c r="O100" s="142"/>
      <c r="P100" s="142"/>
      <c r="Q100" s="142">
        <f t="shared" si="13"/>
        <v>0</v>
      </c>
      <c r="R100" s="134" t="s">
        <v>27</v>
      </c>
      <c r="S100" s="134" t="s">
        <v>206</v>
      </c>
      <c r="T100" s="56" t="s">
        <v>203</v>
      </c>
      <c r="U100" s="56" t="s">
        <v>204</v>
      </c>
      <c r="V100" s="56"/>
      <c r="W100" s="68" t="s">
        <v>289</v>
      </c>
      <c r="X100" s="15"/>
      <c r="Y100" s="50"/>
    </row>
    <row r="101" spans="1:26" ht="20.100000000000001" customHeight="1" x14ac:dyDescent="0.3">
      <c r="A101" s="133">
        <v>92</v>
      </c>
      <c r="B101" s="134" t="s">
        <v>125</v>
      </c>
      <c r="C101" s="135">
        <v>82</v>
      </c>
      <c r="D101" s="134" t="s">
        <v>36</v>
      </c>
      <c r="E101" s="136">
        <v>1712</v>
      </c>
      <c r="F101" s="136">
        <v>1712</v>
      </c>
      <c r="G101" s="136">
        <f t="shared" si="14"/>
        <v>1712</v>
      </c>
      <c r="H101" s="136"/>
      <c r="I101" s="136">
        <f t="shared" si="15"/>
        <v>1712</v>
      </c>
      <c r="J101" s="136">
        <v>1712</v>
      </c>
      <c r="K101" s="136"/>
      <c r="L101" s="136"/>
      <c r="M101" s="136"/>
      <c r="N101" s="142"/>
      <c r="O101" s="142"/>
      <c r="P101" s="142"/>
      <c r="Q101" s="142">
        <f t="shared" si="13"/>
        <v>0</v>
      </c>
      <c r="R101" s="134" t="s">
        <v>27</v>
      </c>
      <c r="S101" s="134" t="s">
        <v>206</v>
      </c>
      <c r="T101" s="56" t="s">
        <v>203</v>
      </c>
      <c r="U101" s="56" t="s">
        <v>204</v>
      </c>
      <c r="V101" s="56"/>
      <c r="W101" s="68" t="s">
        <v>281</v>
      </c>
      <c r="X101" s="15"/>
      <c r="Y101" s="50"/>
    </row>
    <row r="102" spans="1:26" ht="20.100000000000001" customHeight="1" x14ac:dyDescent="0.3">
      <c r="A102" s="133">
        <v>93</v>
      </c>
      <c r="B102" s="134" t="s">
        <v>125</v>
      </c>
      <c r="C102" s="135">
        <v>96</v>
      </c>
      <c r="D102" s="134" t="s">
        <v>32</v>
      </c>
      <c r="E102" s="136">
        <v>193</v>
      </c>
      <c r="F102" s="136">
        <v>193</v>
      </c>
      <c r="G102" s="136">
        <f t="shared" si="14"/>
        <v>193</v>
      </c>
      <c r="H102" s="136"/>
      <c r="I102" s="136">
        <f t="shared" si="15"/>
        <v>193</v>
      </c>
      <c r="J102" s="136">
        <v>193</v>
      </c>
      <c r="K102" s="136"/>
      <c r="L102" s="136"/>
      <c r="M102" s="136"/>
      <c r="N102" s="142"/>
      <c r="O102" s="142"/>
      <c r="P102" s="142"/>
      <c r="Q102" s="142">
        <f t="shared" si="13"/>
        <v>0</v>
      </c>
      <c r="R102" s="134" t="s">
        <v>27</v>
      </c>
      <c r="S102" s="134" t="s">
        <v>206</v>
      </c>
      <c r="T102" s="56" t="s">
        <v>203</v>
      </c>
      <c r="U102" s="56" t="s">
        <v>204</v>
      </c>
      <c r="V102" s="56"/>
      <c r="W102" s="68" t="s">
        <v>282</v>
      </c>
      <c r="X102" s="15"/>
      <c r="Y102" s="50"/>
    </row>
    <row r="103" spans="1:26" ht="20.100000000000001" customHeight="1" x14ac:dyDescent="0.3">
      <c r="A103" s="133">
        <v>94</v>
      </c>
      <c r="B103" s="134" t="s">
        <v>125</v>
      </c>
      <c r="C103" s="135">
        <v>97</v>
      </c>
      <c r="D103" s="134" t="s">
        <v>26</v>
      </c>
      <c r="E103" s="136">
        <v>321</v>
      </c>
      <c r="F103" s="136">
        <v>321</v>
      </c>
      <c r="G103" s="136">
        <f t="shared" si="14"/>
        <v>321</v>
      </c>
      <c r="H103" s="136"/>
      <c r="I103" s="136">
        <f t="shared" si="15"/>
        <v>321</v>
      </c>
      <c r="J103" s="136">
        <v>321</v>
      </c>
      <c r="K103" s="136"/>
      <c r="L103" s="136"/>
      <c r="M103" s="136"/>
      <c r="N103" s="142"/>
      <c r="O103" s="142"/>
      <c r="P103" s="142"/>
      <c r="Q103" s="142">
        <f t="shared" si="13"/>
        <v>0</v>
      </c>
      <c r="R103" s="134" t="s">
        <v>27</v>
      </c>
      <c r="S103" s="134" t="s">
        <v>206</v>
      </c>
      <c r="T103" s="56" t="s">
        <v>203</v>
      </c>
      <c r="U103" s="56" t="s">
        <v>204</v>
      </c>
      <c r="V103" s="56"/>
      <c r="W103" s="68" t="s">
        <v>283</v>
      </c>
      <c r="X103" s="15"/>
      <c r="Y103" s="50"/>
    </row>
    <row r="104" spans="1:26" ht="20.100000000000001" customHeight="1" x14ac:dyDescent="0.3">
      <c r="A104" s="133">
        <v>95</v>
      </c>
      <c r="B104" s="134" t="s">
        <v>125</v>
      </c>
      <c r="C104" s="135">
        <v>98</v>
      </c>
      <c r="D104" s="134" t="s">
        <v>32</v>
      </c>
      <c r="E104" s="136">
        <v>452</v>
      </c>
      <c r="F104" s="136">
        <v>452</v>
      </c>
      <c r="G104" s="136">
        <f t="shared" si="14"/>
        <v>452</v>
      </c>
      <c r="H104" s="136"/>
      <c r="I104" s="136">
        <f t="shared" si="15"/>
        <v>452</v>
      </c>
      <c r="J104" s="136">
        <v>452</v>
      </c>
      <c r="K104" s="136"/>
      <c r="L104" s="136"/>
      <c r="M104" s="136"/>
      <c r="N104" s="142"/>
      <c r="O104" s="142"/>
      <c r="P104" s="142"/>
      <c r="Q104" s="142">
        <f t="shared" si="13"/>
        <v>0</v>
      </c>
      <c r="R104" s="134" t="s">
        <v>27</v>
      </c>
      <c r="S104" s="134" t="s">
        <v>206</v>
      </c>
      <c r="T104" s="56" t="s">
        <v>203</v>
      </c>
      <c r="U104" s="56" t="s">
        <v>204</v>
      </c>
      <c r="V104" s="56"/>
      <c r="W104" s="68" t="s">
        <v>290</v>
      </c>
      <c r="X104" s="15"/>
      <c r="Y104" s="50"/>
    </row>
    <row r="105" spans="1:26" ht="20.100000000000001" customHeight="1" x14ac:dyDescent="0.3">
      <c r="A105" s="133">
        <v>96</v>
      </c>
      <c r="B105" s="134" t="s">
        <v>125</v>
      </c>
      <c r="C105" s="135" t="s">
        <v>129</v>
      </c>
      <c r="D105" s="134" t="s">
        <v>36</v>
      </c>
      <c r="E105" s="136">
        <v>3171</v>
      </c>
      <c r="F105" s="136">
        <v>2538</v>
      </c>
      <c r="G105" s="136">
        <f t="shared" si="14"/>
        <v>2538</v>
      </c>
      <c r="H105" s="136"/>
      <c r="I105" s="136">
        <f t="shared" si="15"/>
        <v>2538</v>
      </c>
      <c r="J105" s="136">
        <v>2538</v>
      </c>
      <c r="K105" s="136"/>
      <c r="L105" s="136"/>
      <c r="M105" s="136"/>
      <c r="N105" s="142"/>
      <c r="O105" s="142"/>
      <c r="P105" s="142"/>
      <c r="Q105" s="142">
        <f t="shared" si="13"/>
        <v>0</v>
      </c>
      <c r="R105" s="134" t="s">
        <v>27</v>
      </c>
      <c r="S105" s="134" t="s">
        <v>206</v>
      </c>
      <c r="T105" s="56" t="s">
        <v>203</v>
      </c>
      <c r="U105" s="56" t="s">
        <v>204</v>
      </c>
      <c r="V105" s="56"/>
      <c r="W105" s="68" t="s">
        <v>291</v>
      </c>
      <c r="X105" s="15"/>
      <c r="Y105" s="50"/>
    </row>
    <row r="106" spans="1:26" ht="20.100000000000001" customHeight="1" x14ac:dyDescent="0.3">
      <c r="A106" s="133">
        <v>97</v>
      </c>
      <c r="B106" s="134" t="s">
        <v>125</v>
      </c>
      <c r="C106" s="135">
        <v>101</v>
      </c>
      <c r="D106" s="134" t="s">
        <v>26</v>
      </c>
      <c r="E106" s="136">
        <v>995</v>
      </c>
      <c r="F106" s="136">
        <v>995</v>
      </c>
      <c r="G106" s="136">
        <f t="shared" si="14"/>
        <v>995</v>
      </c>
      <c r="H106" s="136"/>
      <c r="I106" s="136">
        <f t="shared" si="15"/>
        <v>995</v>
      </c>
      <c r="J106" s="136">
        <v>995</v>
      </c>
      <c r="K106" s="136"/>
      <c r="L106" s="136"/>
      <c r="M106" s="136"/>
      <c r="N106" s="142"/>
      <c r="O106" s="142"/>
      <c r="P106" s="142"/>
      <c r="Q106" s="142">
        <f t="shared" si="13"/>
        <v>0</v>
      </c>
      <c r="R106" s="134" t="s">
        <v>27</v>
      </c>
      <c r="S106" s="134" t="s">
        <v>206</v>
      </c>
      <c r="T106" s="56" t="s">
        <v>203</v>
      </c>
      <c r="U106" s="56" t="s">
        <v>204</v>
      </c>
      <c r="V106" s="56"/>
      <c r="W106" s="68" t="s">
        <v>292</v>
      </c>
      <c r="X106" s="15"/>
      <c r="Y106" s="50"/>
    </row>
    <row r="107" spans="1:26" ht="20.100000000000001" customHeight="1" x14ac:dyDescent="0.3">
      <c r="A107" s="133">
        <v>98</v>
      </c>
      <c r="B107" s="134" t="s">
        <v>125</v>
      </c>
      <c r="C107" s="135">
        <v>102</v>
      </c>
      <c r="D107" s="134" t="s">
        <v>26</v>
      </c>
      <c r="E107" s="136">
        <v>698</v>
      </c>
      <c r="F107" s="136">
        <v>698</v>
      </c>
      <c r="G107" s="136">
        <f t="shared" si="14"/>
        <v>698</v>
      </c>
      <c r="H107" s="136"/>
      <c r="I107" s="136">
        <f t="shared" si="15"/>
        <v>698</v>
      </c>
      <c r="J107" s="136">
        <v>698</v>
      </c>
      <c r="K107" s="136"/>
      <c r="L107" s="136"/>
      <c r="M107" s="136"/>
      <c r="N107" s="142"/>
      <c r="O107" s="142"/>
      <c r="P107" s="142"/>
      <c r="Q107" s="142">
        <f t="shared" si="13"/>
        <v>0</v>
      </c>
      <c r="R107" s="134" t="s">
        <v>27</v>
      </c>
      <c r="S107" s="134" t="s">
        <v>206</v>
      </c>
      <c r="T107" s="56" t="s">
        <v>203</v>
      </c>
      <c r="U107" s="56" t="s">
        <v>204</v>
      </c>
      <c r="V107" s="56"/>
      <c r="W107" s="68" t="s">
        <v>293</v>
      </c>
      <c r="X107" s="15"/>
      <c r="Y107" s="50"/>
    </row>
    <row r="108" spans="1:26" ht="20.100000000000001" customHeight="1" x14ac:dyDescent="0.3">
      <c r="A108" s="133">
        <v>99</v>
      </c>
      <c r="B108" s="134" t="s">
        <v>125</v>
      </c>
      <c r="C108" s="135">
        <v>103</v>
      </c>
      <c r="D108" s="134" t="s">
        <v>26</v>
      </c>
      <c r="E108" s="136">
        <v>995</v>
      </c>
      <c r="F108" s="136">
        <v>995</v>
      </c>
      <c r="G108" s="136">
        <f t="shared" si="14"/>
        <v>995</v>
      </c>
      <c r="H108" s="136"/>
      <c r="I108" s="136">
        <f t="shared" si="15"/>
        <v>995</v>
      </c>
      <c r="J108" s="136">
        <v>995</v>
      </c>
      <c r="K108" s="136"/>
      <c r="L108" s="136"/>
      <c r="M108" s="136"/>
      <c r="N108" s="142"/>
      <c r="O108" s="142"/>
      <c r="P108" s="142"/>
      <c r="Q108" s="142">
        <f t="shared" si="13"/>
        <v>0</v>
      </c>
      <c r="R108" s="134" t="s">
        <v>27</v>
      </c>
      <c r="S108" s="134" t="s">
        <v>206</v>
      </c>
      <c r="T108" s="56" t="s">
        <v>203</v>
      </c>
      <c r="U108" s="56" t="s">
        <v>204</v>
      </c>
      <c r="V108" s="56"/>
      <c r="W108" s="68" t="s">
        <v>294</v>
      </c>
      <c r="X108" s="15"/>
      <c r="Y108" s="50"/>
    </row>
    <row r="109" spans="1:26" customFormat="1" ht="20.100000000000001" customHeight="1" x14ac:dyDescent="0.3">
      <c r="A109" s="137">
        <v>100</v>
      </c>
      <c r="B109" s="138" t="s">
        <v>125</v>
      </c>
      <c r="C109" s="139" t="s">
        <v>130</v>
      </c>
      <c r="D109" s="138" t="s">
        <v>26</v>
      </c>
      <c r="E109" s="140">
        <v>321</v>
      </c>
      <c r="F109" s="140">
        <v>321</v>
      </c>
      <c r="G109" s="140">
        <f t="shared" si="14"/>
        <v>321</v>
      </c>
      <c r="H109" s="140"/>
      <c r="I109" s="136">
        <f t="shared" si="15"/>
        <v>321</v>
      </c>
      <c r="J109" s="140">
        <v>321</v>
      </c>
      <c r="K109" s="140"/>
      <c r="L109" s="140"/>
      <c r="M109" s="140"/>
      <c r="N109" s="141"/>
      <c r="O109" s="141"/>
      <c r="P109" s="141"/>
      <c r="Q109" s="142">
        <f t="shared" si="13"/>
        <v>0</v>
      </c>
      <c r="R109" s="138" t="s">
        <v>128</v>
      </c>
      <c r="S109" s="155"/>
      <c r="T109" s="24"/>
      <c r="U109" s="24"/>
      <c r="V109" s="24"/>
      <c r="W109" s="72"/>
      <c r="X109" s="21"/>
      <c r="Y109" s="51"/>
    </row>
    <row r="110" spans="1:26" customFormat="1" ht="20.100000000000001" customHeight="1" x14ac:dyDescent="0.3">
      <c r="A110" s="137">
        <v>101</v>
      </c>
      <c r="B110" s="138" t="s">
        <v>125</v>
      </c>
      <c r="C110" s="139">
        <v>104</v>
      </c>
      <c r="D110" s="138" t="s">
        <v>26</v>
      </c>
      <c r="E110" s="140">
        <v>162</v>
      </c>
      <c r="F110" s="140">
        <v>162</v>
      </c>
      <c r="G110" s="140">
        <f t="shared" si="14"/>
        <v>162</v>
      </c>
      <c r="H110" s="140"/>
      <c r="I110" s="136">
        <f t="shared" si="15"/>
        <v>0</v>
      </c>
      <c r="J110" s="140"/>
      <c r="K110" s="140"/>
      <c r="L110" s="140"/>
      <c r="M110" s="140"/>
      <c r="N110" s="141"/>
      <c r="O110" s="141"/>
      <c r="P110" s="141"/>
      <c r="Q110" s="142">
        <f t="shared" si="13"/>
        <v>162</v>
      </c>
      <c r="R110" s="138" t="s">
        <v>128</v>
      </c>
      <c r="S110" s="155"/>
      <c r="T110" s="24"/>
      <c r="U110" s="24"/>
      <c r="V110" s="24"/>
      <c r="W110" s="72"/>
      <c r="X110" s="21"/>
      <c r="Y110" s="51"/>
    </row>
    <row r="111" spans="1:26" ht="20.100000000000001" customHeight="1" x14ac:dyDescent="0.3">
      <c r="A111" s="133">
        <v>102</v>
      </c>
      <c r="B111" s="134" t="s">
        <v>125</v>
      </c>
      <c r="C111" s="135">
        <v>105</v>
      </c>
      <c r="D111" s="134" t="s">
        <v>36</v>
      </c>
      <c r="E111" s="136">
        <v>1088</v>
      </c>
      <c r="F111" s="136">
        <v>1088</v>
      </c>
      <c r="G111" s="136">
        <f t="shared" si="14"/>
        <v>942</v>
      </c>
      <c r="H111" s="136">
        <v>146</v>
      </c>
      <c r="I111" s="136">
        <f t="shared" si="15"/>
        <v>0</v>
      </c>
      <c r="J111" s="136"/>
      <c r="K111" s="136"/>
      <c r="L111" s="136"/>
      <c r="M111" s="136"/>
      <c r="N111" s="142"/>
      <c r="O111" s="142"/>
      <c r="P111" s="142"/>
      <c r="Q111" s="142">
        <f t="shared" si="13"/>
        <v>1088</v>
      </c>
      <c r="R111" s="134" t="s">
        <v>27</v>
      </c>
      <c r="S111" s="134" t="s">
        <v>206</v>
      </c>
      <c r="T111" s="56" t="s">
        <v>203</v>
      </c>
      <c r="U111" s="56" t="s">
        <v>204</v>
      </c>
      <c r="V111" s="56"/>
      <c r="W111" s="68" t="s">
        <v>295</v>
      </c>
      <c r="X111" s="15"/>
      <c r="Y111" s="50"/>
    </row>
    <row r="112" spans="1:26" customFormat="1" ht="20.100000000000001" customHeight="1" x14ac:dyDescent="0.3">
      <c r="A112" s="137">
        <v>103</v>
      </c>
      <c r="B112" s="138" t="s">
        <v>125</v>
      </c>
      <c r="C112" s="139" t="s">
        <v>131</v>
      </c>
      <c r="D112" s="138" t="s">
        <v>26</v>
      </c>
      <c r="E112" s="140">
        <v>942</v>
      </c>
      <c r="F112" s="140">
        <v>942</v>
      </c>
      <c r="G112" s="140">
        <f t="shared" si="14"/>
        <v>942</v>
      </c>
      <c r="H112" s="140"/>
      <c r="I112" s="136">
        <f t="shared" si="15"/>
        <v>54</v>
      </c>
      <c r="J112" s="140">
        <v>54</v>
      </c>
      <c r="K112" s="140"/>
      <c r="L112" s="140"/>
      <c r="M112" s="140"/>
      <c r="N112" s="141"/>
      <c r="O112" s="141"/>
      <c r="P112" s="141"/>
      <c r="Q112" s="142">
        <f t="shared" si="13"/>
        <v>888</v>
      </c>
      <c r="R112" s="138" t="s">
        <v>128</v>
      </c>
      <c r="S112" s="155"/>
      <c r="T112" s="24"/>
      <c r="U112" s="24"/>
      <c r="V112" s="24"/>
      <c r="W112" s="72"/>
      <c r="X112" s="21"/>
      <c r="Y112" s="51"/>
    </row>
    <row r="113" spans="1:25" ht="20.100000000000001" customHeight="1" x14ac:dyDescent="0.3">
      <c r="A113" s="133">
        <v>104</v>
      </c>
      <c r="B113" s="134" t="s">
        <v>125</v>
      </c>
      <c r="C113" s="135" t="s">
        <v>132</v>
      </c>
      <c r="D113" s="134" t="s">
        <v>36</v>
      </c>
      <c r="E113" s="136">
        <v>258</v>
      </c>
      <c r="F113" s="136">
        <v>258</v>
      </c>
      <c r="G113" s="136">
        <f t="shared" si="14"/>
        <v>258</v>
      </c>
      <c r="H113" s="136"/>
      <c r="I113" s="136">
        <f t="shared" si="15"/>
        <v>0</v>
      </c>
      <c r="J113" s="136"/>
      <c r="K113" s="136"/>
      <c r="L113" s="136"/>
      <c r="M113" s="136"/>
      <c r="N113" s="142"/>
      <c r="O113" s="142"/>
      <c r="P113" s="142"/>
      <c r="Q113" s="142">
        <f t="shared" si="13"/>
        <v>258</v>
      </c>
      <c r="R113" s="134" t="s">
        <v>27</v>
      </c>
      <c r="S113" s="134" t="s">
        <v>206</v>
      </c>
      <c r="T113" s="56" t="s">
        <v>203</v>
      </c>
      <c r="U113" s="56" t="s">
        <v>204</v>
      </c>
      <c r="V113" s="56"/>
      <c r="W113" s="68" t="s">
        <v>296</v>
      </c>
      <c r="X113" s="15"/>
      <c r="Y113" s="50"/>
    </row>
    <row r="114" spans="1:25" ht="20.100000000000001" customHeight="1" x14ac:dyDescent="0.3">
      <c r="A114" s="133">
        <v>105</v>
      </c>
      <c r="B114" s="134" t="s">
        <v>125</v>
      </c>
      <c r="C114" s="135" t="s">
        <v>133</v>
      </c>
      <c r="D114" s="134" t="s">
        <v>26</v>
      </c>
      <c r="E114" s="136">
        <v>1035</v>
      </c>
      <c r="F114" s="136">
        <v>1035</v>
      </c>
      <c r="G114" s="136">
        <f t="shared" si="14"/>
        <v>1035</v>
      </c>
      <c r="H114" s="136"/>
      <c r="I114" s="136">
        <f t="shared" si="15"/>
        <v>1035</v>
      </c>
      <c r="J114" s="136">
        <v>1035</v>
      </c>
      <c r="K114" s="136"/>
      <c r="L114" s="136"/>
      <c r="M114" s="136"/>
      <c r="N114" s="142"/>
      <c r="O114" s="142"/>
      <c r="P114" s="142"/>
      <c r="Q114" s="142">
        <f t="shared" si="13"/>
        <v>0</v>
      </c>
      <c r="R114" s="134" t="s">
        <v>27</v>
      </c>
      <c r="S114" s="134" t="s">
        <v>206</v>
      </c>
      <c r="T114" s="56" t="s">
        <v>203</v>
      </c>
      <c r="U114" s="56" t="s">
        <v>204</v>
      </c>
      <c r="V114" s="56"/>
      <c r="W114" s="68" t="s">
        <v>297</v>
      </c>
      <c r="X114" s="15"/>
      <c r="Y114" s="50"/>
    </row>
    <row r="115" spans="1:25" ht="20.100000000000001" customHeight="1" x14ac:dyDescent="0.3">
      <c r="A115" s="133">
        <v>106</v>
      </c>
      <c r="B115" s="134" t="s">
        <v>125</v>
      </c>
      <c r="C115" s="135" t="s">
        <v>134</v>
      </c>
      <c r="D115" s="134" t="s">
        <v>36</v>
      </c>
      <c r="E115" s="136">
        <v>1302</v>
      </c>
      <c r="F115" s="136">
        <v>1302</v>
      </c>
      <c r="G115" s="136">
        <f t="shared" si="14"/>
        <v>0</v>
      </c>
      <c r="H115" s="136">
        <v>1302</v>
      </c>
      <c r="I115" s="136">
        <f t="shared" si="15"/>
        <v>1302</v>
      </c>
      <c r="J115" s="136">
        <v>1302</v>
      </c>
      <c r="K115" s="136"/>
      <c r="L115" s="136"/>
      <c r="M115" s="136"/>
      <c r="N115" s="142"/>
      <c r="O115" s="142"/>
      <c r="P115" s="142"/>
      <c r="Q115" s="142">
        <f t="shared" si="13"/>
        <v>0</v>
      </c>
      <c r="R115" s="134" t="s">
        <v>27</v>
      </c>
      <c r="S115" s="134" t="s">
        <v>206</v>
      </c>
      <c r="T115" s="56" t="s">
        <v>203</v>
      </c>
      <c r="U115" s="56" t="s">
        <v>204</v>
      </c>
      <c r="V115" s="56"/>
      <c r="W115" s="68" t="s">
        <v>298</v>
      </c>
      <c r="X115" s="15"/>
      <c r="Y115" s="50"/>
    </row>
    <row r="116" spans="1:25" ht="20.100000000000001" customHeight="1" x14ac:dyDescent="0.3">
      <c r="A116" s="133">
        <v>107</v>
      </c>
      <c r="B116" s="134" t="s">
        <v>125</v>
      </c>
      <c r="C116" s="135">
        <v>308</v>
      </c>
      <c r="D116" s="134" t="s">
        <v>36</v>
      </c>
      <c r="E116" s="136">
        <v>803</v>
      </c>
      <c r="F116" s="136">
        <v>803</v>
      </c>
      <c r="G116" s="136">
        <f t="shared" si="14"/>
        <v>0</v>
      </c>
      <c r="H116" s="136">
        <v>803</v>
      </c>
      <c r="I116" s="136">
        <f t="shared" si="15"/>
        <v>0</v>
      </c>
      <c r="J116" s="136"/>
      <c r="K116" s="136"/>
      <c r="L116" s="136"/>
      <c r="M116" s="136"/>
      <c r="N116" s="142"/>
      <c r="O116" s="142"/>
      <c r="P116" s="142"/>
      <c r="Q116" s="142">
        <f t="shared" si="13"/>
        <v>803</v>
      </c>
      <c r="R116" s="134" t="s">
        <v>27</v>
      </c>
      <c r="S116" s="134" t="s">
        <v>206</v>
      </c>
      <c r="T116" s="56" t="s">
        <v>203</v>
      </c>
      <c r="U116" s="56" t="s">
        <v>204</v>
      </c>
      <c r="V116" s="56"/>
      <c r="W116" s="68" t="s">
        <v>299</v>
      </c>
      <c r="X116" s="15"/>
      <c r="Y116" s="50"/>
    </row>
    <row r="117" spans="1:25" ht="20.100000000000001" customHeight="1" x14ac:dyDescent="0.3">
      <c r="A117" s="133">
        <v>108</v>
      </c>
      <c r="B117" s="134" t="s">
        <v>125</v>
      </c>
      <c r="C117" s="135">
        <v>309</v>
      </c>
      <c r="D117" s="134" t="s">
        <v>36</v>
      </c>
      <c r="E117" s="136">
        <v>840</v>
      </c>
      <c r="F117" s="136">
        <v>840</v>
      </c>
      <c r="G117" s="136">
        <f t="shared" si="14"/>
        <v>585</v>
      </c>
      <c r="H117" s="136">
        <v>255</v>
      </c>
      <c r="I117" s="136">
        <f t="shared" si="15"/>
        <v>0</v>
      </c>
      <c r="J117" s="136"/>
      <c r="K117" s="136"/>
      <c r="L117" s="136"/>
      <c r="M117" s="136"/>
      <c r="N117" s="142"/>
      <c r="O117" s="142"/>
      <c r="P117" s="142"/>
      <c r="Q117" s="142">
        <f t="shared" si="13"/>
        <v>840</v>
      </c>
      <c r="R117" s="134" t="s">
        <v>27</v>
      </c>
      <c r="S117" s="134" t="s">
        <v>206</v>
      </c>
      <c r="T117" s="56" t="s">
        <v>203</v>
      </c>
      <c r="U117" s="56" t="s">
        <v>204</v>
      </c>
      <c r="V117" s="56"/>
      <c r="W117" s="68" t="s">
        <v>300</v>
      </c>
      <c r="X117" s="15"/>
      <c r="Y117" s="50"/>
    </row>
    <row r="118" spans="1:25" ht="20.100000000000001" customHeight="1" x14ac:dyDescent="0.3">
      <c r="A118" s="133">
        <v>109</v>
      </c>
      <c r="B118" s="134" t="s">
        <v>125</v>
      </c>
      <c r="C118" s="135" t="s">
        <v>135</v>
      </c>
      <c r="D118" s="134" t="s">
        <v>36</v>
      </c>
      <c r="E118" s="136">
        <v>922</v>
      </c>
      <c r="F118" s="136">
        <v>922</v>
      </c>
      <c r="G118" s="136">
        <f t="shared" si="14"/>
        <v>0</v>
      </c>
      <c r="H118" s="136">
        <v>922</v>
      </c>
      <c r="I118" s="136">
        <f t="shared" si="15"/>
        <v>0</v>
      </c>
      <c r="J118" s="136"/>
      <c r="K118" s="136"/>
      <c r="L118" s="136"/>
      <c r="M118" s="136"/>
      <c r="N118" s="142"/>
      <c r="O118" s="142"/>
      <c r="P118" s="142"/>
      <c r="Q118" s="142">
        <f t="shared" si="13"/>
        <v>922</v>
      </c>
      <c r="R118" s="134" t="s">
        <v>27</v>
      </c>
      <c r="S118" s="134" t="s">
        <v>206</v>
      </c>
      <c r="T118" s="56" t="s">
        <v>203</v>
      </c>
      <c r="U118" s="56" t="s">
        <v>204</v>
      </c>
      <c r="V118" s="56"/>
      <c r="W118" s="68" t="s">
        <v>301</v>
      </c>
      <c r="X118" s="15"/>
      <c r="Y118" s="50"/>
    </row>
    <row r="119" spans="1:25" customFormat="1" ht="20.100000000000001" customHeight="1" x14ac:dyDescent="0.3">
      <c r="A119" s="137">
        <v>110</v>
      </c>
      <c r="B119" s="138" t="s">
        <v>125</v>
      </c>
      <c r="C119" s="139" t="s">
        <v>136</v>
      </c>
      <c r="D119" s="138" t="s">
        <v>38</v>
      </c>
      <c r="E119" s="140">
        <v>24661</v>
      </c>
      <c r="F119" s="140">
        <v>962</v>
      </c>
      <c r="G119" s="140">
        <f t="shared" si="14"/>
        <v>962</v>
      </c>
      <c r="H119" s="140"/>
      <c r="I119" s="136">
        <f t="shared" si="15"/>
        <v>0</v>
      </c>
      <c r="J119" s="140"/>
      <c r="K119" s="140"/>
      <c r="L119" s="140"/>
      <c r="M119" s="140"/>
      <c r="N119" s="141"/>
      <c r="O119" s="141"/>
      <c r="P119" s="141"/>
      <c r="Q119" s="142">
        <f t="shared" si="13"/>
        <v>962</v>
      </c>
      <c r="R119" s="138" t="s">
        <v>29</v>
      </c>
      <c r="S119" s="155"/>
      <c r="T119" s="24"/>
      <c r="U119" s="24"/>
      <c r="V119" s="24"/>
      <c r="W119" s="72"/>
      <c r="X119" s="21"/>
      <c r="Y119" s="51"/>
    </row>
    <row r="120" spans="1:25" customFormat="1" ht="20.100000000000001" customHeight="1" x14ac:dyDescent="0.3">
      <c r="A120" s="137">
        <v>111</v>
      </c>
      <c r="B120" s="138" t="s">
        <v>125</v>
      </c>
      <c r="C120" s="139" t="s">
        <v>137</v>
      </c>
      <c r="D120" s="138" t="s">
        <v>40</v>
      </c>
      <c r="E120" s="140">
        <v>19438</v>
      </c>
      <c r="F120" s="140">
        <v>19438</v>
      </c>
      <c r="G120" s="140">
        <f t="shared" si="14"/>
        <v>16153</v>
      </c>
      <c r="H120" s="140">
        <v>3285</v>
      </c>
      <c r="I120" s="136">
        <f t="shared" si="15"/>
        <v>0</v>
      </c>
      <c r="J120" s="140"/>
      <c r="K120" s="140"/>
      <c r="L120" s="140"/>
      <c r="M120" s="140"/>
      <c r="N120" s="141"/>
      <c r="O120" s="141"/>
      <c r="P120" s="141"/>
      <c r="Q120" s="142">
        <f t="shared" si="13"/>
        <v>19438</v>
      </c>
      <c r="R120" s="134" t="s">
        <v>27</v>
      </c>
      <c r="S120" s="134" t="s">
        <v>206</v>
      </c>
      <c r="T120" s="56" t="s">
        <v>203</v>
      </c>
      <c r="U120" s="56" t="s">
        <v>204</v>
      </c>
      <c r="V120" s="24"/>
      <c r="W120" s="72" t="s">
        <v>302</v>
      </c>
      <c r="X120" s="21"/>
      <c r="Y120" s="51"/>
    </row>
    <row r="121" spans="1:25" ht="20.100000000000001" customHeight="1" x14ac:dyDescent="0.3">
      <c r="A121" s="133">
        <v>112</v>
      </c>
      <c r="B121" s="134" t="s">
        <v>125</v>
      </c>
      <c r="C121" s="135" t="s">
        <v>138</v>
      </c>
      <c r="D121" s="134" t="s">
        <v>40</v>
      </c>
      <c r="E121" s="136">
        <v>6827</v>
      </c>
      <c r="F121" s="136">
        <v>6827</v>
      </c>
      <c r="G121" s="136">
        <f t="shared" si="14"/>
        <v>6827</v>
      </c>
      <c r="H121" s="136"/>
      <c r="I121" s="136">
        <f t="shared" si="15"/>
        <v>0</v>
      </c>
      <c r="J121" s="136"/>
      <c r="K121" s="136"/>
      <c r="L121" s="136"/>
      <c r="M121" s="136"/>
      <c r="N121" s="142"/>
      <c r="O121" s="142"/>
      <c r="P121" s="142"/>
      <c r="Q121" s="142">
        <f t="shared" si="13"/>
        <v>6827</v>
      </c>
      <c r="R121" s="134" t="s">
        <v>27</v>
      </c>
      <c r="S121" s="134" t="s">
        <v>206</v>
      </c>
      <c r="T121" s="56" t="s">
        <v>203</v>
      </c>
      <c r="U121" s="56" t="s">
        <v>204</v>
      </c>
      <c r="V121" s="56"/>
      <c r="W121" s="68" t="s">
        <v>303</v>
      </c>
      <c r="X121" s="15"/>
      <c r="Y121" s="50"/>
    </row>
    <row r="122" spans="1:25" ht="20.100000000000001" customHeight="1" x14ac:dyDescent="0.3">
      <c r="A122" s="133">
        <v>113</v>
      </c>
      <c r="B122" s="134" t="s">
        <v>125</v>
      </c>
      <c r="C122" s="135" t="s">
        <v>139</v>
      </c>
      <c r="D122" s="134" t="s">
        <v>40</v>
      </c>
      <c r="E122" s="136">
        <v>611</v>
      </c>
      <c r="F122" s="136">
        <v>611</v>
      </c>
      <c r="G122" s="136">
        <f t="shared" si="14"/>
        <v>611</v>
      </c>
      <c r="H122" s="136"/>
      <c r="I122" s="136">
        <f t="shared" si="15"/>
        <v>0</v>
      </c>
      <c r="J122" s="136"/>
      <c r="K122" s="136"/>
      <c r="L122" s="136"/>
      <c r="M122" s="136"/>
      <c r="N122" s="142"/>
      <c r="O122" s="142"/>
      <c r="P122" s="142"/>
      <c r="Q122" s="142">
        <f t="shared" si="13"/>
        <v>611</v>
      </c>
      <c r="R122" s="134" t="s">
        <v>27</v>
      </c>
      <c r="S122" s="134" t="s">
        <v>206</v>
      </c>
      <c r="T122" s="56" t="s">
        <v>203</v>
      </c>
      <c r="U122" s="56" t="s">
        <v>204</v>
      </c>
      <c r="V122" s="56"/>
      <c r="W122" s="68" t="s">
        <v>304</v>
      </c>
      <c r="X122" s="15"/>
      <c r="Y122" s="50"/>
    </row>
    <row r="123" spans="1:25" ht="20.100000000000001" customHeight="1" x14ac:dyDescent="0.3">
      <c r="A123" s="133">
        <v>114</v>
      </c>
      <c r="B123" s="134" t="s">
        <v>125</v>
      </c>
      <c r="C123" s="135" t="s">
        <v>140</v>
      </c>
      <c r="D123" s="134" t="s">
        <v>40</v>
      </c>
      <c r="E123" s="136">
        <v>34413</v>
      </c>
      <c r="F123" s="136">
        <v>34413</v>
      </c>
      <c r="G123" s="136">
        <v>32598</v>
      </c>
      <c r="H123" s="136">
        <v>1815</v>
      </c>
      <c r="I123" s="136">
        <f t="shared" si="15"/>
        <v>18656</v>
      </c>
      <c r="J123" s="136">
        <v>18656</v>
      </c>
      <c r="K123" s="136"/>
      <c r="L123" s="136"/>
      <c r="M123" s="136"/>
      <c r="N123" s="142"/>
      <c r="O123" s="142"/>
      <c r="P123" s="142"/>
      <c r="Q123" s="142">
        <f t="shared" si="13"/>
        <v>15757</v>
      </c>
      <c r="R123" s="134" t="s">
        <v>27</v>
      </c>
      <c r="S123" s="134" t="s">
        <v>206</v>
      </c>
      <c r="T123" s="56" t="s">
        <v>203</v>
      </c>
      <c r="U123" s="56" t="s">
        <v>204</v>
      </c>
      <c r="V123" s="56"/>
      <c r="W123" s="68" t="s">
        <v>305</v>
      </c>
      <c r="X123" s="15"/>
      <c r="Y123" s="50"/>
    </row>
    <row r="124" spans="1:25" customFormat="1" ht="20.100000000000001" customHeight="1" x14ac:dyDescent="0.3">
      <c r="A124" s="137">
        <v>115</v>
      </c>
      <c r="B124" s="138" t="s">
        <v>125</v>
      </c>
      <c r="C124" s="139" t="s">
        <v>141</v>
      </c>
      <c r="D124" s="138" t="s">
        <v>40</v>
      </c>
      <c r="E124" s="140">
        <v>1576</v>
      </c>
      <c r="F124" s="140">
        <v>1576</v>
      </c>
      <c r="G124" s="140">
        <f t="shared" si="14"/>
        <v>1576</v>
      </c>
      <c r="H124" s="140"/>
      <c r="I124" s="136">
        <f t="shared" si="15"/>
        <v>0</v>
      </c>
      <c r="J124" s="140"/>
      <c r="K124" s="140"/>
      <c r="L124" s="140"/>
      <c r="M124" s="140"/>
      <c r="N124" s="141"/>
      <c r="O124" s="141"/>
      <c r="P124" s="141"/>
      <c r="Q124" s="142">
        <f t="shared" si="13"/>
        <v>1576</v>
      </c>
      <c r="R124" s="138" t="s">
        <v>70</v>
      </c>
      <c r="S124" s="155"/>
      <c r="T124" s="24"/>
      <c r="U124" s="24"/>
      <c r="V124" s="24"/>
      <c r="W124" s="72"/>
      <c r="X124" s="21"/>
      <c r="Y124" s="51"/>
    </row>
    <row r="125" spans="1:25" customFormat="1" ht="20.100000000000001" customHeight="1" x14ac:dyDescent="0.3">
      <c r="A125" s="137">
        <v>116</v>
      </c>
      <c r="B125" s="138" t="s">
        <v>125</v>
      </c>
      <c r="C125" s="139" t="s">
        <v>142</v>
      </c>
      <c r="D125" s="138" t="s">
        <v>40</v>
      </c>
      <c r="E125" s="140">
        <v>1488</v>
      </c>
      <c r="F125" s="140">
        <v>1488</v>
      </c>
      <c r="G125" s="140">
        <f t="shared" si="14"/>
        <v>1488</v>
      </c>
      <c r="H125" s="140"/>
      <c r="I125" s="136">
        <f t="shared" si="15"/>
        <v>0</v>
      </c>
      <c r="J125" s="140"/>
      <c r="K125" s="140"/>
      <c r="L125" s="140"/>
      <c r="M125" s="140"/>
      <c r="N125" s="141"/>
      <c r="O125" s="141"/>
      <c r="P125" s="141"/>
      <c r="Q125" s="142">
        <f t="shared" si="13"/>
        <v>1488</v>
      </c>
      <c r="R125" s="138" t="s">
        <v>70</v>
      </c>
      <c r="S125" s="155"/>
      <c r="T125" s="24"/>
      <c r="U125" s="24"/>
      <c r="V125" s="24"/>
      <c r="W125" s="72"/>
      <c r="X125" s="21"/>
      <c r="Y125" s="51"/>
    </row>
    <row r="126" spans="1:25" customFormat="1" ht="20.100000000000001" customHeight="1" x14ac:dyDescent="0.3">
      <c r="A126" s="137">
        <v>117</v>
      </c>
      <c r="B126" s="138" t="s">
        <v>125</v>
      </c>
      <c r="C126" s="139" t="s">
        <v>143</v>
      </c>
      <c r="D126" s="138" t="s">
        <v>40</v>
      </c>
      <c r="E126" s="140">
        <v>3273</v>
      </c>
      <c r="F126" s="140">
        <v>3273</v>
      </c>
      <c r="G126" s="140">
        <f t="shared" si="14"/>
        <v>3273</v>
      </c>
      <c r="H126" s="140"/>
      <c r="I126" s="136">
        <f t="shared" si="15"/>
        <v>0</v>
      </c>
      <c r="J126" s="140"/>
      <c r="K126" s="140"/>
      <c r="L126" s="140"/>
      <c r="M126" s="140"/>
      <c r="N126" s="141"/>
      <c r="O126" s="141"/>
      <c r="P126" s="141"/>
      <c r="Q126" s="142">
        <f t="shared" si="13"/>
        <v>3273</v>
      </c>
      <c r="R126" s="138" t="s">
        <v>70</v>
      </c>
      <c r="S126" s="155"/>
      <c r="T126" s="24"/>
      <c r="U126" s="24"/>
      <c r="V126" s="24"/>
      <c r="W126" s="72"/>
      <c r="X126" s="21"/>
      <c r="Y126" s="51"/>
    </row>
    <row r="127" spans="1:25" ht="20.100000000000001" customHeight="1" x14ac:dyDescent="0.3">
      <c r="A127" s="133">
        <v>118</v>
      </c>
      <c r="B127" s="134" t="s">
        <v>125</v>
      </c>
      <c r="C127" s="135" t="s">
        <v>144</v>
      </c>
      <c r="D127" s="134" t="s">
        <v>40</v>
      </c>
      <c r="E127" s="136">
        <v>10196</v>
      </c>
      <c r="F127" s="136">
        <v>10196</v>
      </c>
      <c r="G127" s="136">
        <f t="shared" si="14"/>
        <v>3511</v>
      </c>
      <c r="H127" s="136">
        <v>6685</v>
      </c>
      <c r="I127" s="136">
        <f t="shared" si="15"/>
        <v>10196</v>
      </c>
      <c r="J127" s="136">
        <v>10196</v>
      </c>
      <c r="K127" s="136"/>
      <c r="L127" s="136"/>
      <c r="M127" s="136"/>
      <c r="N127" s="142"/>
      <c r="O127" s="142"/>
      <c r="P127" s="142"/>
      <c r="Q127" s="142">
        <f t="shared" si="13"/>
        <v>0</v>
      </c>
      <c r="R127" s="134" t="s">
        <v>27</v>
      </c>
      <c r="S127" s="134" t="s">
        <v>206</v>
      </c>
      <c r="T127" s="56" t="s">
        <v>203</v>
      </c>
      <c r="U127" s="56" t="s">
        <v>204</v>
      </c>
      <c r="V127" s="56"/>
      <c r="W127" s="68" t="s">
        <v>306</v>
      </c>
      <c r="X127" s="15"/>
      <c r="Y127" s="50"/>
    </row>
    <row r="128" spans="1:25" ht="20.100000000000001" customHeight="1" x14ac:dyDescent="0.3">
      <c r="A128" s="133">
        <v>119</v>
      </c>
      <c r="B128" s="134" t="s">
        <v>125</v>
      </c>
      <c r="C128" s="135" t="s">
        <v>145</v>
      </c>
      <c r="D128" s="134" t="s">
        <v>40</v>
      </c>
      <c r="E128" s="136">
        <v>9872</v>
      </c>
      <c r="F128" s="136">
        <v>9872</v>
      </c>
      <c r="G128" s="136">
        <v>1407</v>
      </c>
      <c r="H128" s="136">
        <v>8465</v>
      </c>
      <c r="I128" s="136">
        <f t="shared" si="15"/>
        <v>9872</v>
      </c>
      <c r="J128" s="136">
        <v>9872</v>
      </c>
      <c r="K128" s="136"/>
      <c r="L128" s="136"/>
      <c r="M128" s="136"/>
      <c r="N128" s="142"/>
      <c r="O128" s="142"/>
      <c r="P128" s="142"/>
      <c r="Q128" s="142">
        <f t="shared" si="13"/>
        <v>0</v>
      </c>
      <c r="R128" s="134" t="s">
        <v>27</v>
      </c>
      <c r="S128" s="134" t="s">
        <v>206</v>
      </c>
      <c r="T128" s="56" t="s">
        <v>203</v>
      </c>
      <c r="U128" s="56" t="s">
        <v>204</v>
      </c>
      <c r="V128" s="56"/>
      <c r="W128" s="68" t="s">
        <v>284</v>
      </c>
      <c r="X128" s="15"/>
      <c r="Y128" s="50"/>
    </row>
    <row r="129" spans="1:25" ht="20.100000000000001" customHeight="1" x14ac:dyDescent="0.3">
      <c r="A129" s="133">
        <v>120</v>
      </c>
      <c r="B129" s="134" t="s">
        <v>125</v>
      </c>
      <c r="C129" s="135" t="s">
        <v>146</v>
      </c>
      <c r="D129" s="134" t="s">
        <v>40</v>
      </c>
      <c r="E129" s="136">
        <v>7339</v>
      </c>
      <c r="F129" s="136">
        <v>7339</v>
      </c>
      <c r="G129" s="136">
        <f t="shared" si="14"/>
        <v>7339</v>
      </c>
      <c r="H129" s="136"/>
      <c r="I129" s="136">
        <f t="shared" si="15"/>
        <v>7339</v>
      </c>
      <c r="J129" s="136">
        <v>7339</v>
      </c>
      <c r="K129" s="136"/>
      <c r="L129" s="136"/>
      <c r="M129" s="136"/>
      <c r="N129" s="142"/>
      <c r="O129" s="142"/>
      <c r="P129" s="142"/>
      <c r="Q129" s="142">
        <f t="shared" si="13"/>
        <v>0</v>
      </c>
      <c r="R129" s="134" t="s">
        <v>27</v>
      </c>
      <c r="S129" s="134" t="s">
        <v>206</v>
      </c>
      <c r="T129" s="56" t="s">
        <v>203</v>
      </c>
      <c r="U129" s="56" t="s">
        <v>204</v>
      </c>
      <c r="V129" s="56"/>
      <c r="W129" s="68" t="s">
        <v>307</v>
      </c>
      <c r="X129" s="15"/>
      <c r="Y129" s="50"/>
    </row>
    <row r="130" spans="1:25" ht="20.100000000000001" customHeight="1" x14ac:dyDescent="0.3">
      <c r="A130" s="133">
        <v>121</v>
      </c>
      <c r="B130" s="134" t="s">
        <v>125</v>
      </c>
      <c r="C130" s="135" t="s">
        <v>147</v>
      </c>
      <c r="D130" s="134" t="s">
        <v>40</v>
      </c>
      <c r="E130" s="136">
        <v>27429</v>
      </c>
      <c r="F130" s="136">
        <v>27429</v>
      </c>
      <c r="G130" s="136">
        <f t="shared" si="14"/>
        <v>27429</v>
      </c>
      <c r="H130" s="136"/>
      <c r="I130" s="136">
        <f t="shared" si="15"/>
        <v>19249</v>
      </c>
      <c r="J130" s="136">
        <v>19249</v>
      </c>
      <c r="K130" s="136"/>
      <c r="L130" s="136"/>
      <c r="M130" s="136"/>
      <c r="N130" s="142"/>
      <c r="O130" s="142"/>
      <c r="P130" s="142"/>
      <c r="Q130" s="142">
        <f t="shared" si="13"/>
        <v>8180</v>
      </c>
      <c r="R130" s="134" t="s">
        <v>27</v>
      </c>
      <c r="S130" s="134" t="s">
        <v>206</v>
      </c>
      <c r="T130" s="56" t="s">
        <v>203</v>
      </c>
      <c r="U130" s="56" t="s">
        <v>204</v>
      </c>
      <c r="V130" s="56"/>
      <c r="W130" s="68" t="s">
        <v>308</v>
      </c>
      <c r="X130" s="15"/>
      <c r="Y130" s="50"/>
    </row>
    <row r="131" spans="1:25" ht="20.100000000000001" customHeight="1" x14ac:dyDescent="0.3">
      <c r="A131" s="133">
        <v>122</v>
      </c>
      <c r="B131" s="134" t="s">
        <v>125</v>
      </c>
      <c r="C131" s="135" t="s">
        <v>148</v>
      </c>
      <c r="D131" s="134" t="s">
        <v>40</v>
      </c>
      <c r="E131" s="136">
        <v>694</v>
      </c>
      <c r="F131" s="136">
        <v>694</v>
      </c>
      <c r="G131" s="136">
        <f t="shared" si="14"/>
        <v>694</v>
      </c>
      <c r="H131" s="136"/>
      <c r="I131" s="136">
        <f t="shared" si="15"/>
        <v>694</v>
      </c>
      <c r="J131" s="136">
        <v>694</v>
      </c>
      <c r="K131" s="136"/>
      <c r="L131" s="136"/>
      <c r="M131" s="136"/>
      <c r="N131" s="142"/>
      <c r="O131" s="142"/>
      <c r="P131" s="142"/>
      <c r="Q131" s="142">
        <f t="shared" si="13"/>
        <v>0</v>
      </c>
      <c r="R131" s="134" t="s">
        <v>27</v>
      </c>
      <c r="S131" s="134" t="s">
        <v>206</v>
      </c>
      <c r="T131" s="56" t="s">
        <v>203</v>
      </c>
      <c r="U131" s="56" t="s">
        <v>204</v>
      </c>
      <c r="V131" s="56"/>
      <c r="W131" s="68" t="s">
        <v>309</v>
      </c>
      <c r="X131" s="15"/>
      <c r="Y131" s="50"/>
    </row>
    <row r="132" spans="1:25" ht="20.100000000000001" customHeight="1" x14ac:dyDescent="0.3">
      <c r="A132" s="133">
        <v>123</v>
      </c>
      <c r="B132" s="134" t="s">
        <v>125</v>
      </c>
      <c r="C132" s="135" t="s">
        <v>149</v>
      </c>
      <c r="D132" s="134" t="s">
        <v>40</v>
      </c>
      <c r="E132" s="136">
        <v>12298</v>
      </c>
      <c r="F132" s="136">
        <v>12298</v>
      </c>
      <c r="G132" s="136">
        <f t="shared" si="14"/>
        <v>12298</v>
      </c>
      <c r="H132" s="136"/>
      <c r="I132" s="136">
        <f t="shared" si="15"/>
        <v>3721</v>
      </c>
      <c r="J132" s="136">
        <v>3721</v>
      </c>
      <c r="K132" s="136"/>
      <c r="L132" s="136"/>
      <c r="M132" s="136"/>
      <c r="N132" s="142"/>
      <c r="O132" s="142"/>
      <c r="P132" s="142"/>
      <c r="Q132" s="142">
        <f t="shared" si="13"/>
        <v>8577</v>
      </c>
      <c r="R132" s="134" t="s">
        <v>27</v>
      </c>
      <c r="S132" s="134" t="s">
        <v>206</v>
      </c>
      <c r="T132" s="56" t="s">
        <v>203</v>
      </c>
      <c r="U132" s="56" t="s">
        <v>204</v>
      </c>
      <c r="V132" s="56"/>
      <c r="W132" s="68" t="s">
        <v>310</v>
      </c>
      <c r="X132" s="15"/>
      <c r="Y132" s="50"/>
    </row>
    <row r="133" spans="1:25" ht="20.100000000000001" customHeight="1" x14ac:dyDescent="0.3">
      <c r="A133" s="133">
        <v>124</v>
      </c>
      <c r="B133" s="134" t="s">
        <v>125</v>
      </c>
      <c r="C133" s="135" t="s">
        <v>150</v>
      </c>
      <c r="D133" s="134" t="s">
        <v>40</v>
      </c>
      <c r="E133" s="136">
        <v>1488</v>
      </c>
      <c r="F133" s="136">
        <v>1488</v>
      </c>
      <c r="G133" s="136">
        <f t="shared" si="14"/>
        <v>1488</v>
      </c>
      <c r="H133" s="136"/>
      <c r="I133" s="136">
        <f t="shared" si="15"/>
        <v>1488</v>
      </c>
      <c r="J133" s="136">
        <v>1488</v>
      </c>
      <c r="K133" s="136"/>
      <c r="L133" s="136"/>
      <c r="M133" s="136"/>
      <c r="N133" s="142"/>
      <c r="O133" s="142"/>
      <c r="P133" s="142"/>
      <c r="Q133" s="142">
        <f t="shared" si="13"/>
        <v>0</v>
      </c>
      <c r="R133" s="134" t="s">
        <v>27</v>
      </c>
      <c r="S133" s="134" t="s">
        <v>206</v>
      </c>
      <c r="T133" s="56" t="s">
        <v>203</v>
      </c>
      <c r="U133" s="56" t="s">
        <v>204</v>
      </c>
      <c r="V133" s="56"/>
      <c r="W133" s="68" t="s">
        <v>311</v>
      </c>
      <c r="X133" s="15"/>
      <c r="Y133" s="50"/>
    </row>
    <row r="134" spans="1:25" ht="20.100000000000001" customHeight="1" x14ac:dyDescent="0.3">
      <c r="A134" s="133">
        <v>125</v>
      </c>
      <c r="B134" s="134" t="s">
        <v>125</v>
      </c>
      <c r="C134" s="135" t="s">
        <v>151</v>
      </c>
      <c r="D134" s="134" t="s">
        <v>40</v>
      </c>
      <c r="E134" s="136">
        <v>20771</v>
      </c>
      <c r="F134" s="136">
        <v>20771</v>
      </c>
      <c r="G134" s="136">
        <f t="shared" si="14"/>
        <v>20771</v>
      </c>
      <c r="H134" s="136"/>
      <c r="I134" s="136">
        <f t="shared" si="15"/>
        <v>4418</v>
      </c>
      <c r="J134" s="136">
        <v>4418</v>
      </c>
      <c r="K134" s="136"/>
      <c r="L134" s="136"/>
      <c r="M134" s="136"/>
      <c r="N134" s="142"/>
      <c r="O134" s="142"/>
      <c r="P134" s="142"/>
      <c r="Q134" s="142">
        <f t="shared" si="13"/>
        <v>16353</v>
      </c>
      <c r="R134" s="134" t="s">
        <v>27</v>
      </c>
      <c r="S134" s="134" t="s">
        <v>206</v>
      </c>
      <c r="T134" s="56" t="s">
        <v>203</v>
      </c>
      <c r="U134" s="56" t="s">
        <v>204</v>
      </c>
      <c r="V134" s="56"/>
      <c r="W134" s="68" t="s">
        <v>312</v>
      </c>
      <c r="X134" s="15"/>
      <c r="Y134" s="50"/>
    </row>
    <row r="135" spans="1:25" customFormat="1" ht="20.100000000000001" customHeight="1" x14ac:dyDescent="0.3">
      <c r="A135" s="137">
        <v>126</v>
      </c>
      <c r="B135" s="138" t="s">
        <v>125</v>
      </c>
      <c r="C135" s="139" t="s">
        <v>152</v>
      </c>
      <c r="D135" s="138" t="s">
        <v>40</v>
      </c>
      <c r="E135" s="140">
        <v>1472</v>
      </c>
      <c r="F135" s="140">
        <v>1472</v>
      </c>
      <c r="G135" s="140">
        <f t="shared" si="14"/>
        <v>1472</v>
      </c>
      <c r="H135" s="140"/>
      <c r="I135" s="136">
        <f t="shared" si="15"/>
        <v>0</v>
      </c>
      <c r="J135" s="140"/>
      <c r="K135" s="140"/>
      <c r="L135" s="140"/>
      <c r="M135" s="140"/>
      <c r="N135" s="141"/>
      <c r="O135" s="141"/>
      <c r="P135" s="141"/>
      <c r="Q135" s="142">
        <f t="shared" ref="Q135:Q165" si="16">F135-I135</f>
        <v>1472</v>
      </c>
      <c r="R135" s="138" t="s">
        <v>70</v>
      </c>
      <c r="S135" s="155"/>
      <c r="T135" s="24"/>
      <c r="U135" s="24"/>
      <c r="V135" s="24"/>
      <c r="W135" s="72"/>
      <c r="X135" s="21"/>
      <c r="Y135" s="51"/>
    </row>
    <row r="136" spans="1:25" customFormat="1" ht="20.100000000000001" customHeight="1" x14ac:dyDescent="0.3">
      <c r="A136" s="137">
        <v>127</v>
      </c>
      <c r="B136" s="138" t="s">
        <v>125</v>
      </c>
      <c r="C136" s="139" t="s">
        <v>153</v>
      </c>
      <c r="D136" s="138" t="s">
        <v>40</v>
      </c>
      <c r="E136" s="140">
        <v>1686</v>
      </c>
      <c r="F136" s="140">
        <v>1686</v>
      </c>
      <c r="G136" s="140">
        <f t="shared" si="14"/>
        <v>1686</v>
      </c>
      <c r="H136" s="140"/>
      <c r="I136" s="136">
        <f t="shared" si="15"/>
        <v>0</v>
      </c>
      <c r="J136" s="140"/>
      <c r="K136" s="140"/>
      <c r="L136" s="140"/>
      <c r="M136" s="140"/>
      <c r="N136" s="141"/>
      <c r="O136" s="141"/>
      <c r="P136" s="141"/>
      <c r="Q136" s="142">
        <f t="shared" si="16"/>
        <v>1686</v>
      </c>
      <c r="R136" s="138" t="s">
        <v>70</v>
      </c>
      <c r="S136" s="155"/>
      <c r="T136" s="24"/>
      <c r="U136" s="24"/>
      <c r="V136" s="24"/>
      <c r="W136" s="72"/>
      <c r="X136" s="21"/>
      <c r="Y136" s="51"/>
    </row>
    <row r="137" spans="1:25" customFormat="1" ht="20.100000000000001" customHeight="1" x14ac:dyDescent="0.3">
      <c r="A137" s="137">
        <v>128</v>
      </c>
      <c r="B137" s="138" t="s">
        <v>125</v>
      </c>
      <c r="C137" s="139" t="s">
        <v>154</v>
      </c>
      <c r="D137" s="138" t="s">
        <v>40</v>
      </c>
      <c r="E137" s="140">
        <v>694</v>
      </c>
      <c r="F137" s="140">
        <v>61</v>
      </c>
      <c r="G137" s="140">
        <f t="shared" si="14"/>
        <v>61</v>
      </c>
      <c r="H137" s="140"/>
      <c r="I137" s="136">
        <f t="shared" si="15"/>
        <v>0</v>
      </c>
      <c r="J137" s="140"/>
      <c r="K137" s="140"/>
      <c r="L137" s="140"/>
      <c r="M137" s="140"/>
      <c r="N137" s="141"/>
      <c r="O137" s="141"/>
      <c r="P137" s="141"/>
      <c r="Q137" s="142">
        <f t="shared" si="16"/>
        <v>61</v>
      </c>
      <c r="R137" s="138" t="s">
        <v>29</v>
      </c>
      <c r="S137" s="155"/>
      <c r="T137" s="24"/>
      <c r="U137" s="24"/>
      <c r="V137" s="24"/>
      <c r="W137" s="72"/>
      <c r="X137" s="21"/>
      <c r="Y137" s="51"/>
    </row>
    <row r="138" spans="1:25" customFormat="1" ht="20.100000000000001" customHeight="1" x14ac:dyDescent="0.3">
      <c r="A138" s="137">
        <v>129</v>
      </c>
      <c r="B138" s="138" t="s">
        <v>125</v>
      </c>
      <c r="C138" s="139" t="s">
        <v>155</v>
      </c>
      <c r="D138" s="138" t="s">
        <v>40</v>
      </c>
      <c r="E138" s="140">
        <v>1983</v>
      </c>
      <c r="F138" s="140">
        <v>1983</v>
      </c>
      <c r="G138" s="140">
        <f t="shared" si="14"/>
        <v>1983</v>
      </c>
      <c r="H138" s="140"/>
      <c r="I138" s="136">
        <f t="shared" si="15"/>
        <v>0</v>
      </c>
      <c r="J138" s="140"/>
      <c r="K138" s="140"/>
      <c r="L138" s="140"/>
      <c r="M138" s="140"/>
      <c r="N138" s="141"/>
      <c r="O138" s="141"/>
      <c r="P138" s="141"/>
      <c r="Q138" s="142">
        <f t="shared" si="16"/>
        <v>1983</v>
      </c>
      <c r="R138" s="138" t="s">
        <v>70</v>
      </c>
      <c r="S138" s="155"/>
      <c r="T138" s="24"/>
      <c r="U138" s="24"/>
      <c r="V138" s="24"/>
      <c r="W138" s="72"/>
      <c r="X138" s="21"/>
      <c r="Y138" s="51"/>
    </row>
    <row r="139" spans="1:25" ht="20.100000000000001" customHeight="1" x14ac:dyDescent="0.3">
      <c r="A139" s="133">
        <v>130</v>
      </c>
      <c r="B139" s="134" t="s">
        <v>125</v>
      </c>
      <c r="C139" s="135" t="s">
        <v>156</v>
      </c>
      <c r="D139" s="134" t="s">
        <v>40</v>
      </c>
      <c r="E139" s="136">
        <v>4066</v>
      </c>
      <c r="F139" s="136">
        <v>4066</v>
      </c>
      <c r="G139" s="136">
        <f t="shared" si="14"/>
        <v>2409</v>
      </c>
      <c r="H139" s="136">
        <v>1657</v>
      </c>
      <c r="I139" s="136">
        <f t="shared" si="15"/>
        <v>0</v>
      </c>
      <c r="J139" s="136"/>
      <c r="K139" s="136"/>
      <c r="L139" s="136"/>
      <c r="M139" s="136"/>
      <c r="N139" s="142"/>
      <c r="O139" s="142"/>
      <c r="P139" s="142"/>
      <c r="Q139" s="142">
        <f t="shared" si="16"/>
        <v>4066</v>
      </c>
      <c r="R139" s="134" t="s">
        <v>27</v>
      </c>
      <c r="S139" s="134" t="s">
        <v>206</v>
      </c>
      <c r="T139" s="56" t="s">
        <v>203</v>
      </c>
      <c r="U139" s="56" t="s">
        <v>204</v>
      </c>
      <c r="V139" s="56"/>
      <c r="W139" s="68" t="s">
        <v>313</v>
      </c>
      <c r="X139" s="15"/>
      <c r="Y139" s="50"/>
    </row>
    <row r="140" spans="1:25" ht="20.100000000000001" customHeight="1" x14ac:dyDescent="0.3">
      <c r="A140" s="133">
        <v>131</v>
      </c>
      <c r="B140" s="134" t="s">
        <v>125</v>
      </c>
      <c r="C140" s="135" t="s">
        <v>157</v>
      </c>
      <c r="D140" s="134" t="s">
        <v>40</v>
      </c>
      <c r="E140" s="136">
        <v>11603</v>
      </c>
      <c r="F140" s="136">
        <v>11603</v>
      </c>
      <c r="G140" s="136">
        <f t="shared" si="14"/>
        <v>4138</v>
      </c>
      <c r="H140" s="136">
        <v>7465</v>
      </c>
      <c r="I140" s="136">
        <f t="shared" si="15"/>
        <v>3058</v>
      </c>
      <c r="J140" s="136"/>
      <c r="K140" s="136">
        <v>3058</v>
      </c>
      <c r="L140" s="136"/>
      <c r="M140" s="136"/>
      <c r="N140" s="142"/>
      <c r="O140" s="142"/>
      <c r="P140" s="142"/>
      <c r="Q140" s="142">
        <f t="shared" si="16"/>
        <v>8545</v>
      </c>
      <c r="R140" s="134" t="s">
        <v>27</v>
      </c>
      <c r="S140" s="134" t="s">
        <v>206</v>
      </c>
      <c r="T140" s="56" t="s">
        <v>203</v>
      </c>
      <c r="U140" s="56" t="s">
        <v>204</v>
      </c>
      <c r="V140" s="56"/>
      <c r="W140" s="68" t="s">
        <v>314</v>
      </c>
      <c r="X140" s="15"/>
      <c r="Y140" s="50"/>
    </row>
    <row r="141" spans="1:25" ht="20.100000000000001" customHeight="1" x14ac:dyDescent="0.3">
      <c r="A141" s="133">
        <v>132</v>
      </c>
      <c r="B141" s="134" t="s">
        <v>125</v>
      </c>
      <c r="C141" s="135" t="s">
        <v>158</v>
      </c>
      <c r="D141" s="134" t="s">
        <v>40</v>
      </c>
      <c r="E141" s="136">
        <v>8826</v>
      </c>
      <c r="F141" s="136">
        <v>8826</v>
      </c>
      <c r="G141" s="136">
        <f t="shared" si="14"/>
        <v>8098</v>
      </c>
      <c r="H141" s="136">
        <v>728</v>
      </c>
      <c r="I141" s="136">
        <f t="shared" si="15"/>
        <v>6413</v>
      </c>
      <c r="J141" s="136"/>
      <c r="K141" s="136">
        <v>6413</v>
      </c>
      <c r="L141" s="136"/>
      <c r="M141" s="136"/>
      <c r="N141" s="142"/>
      <c r="O141" s="142"/>
      <c r="P141" s="142"/>
      <c r="Q141" s="142">
        <f t="shared" si="16"/>
        <v>2413</v>
      </c>
      <c r="R141" s="134" t="s">
        <v>27</v>
      </c>
      <c r="S141" s="134" t="s">
        <v>206</v>
      </c>
      <c r="T141" s="56" t="s">
        <v>203</v>
      </c>
      <c r="U141" s="56" t="s">
        <v>204</v>
      </c>
      <c r="V141" s="56"/>
      <c r="W141" s="68" t="s">
        <v>315</v>
      </c>
      <c r="X141" s="15"/>
      <c r="Y141" s="50"/>
    </row>
    <row r="142" spans="1:25" ht="20.100000000000001" customHeight="1" x14ac:dyDescent="0.3">
      <c r="A142" s="133">
        <v>133</v>
      </c>
      <c r="B142" s="134" t="s">
        <v>125</v>
      </c>
      <c r="C142" s="135" t="s">
        <v>159</v>
      </c>
      <c r="D142" s="134" t="s">
        <v>40</v>
      </c>
      <c r="E142" s="136">
        <v>86975</v>
      </c>
      <c r="F142" s="136">
        <v>86975</v>
      </c>
      <c r="G142" s="136">
        <f t="shared" si="14"/>
        <v>86975</v>
      </c>
      <c r="H142" s="136"/>
      <c r="I142" s="136">
        <f t="shared" si="15"/>
        <v>42945</v>
      </c>
      <c r="J142" s="136"/>
      <c r="K142" s="136">
        <v>10292</v>
      </c>
      <c r="L142" s="136">
        <v>31020</v>
      </c>
      <c r="M142" s="136">
        <v>1633</v>
      </c>
      <c r="N142" s="142"/>
      <c r="O142" s="142"/>
      <c r="P142" s="142"/>
      <c r="Q142" s="142">
        <f t="shared" si="16"/>
        <v>44030</v>
      </c>
      <c r="R142" s="134" t="s">
        <v>27</v>
      </c>
      <c r="S142" s="134" t="s">
        <v>206</v>
      </c>
      <c r="T142" s="56" t="s">
        <v>203</v>
      </c>
      <c r="U142" s="56" t="s">
        <v>204</v>
      </c>
      <c r="V142" s="56"/>
      <c r="W142" s="68" t="s">
        <v>316</v>
      </c>
      <c r="X142" s="15"/>
      <c r="Y142" s="50"/>
    </row>
    <row r="143" spans="1:25" customFormat="1" ht="20.100000000000001" customHeight="1" x14ac:dyDescent="0.3">
      <c r="A143" s="137">
        <v>134</v>
      </c>
      <c r="B143" s="138" t="s">
        <v>125</v>
      </c>
      <c r="C143" s="139" t="s">
        <v>160</v>
      </c>
      <c r="D143" s="138" t="s">
        <v>40</v>
      </c>
      <c r="E143" s="140">
        <v>3074</v>
      </c>
      <c r="F143" s="140">
        <v>3074</v>
      </c>
      <c r="G143" s="140">
        <f t="shared" si="14"/>
        <v>3074</v>
      </c>
      <c r="H143" s="140"/>
      <c r="I143" s="136">
        <f t="shared" si="15"/>
        <v>0</v>
      </c>
      <c r="J143" s="140"/>
      <c r="K143" s="140"/>
      <c r="L143" s="140"/>
      <c r="M143" s="140"/>
      <c r="N143" s="141"/>
      <c r="O143" s="141"/>
      <c r="P143" s="141"/>
      <c r="Q143" s="142">
        <f t="shared" si="16"/>
        <v>3074</v>
      </c>
      <c r="R143" s="138" t="s">
        <v>70</v>
      </c>
      <c r="S143" s="155"/>
      <c r="T143" s="24"/>
      <c r="U143" s="24"/>
      <c r="V143" s="24"/>
      <c r="W143" s="72"/>
      <c r="X143" s="21"/>
      <c r="Y143" s="51"/>
    </row>
    <row r="144" spans="1:25" ht="20.100000000000001" customHeight="1" x14ac:dyDescent="0.3">
      <c r="A144" s="133">
        <v>135</v>
      </c>
      <c r="B144" s="134" t="s">
        <v>125</v>
      </c>
      <c r="C144" s="135" t="s">
        <v>161</v>
      </c>
      <c r="D144" s="134" t="s">
        <v>40</v>
      </c>
      <c r="E144" s="136">
        <v>16726</v>
      </c>
      <c r="F144" s="136">
        <v>16726</v>
      </c>
      <c r="G144" s="136">
        <f t="shared" si="14"/>
        <v>16726</v>
      </c>
      <c r="H144" s="136"/>
      <c r="I144" s="136">
        <f t="shared" si="15"/>
        <v>0</v>
      </c>
      <c r="J144" s="136"/>
      <c r="K144" s="136"/>
      <c r="L144" s="136"/>
      <c r="M144" s="136"/>
      <c r="N144" s="142"/>
      <c r="O144" s="142"/>
      <c r="P144" s="142"/>
      <c r="Q144" s="142">
        <f t="shared" si="16"/>
        <v>16726</v>
      </c>
      <c r="R144" s="134" t="s">
        <v>27</v>
      </c>
      <c r="S144" s="134" t="s">
        <v>206</v>
      </c>
      <c r="T144" s="56" t="s">
        <v>203</v>
      </c>
      <c r="U144" s="56" t="s">
        <v>204</v>
      </c>
      <c r="V144" s="56"/>
      <c r="W144" s="68" t="s">
        <v>317</v>
      </c>
      <c r="X144" s="15"/>
      <c r="Y144" s="50"/>
    </row>
    <row r="145" spans="1:25" ht="20.100000000000001" customHeight="1" x14ac:dyDescent="0.3">
      <c r="A145" s="133">
        <v>136</v>
      </c>
      <c r="B145" s="134" t="s">
        <v>125</v>
      </c>
      <c r="C145" s="135" t="s">
        <v>162</v>
      </c>
      <c r="D145" s="134" t="s">
        <v>40</v>
      </c>
      <c r="E145" s="136">
        <v>2496</v>
      </c>
      <c r="F145" s="136">
        <v>2496</v>
      </c>
      <c r="G145" s="136">
        <f t="shared" si="14"/>
        <v>2496</v>
      </c>
      <c r="H145" s="136"/>
      <c r="I145" s="136">
        <f t="shared" si="15"/>
        <v>0</v>
      </c>
      <c r="J145" s="136"/>
      <c r="K145" s="136"/>
      <c r="L145" s="136"/>
      <c r="M145" s="136"/>
      <c r="N145" s="142"/>
      <c r="O145" s="142"/>
      <c r="P145" s="142"/>
      <c r="Q145" s="142">
        <f t="shared" si="16"/>
        <v>2496</v>
      </c>
      <c r="R145" s="134" t="s">
        <v>27</v>
      </c>
      <c r="S145" s="134" t="s">
        <v>206</v>
      </c>
      <c r="T145" s="56" t="s">
        <v>203</v>
      </c>
      <c r="U145" s="56" t="s">
        <v>204</v>
      </c>
      <c r="V145" s="56"/>
      <c r="W145" s="68" t="s">
        <v>318</v>
      </c>
      <c r="X145" s="15"/>
      <c r="Y145" s="50"/>
    </row>
    <row r="146" spans="1:25" ht="20.100000000000001" customHeight="1" x14ac:dyDescent="0.3">
      <c r="A146" s="133">
        <v>137</v>
      </c>
      <c r="B146" s="134" t="s">
        <v>125</v>
      </c>
      <c r="C146" s="135" t="s">
        <v>163</v>
      </c>
      <c r="D146" s="134" t="s">
        <v>40</v>
      </c>
      <c r="E146" s="136">
        <v>8292</v>
      </c>
      <c r="F146" s="136">
        <v>8292</v>
      </c>
      <c r="G146" s="136">
        <f t="shared" si="14"/>
        <v>8292</v>
      </c>
      <c r="H146" s="136"/>
      <c r="I146" s="136">
        <f t="shared" si="15"/>
        <v>0</v>
      </c>
      <c r="J146" s="136"/>
      <c r="K146" s="136"/>
      <c r="L146" s="136"/>
      <c r="M146" s="136"/>
      <c r="N146" s="142"/>
      <c r="O146" s="142"/>
      <c r="P146" s="142"/>
      <c r="Q146" s="142">
        <f t="shared" si="16"/>
        <v>8292</v>
      </c>
      <c r="R146" s="134" t="s">
        <v>27</v>
      </c>
      <c r="S146" s="134" t="s">
        <v>206</v>
      </c>
      <c r="T146" s="56" t="s">
        <v>203</v>
      </c>
      <c r="U146" s="56" t="s">
        <v>204</v>
      </c>
      <c r="V146" s="56"/>
      <c r="W146" s="68" t="s">
        <v>319</v>
      </c>
      <c r="X146" s="15"/>
      <c r="Y146" s="50"/>
    </row>
    <row r="147" spans="1:25" ht="20.100000000000001" customHeight="1" x14ac:dyDescent="0.3">
      <c r="A147" s="133">
        <v>138</v>
      </c>
      <c r="B147" s="134" t="s">
        <v>125</v>
      </c>
      <c r="C147" s="135" t="s">
        <v>164</v>
      </c>
      <c r="D147" s="134" t="s">
        <v>40</v>
      </c>
      <c r="E147" s="136">
        <v>8292</v>
      </c>
      <c r="F147" s="136">
        <v>8292</v>
      </c>
      <c r="G147" s="136">
        <f t="shared" si="14"/>
        <v>8292</v>
      </c>
      <c r="H147" s="136"/>
      <c r="I147" s="136">
        <f t="shared" si="15"/>
        <v>0</v>
      </c>
      <c r="J147" s="136"/>
      <c r="K147" s="136"/>
      <c r="L147" s="136"/>
      <c r="M147" s="136"/>
      <c r="N147" s="142"/>
      <c r="O147" s="142"/>
      <c r="P147" s="142"/>
      <c r="Q147" s="142">
        <f t="shared" si="16"/>
        <v>8292</v>
      </c>
      <c r="R147" s="134" t="s">
        <v>27</v>
      </c>
      <c r="S147" s="134" t="s">
        <v>206</v>
      </c>
      <c r="T147" s="56" t="s">
        <v>203</v>
      </c>
      <c r="U147" s="56" t="s">
        <v>204</v>
      </c>
      <c r="V147" s="56"/>
      <c r="W147" s="68" t="s">
        <v>320</v>
      </c>
      <c r="X147" s="15"/>
      <c r="Y147" s="50"/>
    </row>
    <row r="148" spans="1:25" ht="20.100000000000001" customHeight="1" x14ac:dyDescent="0.3">
      <c r="A148" s="133">
        <v>139</v>
      </c>
      <c r="B148" s="134" t="s">
        <v>125</v>
      </c>
      <c r="C148" s="135" t="s">
        <v>165</v>
      </c>
      <c r="D148" s="134" t="s">
        <v>40</v>
      </c>
      <c r="E148" s="136">
        <v>8292</v>
      </c>
      <c r="F148" s="136">
        <v>8292</v>
      </c>
      <c r="G148" s="136">
        <f t="shared" si="14"/>
        <v>8292</v>
      </c>
      <c r="H148" s="136"/>
      <c r="I148" s="136">
        <f t="shared" si="15"/>
        <v>0</v>
      </c>
      <c r="J148" s="136"/>
      <c r="K148" s="136"/>
      <c r="L148" s="136"/>
      <c r="M148" s="136"/>
      <c r="N148" s="142"/>
      <c r="O148" s="142"/>
      <c r="P148" s="142"/>
      <c r="Q148" s="142">
        <f t="shared" si="16"/>
        <v>8292</v>
      </c>
      <c r="R148" s="134" t="s">
        <v>27</v>
      </c>
      <c r="S148" s="134" t="s">
        <v>206</v>
      </c>
      <c r="T148" s="56" t="s">
        <v>203</v>
      </c>
      <c r="U148" s="56" t="s">
        <v>204</v>
      </c>
      <c r="V148" s="56"/>
      <c r="W148" s="68" t="s">
        <v>321</v>
      </c>
      <c r="X148" s="15"/>
      <c r="Y148" s="50"/>
    </row>
    <row r="149" spans="1:25" ht="20.100000000000001" customHeight="1" x14ac:dyDescent="0.3">
      <c r="A149" s="133">
        <v>140</v>
      </c>
      <c r="B149" s="134" t="s">
        <v>125</v>
      </c>
      <c r="C149" s="135" t="s">
        <v>166</v>
      </c>
      <c r="D149" s="134" t="s">
        <v>40</v>
      </c>
      <c r="E149" s="136">
        <v>332</v>
      </c>
      <c r="F149" s="136">
        <v>332</v>
      </c>
      <c r="G149" s="136">
        <f t="shared" si="14"/>
        <v>332</v>
      </c>
      <c r="H149" s="136"/>
      <c r="I149" s="136">
        <f t="shared" si="15"/>
        <v>0</v>
      </c>
      <c r="J149" s="136"/>
      <c r="K149" s="136"/>
      <c r="L149" s="136"/>
      <c r="M149" s="136"/>
      <c r="N149" s="142"/>
      <c r="O149" s="142"/>
      <c r="P149" s="142"/>
      <c r="Q149" s="142">
        <f t="shared" si="16"/>
        <v>332</v>
      </c>
      <c r="R149" s="134" t="s">
        <v>27</v>
      </c>
      <c r="S149" s="134" t="s">
        <v>206</v>
      </c>
      <c r="T149" s="56" t="s">
        <v>203</v>
      </c>
      <c r="U149" s="56" t="s">
        <v>204</v>
      </c>
      <c r="V149" s="56"/>
      <c r="W149" s="68" t="s">
        <v>322</v>
      </c>
      <c r="X149" s="15"/>
      <c r="Y149" s="50"/>
    </row>
    <row r="150" spans="1:25" ht="20.100000000000001" customHeight="1" x14ac:dyDescent="0.3">
      <c r="A150" s="133">
        <v>141</v>
      </c>
      <c r="B150" s="134" t="s">
        <v>125</v>
      </c>
      <c r="C150" s="135" t="s">
        <v>167</v>
      </c>
      <c r="D150" s="134" t="s">
        <v>40</v>
      </c>
      <c r="E150" s="136">
        <v>16463</v>
      </c>
      <c r="F150" s="136">
        <v>16463</v>
      </c>
      <c r="G150" s="136">
        <f t="shared" si="14"/>
        <v>16463</v>
      </c>
      <c r="H150" s="136"/>
      <c r="I150" s="136">
        <f t="shared" si="15"/>
        <v>0</v>
      </c>
      <c r="J150" s="136"/>
      <c r="K150" s="136"/>
      <c r="L150" s="136"/>
      <c r="M150" s="136"/>
      <c r="N150" s="142"/>
      <c r="O150" s="142"/>
      <c r="P150" s="142"/>
      <c r="Q150" s="142">
        <f t="shared" si="16"/>
        <v>16463</v>
      </c>
      <c r="R150" s="134" t="s">
        <v>27</v>
      </c>
      <c r="S150" s="134" t="s">
        <v>206</v>
      </c>
      <c r="T150" s="56" t="s">
        <v>203</v>
      </c>
      <c r="U150" s="56" t="s">
        <v>204</v>
      </c>
      <c r="V150" s="56"/>
      <c r="W150" s="68" t="s">
        <v>323</v>
      </c>
      <c r="X150" s="15"/>
      <c r="Y150" s="50"/>
    </row>
    <row r="151" spans="1:25" ht="20.100000000000001" customHeight="1" x14ac:dyDescent="0.3">
      <c r="A151" s="133">
        <v>142</v>
      </c>
      <c r="B151" s="134" t="s">
        <v>125</v>
      </c>
      <c r="C151" s="135" t="s">
        <v>168</v>
      </c>
      <c r="D151" s="134" t="s">
        <v>40</v>
      </c>
      <c r="E151" s="136">
        <v>20607</v>
      </c>
      <c r="F151" s="136">
        <v>20607</v>
      </c>
      <c r="G151" s="136">
        <f t="shared" ref="G151:G164" si="17">F151-H151</f>
        <v>17408</v>
      </c>
      <c r="H151" s="136">
        <v>3199</v>
      </c>
      <c r="I151" s="136">
        <f t="shared" ref="I151:I165" si="18">SUM(J151:P151)</f>
        <v>0</v>
      </c>
      <c r="J151" s="136"/>
      <c r="K151" s="136"/>
      <c r="L151" s="136"/>
      <c r="M151" s="136"/>
      <c r="N151" s="142"/>
      <c r="O151" s="142"/>
      <c r="P151" s="142"/>
      <c r="Q151" s="142">
        <f t="shared" si="16"/>
        <v>20607</v>
      </c>
      <c r="R151" s="134" t="s">
        <v>27</v>
      </c>
      <c r="S151" s="134" t="s">
        <v>206</v>
      </c>
      <c r="T151" s="56" t="s">
        <v>203</v>
      </c>
      <c r="U151" s="56" t="s">
        <v>204</v>
      </c>
      <c r="V151" s="56"/>
      <c r="W151" s="68" t="s">
        <v>324</v>
      </c>
      <c r="X151" s="15"/>
      <c r="Y151" s="50"/>
    </row>
    <row r="152" spans="1:25" ht="20.100000000000001" customHeight="1" x14ac:dyDescent="0.3">
      <c r="A152" s="133">
        <v>143</v>
      </c>
      <c r="B152" s="134" t="s">
        <v>125</v>
      </c>
      <c r="C152" s="135" t="s">
        <v>169</v>
      </c>
      <c r="D152" s="134" t="s">
        <v>40</v>
      </c>
      <c r="E152" s="136">
        <v>19339</v>
      </c>
      <c r="F152" s="136">
        <v>19339</v>
      </c>
      <c r="G152" s="136">
        <f t="shared" si="17"/>
        <v>14796</v>
      </c>
      <c r="H152" s="136">
        <v>4543</v>
      </c>
      <c r="I152" s="136">
        <f t="shared" si="18"/>
        <v>0</v>
      </c>
      <c r="J152" s="136"/>
      <c r="K152" s="136"/>
      <c r="L152" s="136"/>
      <c r="M152" s="136"/>
      <c r="N152" s="142"/>
      <c r="O152" s="142"/>
      <c r="P152" s="142"/>
      <c r="Q152" s="142">
        <f t="shared" si="16"/>
        <v>19339</v>
      </c>
      <c r="R152" s="134" t="s">
        <v>27</v>
      </c>
      <c r="S152" s="134" t="s">
        <v>206</v>
      </c>
      <c r="T152" s="56" t="s">
        <v>170</v>
      </c>
      <c r="U152" s="56" t="s">
        <v>171</v>
      </c>
      <c r="V152" s="56" t="s">
        <v>172</v>
      </c>
      <c r="W152" s="68" t="s">
        <v>325</v>
      </c>
      <c r="X152" s="15"/>
      <c r="Y152" s="50"/>
    </row>
    <row r="153" spans="1:25" ht="20.100000000000001" customHeight="1" x14ac:dyDescent="0.3">
      <c r="A153" s="133">
        <v>144</v>
      </c>
      <c r="B153" s="134" t="s">
        <v>125</v>
      </c>
      <c r="C153" s="135" t="s">
        <v>173</v>
      </c>
      <c r="D153" s="134" t="s">
        <v>40</v>
      </c>
      <c r="E153" s="136">
        <v>3769</v>
      </c>
      <c r="F153" s="136">
        <v>3769</v>
      </c>
      <c r="G153" s="136">
        <f t="shared" si="17"/>
        <v>3769</v>
      </c>
      <c r="H153" s="136"/>
      <c r="I153" s="136">
        <f t="shared" si="18"/>
        <v>0</v>
      </c>
      <c r="J153" s="136"/>
      <c r="K153" s="136"/>
      <c r="L153" s="136"/>
      <c r="M153" s="136"/>
      <c r="N153" s="142"/>
      <c r="O153" s="142"/>
      <c r="P153" s="142"/>
      <c r="Q153" s="142">
        <f t="shared" si="16"/>
        <v>3769</v>
      </c>
      <c r="R153" s="134" t="s">
        <v>27</v>
      </c>
      <c r="S153" s="134" t="s">
        <v>206</v>
      </c>
      <c r="T153" s="56" t="s">
        <v>203</v>
      </c>
      <c r="U153" s="56" t="s">
        <v>204</v>
      </c>
      <c r="V153" s="56"/>
      <c r="W153" s="68" t="s">
        <v>326</v>
      </c>
      <c r="X153" s="15"/>
      <c r="Y153" s="50"/>
    </row>
    <row r="154" spans="1:25" ht="20.100000000000001" customHeight="1" x14ac:dyDescent="0.3">
      <c r="A154" s="133">
        <v>145</v>
      </c>
      <c r="B154" s="134" t="s">
        <v>125</v>
      </c>
      <c r="C154" s="135" t="s">
        <v>174</v>
      </c>
      <c r="D154" s="134" t="s">
        <v>40</v>
      </c>
      <c r="E154" s="136">
        <v>8033</v>
      </c>
      <c r="F154" s="136">
        <v>8033</v>
      </c>
      <c r="G154" s="136">
        <f t="shared" si="17"/>
        <v>5643</v>
      </c>
      <c r="H154" s="136">
        <v>2390</v>
      </c>
      <c r="I154" s="136">
        <f t="shared" si="18"/>
        <v>0</v>
      </c>
      <c r="J154" s="136"/>
      <c r="K154" s="136"/>
      <c r="L154" s="136"/>
      <c r="M154" s="136"/>
      <c r="N154" s="142"/>
      <c r="O154" s="142"/>
      <c r="P154" s="142"/>
      <c r="Q154" s="142">
        <f t="shared" si="16"/>
        <v>8033</v>
      </c>
      <c r="R154" s="134" t="s">
        <v>27</v>
      </c>
      <c r="S154" s="134" t="s">
        <v>206</v>
      </c>
      <c r="T154" s="56" t="s">
        <v>203</v>
      </c>
      <c r="U154" s="56" t="s">
        <v>204</v>
      </c>
      <c r="V154" s="56"/>
      <c r="W154" s="68" t="s">
        <v>327</v>
      </c>
      <c r="X154" s="15"/>
      <c r="Y154" s="50"/>
    </row>
    <row r="155" spans="1:25" customFormat="1" ht="20.100000000000001" customHeight="1" x14ac:dyDescent="0.3">
      <c r="A155" s="137">
        <v>146</v>
      </c>
      <c r="B155" s="138" t="s">
        <v>125</v>
      </c>
      <c r="C155" s="139" t="s">
        <v>175</v>
      </c>
      <c r="D155" s="138" t="s">
        <v>40</v>
      </c>
      <c r="E155" s="140">
        <v>1813</v>
      </c>
      <c r="F155" s="140">
        <v>1813</v>
      </c>
      <c r="G155" s="140">
        <f t="shared" si="17"/>
        <v>1813</v>
      </c>
      <c r="H155" s="140"/>
      <c r="I155" s="136">
        <f t="shared" si="18"/>
        <v>0</v>
      </c>
      <c r="J155" s="140"/>
      <c r="K155" s="140"/>
      <c r="L155" s="140"/>
      <c r="M155" s="140"/>
      <c r="N155" s="141"/>
      <c r="O155" s="141"/>
      <c r="P155" s="141"/>
      <c r="Q155" s="142">
        <f t="shared" si="16"/>
        <v>1813</v>
      </c>
      <c r="R155" s="138" t="s">
        <v>70</v>
      </c>
      <c r="S155" s="155"/>
      <c r="T155" s="24"/>
      <c r="U155" s="24"/>
      <c r="V155" s="24"/>
      <c r="W155" s="72"/>
      <c r="X155" s="21"/>
      <c r="Y155" s="51"/>
    </row>
    <row r="156" spans="1:25" ht="20.100000000000001" customHeight="1" x14ac:dyDescent="0.3">
      <c r="A156" s="133">
        <v>147</v>
      </c>
      <c r="B156" s="134" t="s">
        <v>125</v>
      </c>
      <c r="C156" s="135" t="s">
        <v>176</v>
      </c>
      <c r="D156" s="134" t="s">
        <v>40</v>
      </c>
      <c r="E156" s="136">
        <v>16463</v>
      </c>
      <c r="F156" s="136">
        <v>16463</v>
      </c>
      <c r="G156" s="136">
        <v>11352</v>
      </c>
      <c r="H156" s="136">
        <v>5111</v>
      </c>
      <c r="I156" s="136">
        <f t="shared" si="18"/>
        <v>0</v>
      </c>
      <c r="J156" s="136"/>
      <c r="K156" s="136"/>
      <c r="L156" s="136"/>
      <c r="M156" s="136"/>
      <c r="N156" s="142"/>
      <c r="O156" s="142"/>
      <c r="P156" s="142"/>
      <c r="Q156" s="142">
        <f t="shared" si="16"/>
        <v>16463</v>
      </c>
      <c r="R156" s="134" t="s">
        <v>27</v>
      </c>
      <c r="S156" s="134" t="s">
        <v>206</v>
      </c>
      <c r="T156" s="56" t="s">
        <v>203</v>
      </c>
      <c r="U156" s="56" t="s">
        <v>204</v>
      </c>
      <c r="V156" s="56"/>
      <c r="W156" s="68" t="s">
        <v>328</v>
      </c>
      <c r="X156" s="15"/>
      <c r="Y156" s="50"/>
    </row>
    <row r="157" spans="1:25" customFormat="1" ht="20.100000000000001" customHeight="1" x14ac:dyDescent="0.3">
      <c r="A157" s="137">
        <v>148</v>
      </c>
      <c r="B157" s="138" t="s">
        <v>125</v>
      </c>
      <c r="C157" s="139" t="s">
        <v>177</v>
      </c>
      <c r="D157" s="138" t="s">
        <v>40</v>
      </c>
      <c r="E157" s="140">
        <v>3769</v>
      </c>
      <c r="F157" s="140">
        <v>3769</v>
      </c>
      <c r="G157" s="140">
        <f t="shared" si="17"/>
        <v>3769</v>
      </c>
      <c r="H157" s="140"/>
      <c r="I157" s="136">
        <f t="shared" si="18"/>
        <v>0</v>
      </c>
      <c r="J157" s="140"/>
      <c r="K157" s="140"/>
      <c r="L157" s="140"/>
      <c r="M157" s="140"/>
      <c r="N157" s="141"/>
      <c r="O157" s="141"/>
      <c r="P157" s="141"/>
      <c r="Q157" s="142">
        <f t="shared" si="16"/>
        <v>3769</v>
      </c>
      <c r="R157" s="138" t="s">
        <v>70</v>
      </c>
      <c r="S157" s="155"/>
      <c r="T157" s="24"/>
      <c r="U157" s="24"/>
      <c r="V157" s="24"/>
      <c r="W157" s="72"/>
      <c r="X157" s="21"/>
      <c r="Y157" s="51"/>
    </row>
    <row r="158" spans="1:25" customFormat="1" ht="20.100000000000001" customHeight="1" x14ac:dyDescent="0.3">
      <c r="A158" s="137">
        <v>149</v>
      </c>
      <c r="B158" s="138" t="s">
        <v>125</v>
      </c>
      <c r="C158" s="139" t="s">
        <v>178</v>
      </c>
      <c r="D158" s="138" t="s">
        <v>40</v>
      </c>
      <c r="E158" s="140">
        <v>33917</v>
      </c>
      <c r="F158" s="140">
        <v>33917</v>
      </c>
      <c r="G158" s="140">
        <f t="shared" si="17"/>
        <v>32365</v>
      </c>
      <c r="H158" s="140">
        <v>1552</v>
      </c>
      <c r="I158" s="136">
        <f t="shared" si="18"/>
        <v>171</v>
      </c>
      <c r="J158" s="140"/>
      <c r="K158" s="140"/>
      <c r="L158" s="140">
        <v>171</v>
      </c>
      <c r="M158" s="140"/>
      <c r="N158" s="141"/>
      <c r="O158" s="141"/>
      <c r="P158" s="141"/>
      <c r="Q158" s="142">
        <f t="shared" si="16"/>
        <v>33746</v>
      </c>
      <c r="R158" s="134" t="s">
        <v>27</v>
      </c>
      <c r="S158" s="134" t="s">
        <v>206</v>
      </c>
      <c r="T158" s="56" t="s">
        <v>203</v>
      </c>
      <c r="U158" s="56" t="s">
        <v>204</v>
      </c>
      <c r="V158" s="24"/>
      <c r="W158" s="72" t="s">
        <v>329</v>
      </c>
      <c r="X158" s="21"/>
      <c r="Y158" s="51"/>
    </row>
    <row r="159" spans="1:25" ht="20.100000000000001" customHeight="1" x14ac:dyDescent="0.3">
      <c r="A159" s="133">
        <v>150</v>
      </c>
      <c r="B159" s="134" t="s">
        <v>125</v>
      </c>
      <c r="C159" s="135" t="s">
        <v>179</v>
      </c>
      <c r="D159" s="134" t="s">
        <v>40</v>
      </c>
      <c r="E159" s="136">
        <v>5950</v>
      </c>
      <c r="F159" s="136">
        <v>5950</v>
      </c>
      <c r="G159" s="136">
        <f t="shared" si="17"/>
        <v>5950</v>
      </c>
      <c r="H159" s="136"/>
      <c r="I159" s="136">
        <f t="shared" si="18"/>
        <v>0</v>
      </c>
      <c r="J159" s="136"/>
      <c r="K159" s="136"/>
      <c r="L159" s="136"/>
      <c r="M159" s="136"/>
      <c r="N159" s="142"/>
      <c r="O159" s="142"/>
      <c r="P159" s="142"/>
      <c r="Q159" s="142">
        <f t="shared" si="16"/>
        <v>5950</v>
      </c>
      <c r="R159" s="134" t="s">
        <v>27</v>
      </c>
      <c r="S159" s="134" t="s">
        <v>206</v>
      </c>
      <c r="T159" s="56" t="s">
        <v>203</v>
      </c>
      <c r="U159" s="56" t="s">
        <v>204</v>
      </c>
      <c r="V159" s="56"/>
      <c r="W159" s="68" t="s">
        <v>330</v>
      </c>
      <c r="X159" s="15"/>
      <c r="Y159" s="50"/>
    </row>
    <row r="160" spans="1:25" customFormat="1" ht="20.100000000000001" customHeight="1" x14ac:dyDescent="0.3">
      <c r="A160" s="137">
        <v>151</v>
      </c>
      <c r="B160" s="138" t="s">
        <v>125</v>
      </c>
      <c r="C160" s="139" t="s">
        <v>180</v>
      </c>
      <c r="D160" s="138" t="s">
        <v>40</v>
      </c>
      <c r="E160" s="140">
        <v>717322</v>
      </c>
      <c r="F160" s="140">
        <v>120693</v>
      </c>
      <c r="G160" s="140">
        <v>81083</v>
      </c>
      <c r="H160" s="140">
        <v>39610</v>
      </c>
      <c r="I160" s="136">
        <f t="shared" si="18"/>
        <v>3651</v>
      </c>
      <c r="J160" s="140"/>
      <c r="K160" s="140"/>
      <c r="L160" s="140"/>
      <c r="M160" s="140"/>
      <c r="N160" s="141">
        <v>3651</v>
      </c>
      <c r="O160" s="141"/>
      <c r="P160" s="141"/>
      <c r="Q160" s="142">
        <f t="shared" si="16"/>
        <v>117042</v>
      </c>
      <c r="R160" s="134" t="s">
        <v>27</v>
      </c>
      <c r="S160" s="134" t="s">
        <v>206</v>
      </c>
      <c r="T160" s="56" t="s">
        <v>203</v>
      </c>
      <c r="U160" s="56" t="s">
        <v>204</v>
      </c>
      <c r="V160" s="24"/>
      <c r="W160" s="72" t="s">
        <v>331</v>
      </c>
      <c r="X160" s="21"/>
      <c r="Y160" s="51"/>
    </row>
    <row r="161" spans="1:25" ht="20.100000000000001" customHeight="1" x14ac:dyDescent="0.3">
      <c r="A161" s="133">
        <v>152</v>
      </c>
      <c r="B161" s="134" t="s">
        <v>125</v>
      </c>
      <c r="C161" s="135" t="s">
        <v>181</v>
      </c>
      <c r="D161" s="134" t="s">
        <v>40</v>
      </c>
      <c r="E161" s="136">
        <v>2975</v>
      </c>
      <c r="F161" s="136">
        <v>2975</v>
      </c>
      <c r="G161" s="136">
        <f t="shared" si="17"/>
        <v>2975</v>
      </c>
      <c r="H161" s="136"/>
      <c r="I161" s="136">
        <f t="shared" si="18"/>
        <v>0</v>
      </c>
      <c r="J161" s="136"/>
      <c r="K161" s="136"/>
      <c r="L161" s="136"/>
      <c r="M161" s="136"/>
      <c r="N161" s="142"/>
      <c r="O161" s="142"/>
      <c r="P161" s="142"/>
      <c r="Q161" s="142">
        <f t="shared" si="16"/>
        <v>2975</v>
      </c>
      <c r="R161" s="134" t="s">
        <v>27</v>
      </c>
      <c r="S161" s="134" t="s">
        <v>206</v>
      </c>
      <c r="T161" s="55" t="s">
        <v>203</v>
      </c>
      <c r="U161" s="56" t="s">
        <v>204</v>
      </c>
      <c r="V161" s="55"/>
      <c r="W161" s="70" t="s">
        <v>332</v>
      </c>
      <c r="X161" s="15"/>
      <c r="Y161" s="50"/>
    </row>
    <row r="162" spans="1:25" ht="20.100000000000001" customHeight="1" x14ac:dyDescent="0.3">
      <c r="A162" s="133">
        <v>153</v>
      </c>
      <c r="B162" s="134" t="s">
        <v>125</v>
      </c>
      <c r="C162" s="135" t="s">
        <v>182</v>
      </c>
      <c r="D162" s="134" t="s">
        <v>40</v>
      </c>
      <c r="E162" s="136">
        <v>8231</v>
      </c>
      <c r="F162" s="136">
        <v>8231</v>
      </c>
      <c r="G162" s="136">
        <f t="shared" si="17"/>
        <v>0</v>
      </c>
      <c r="H162" s="136">
        <v>8231</v>
      </c>
      <c r="I162" s="136">
        <f t="shared" si="18"/>
        <v>0</v>
      </c>
      <c r="J162" s="136"/>
      <c r="K162" s="136"/>
      <c r="L162" s="136"/>
      <c r="M162" s="136"/>
      <c r="N162" s="142"/>
      <c r="O162" s="142"/>
      <c r="P162" s="142"/>
      <c r="Q162" s="142">
        <f t="shared" si="16"/>
        <v>8231</v>
      </c>
      <c r="R162" s="134" t="s">
        <v>27</v>
      </c>
      <c r="S162" s="134" t="s">
        <v>206</v>
      </c>
      <c r="T162" s="55" t="s">
        <v>203</v>
      </c>
      <c r="U162" s="56" t="s">
        <v>204</v>
      </c>
      <c r="V162" s="55"/>
      <c r="W162" s="70" t="s">
        <v>333</v>
      </c>
      <c r="X162" s="15"/>
      <c r="Y162" s="50"/>
    </row>
    <row r="163" spans="1:25" ht="20.100000000000001" customHeight="1" x14ac:dyDescent="0.3">
      <c r="A163" s="133">
        <v>154</v>
      </c>
      <c r="B163" s="134" t="s">
        <v>125</v>
      </c>
      <c r="C163" s="135" t="s">
        <v>183</v>
      </c>
      <c r="D163" s="134" t="s">
        <v>40</v>
      </c>
      <c r="E163" s="136">
        <v>9025</v>
      </c>
      <c r="F163" s="136">
        <v>9025</v>
      </c>
      <c r="G163" s="136">
        <f t="shared" si="17"/>
        <v>403</v>
      </c>
      <c r="H163" s="136">
        <v>8622</v>
      </c>
      <c r="I163" s="136">
        <f t="shared" si="18"/>
        <v>0</v>
      </c>
      <c r="J163" s="136"/>
      <c r="K163" s="136"/>
      <c r="L163" s="136"/>
      <c r="M163" s="136"/>
      <c r="N163" s="142"/>
      <c r="O163" s="142"/>
      <c r="P163" s="142"/>
      <c r="Q163" s="142">
        <f t="shared" si="16"/>
        <v>9025</v>
      </c>
      <c r="R163" s="134" t="s">
        <v>27</v>
      </c>
      <c r="S163" s="134" t="s">
        <v>206</v>
      </c>
      <c r="T163" s="55" t="s">
        <v>203</v>
      </c>
      <c r="U163" s="56" t="s">
        <v>204</v>
      </c>
      <c r="V163" s="55"/>
      <c r="W163" s="70" t="s">
        <v>334</v>
      </c>
      <c r="X163" s="15"/>
      <c r="Y163" s="50"/>
    </row>
    <row r="164" spans="1:25" customFormat="1" ht="20.100000000000001" customHeight="1" x14ac:dyDescent="0.3">
      <c r="A164" s="16">
        <v>155</v>
      </c>
      <c r="B164" s="25" t="s">
        <v>125</v>
      </c>
      <c r="C164" s="26" t="s">
        <v>184</v>
      </c>
      <c r="D164" s="25" t="s">
        <v>40</v>
      </c>
      <c r="E164" s="27">
        <v>13289</v>
      </c>
      <c r="F164" s="27">
        <v>13289</v>
      </c>
      <c r="G164" s="19">
        <f t="shared" si="17"/>
        <v>10440</v>
      </c>
      <c r="H164" s="41">
        <v>2849</v>
      </c>
      <c r="I164" s="39">
        <f t="shared" si="18"/>
        <v>0</v>
      </c>
      <c r="J164" s="41"/>
      <c r="K164" s="41"/>
      <c r="L164" s="41"/>
      <c r="M164" s="41"/>
      <c r="N164" s="42"/>
      <c r="O164" s="42"/>
      <c r="P164" s="20"/>
      <c r="Q164" s="14">
        <f t="shared" si="16"/>
        <v>13289</v>
      </c>
      <c r="R164" s="17" t="s">
        <v>70</v>
      </c>
      <c r="S164" s="24"/>
      <c r="T164" s="24"/>
      <c r="U164" s="24"/>
      <c r="V164" s="24"/>
      <c r="W164" s="72"/>
      <c r="X164" s="21"/>
      <c r="Y164" s="51"/>
    </row>
    <row r="165" spans="1:25" ht="20.100000000000001" customHeight="1" thickBot="1" x14ac:dyDescent="0.35">
      <c r="A165" s="28">
        <v>156</v>
      </c>
      <c r="B165" s="29" t="s">
        <v>125</v>
      </c>
      <c r="C165" s="30" t="s">
        <v>185</v>
      </c>
      <c r="D165" s="29" t="s">
        <v>40</v>
      </c>
      <c r="E165" s="31">
        <v>10215</v>
      </c>
      <c r="F165" s="31">
        <v>10215</v>
      </c>
      <c r="G165" s="32">
        <f>F165-H165</f>
        <v>0</v>
      </c>
      <c r="H165" s="32">
        <v>10215</v>
      </c>
      <c r="I165" s="32">
        <f t="shared" si="18"/>
        <v>0</v>
      </c>
      <c r="J165" s="32"/>
      <c r="K165" s="32"/>
      <c r="L165" s="32"/>
      <c r="M165" s="32"/>
      <c r="N165" s="43"/>
      <c r="O165" s="43"/>
      <c r="P165" s="33"/>
      <c r="Q165" s="33">
        <f t="shared" si="16"/>
        <v>10215</v>
      </c>
      <c r="R165" s="34" t="s">
        <v>27</v>
      </c>
      <c r="S165" s="29" t="s">
        <v>206</v>
      </c>
      <c r="T165" s="29" t="s">
        <v>203</v>
      </c>
      <c r="U165" s="29" t="s">
        <v>204</v>
      </c>
      <c r="V165" s="29"/>
      <c r="W165" s="73" t="s">
        <v>335</v>
      </c>
      <c r="X165" s="35"/>
      <c r="Y165" s="50"/>
    </row>
    <row r="167" spans="1:25" hidden="1" x14ac:dyDescent="0.3"/>
    <row r="168" spans="1:25" hidden="1" x14ac:dyDescent="0.3">
      <c r="G168" s="3">
        <v>33633</v>
      </c>
      <c r="O168" s="1">
        <v>15783</v>
      </c>
      <c r="P168" s="1">
        <v>6310</v>
      </c>
    </row>
    <row r="169" spans="1:25" hidden="1" x14ac:dyDescent="0.3">
      <c r="O169" s="1">
        <v>1858</v>
      </c>
      <c r="P169" s="1">
        <v>1459</v>
      </c>
    </row>
    <row r="170" spans="1:25" hidden="1" x14ac:dyDescent="0.3">
      <c r="O170" s="1">
        <v>10883</v>
      </c>
      <c r="P170" s="1">
        <v>3152</v>
      </c>
    </row>
    <row r="171" spans="1:25" hidden="1" x14ac:dyDescent="0.3">
      <c r="J171" s="1">
        <v>316237</v>
      </c>
      <c r="K171" s="36">
        <f>J171/2055084</f>
        <v>0.15388032800605717</v>
      </c>
      <c r="M171" s="1">
        <f>156-35</f>
        <v>121</v>
      </c>
      <c r="O171" s="1">
        <v>3629</v>
      </c>
      <c r="P171" s="1">
        <v>3435</v>
      </c>
    </row>
    <row r="172" spans="1:25" hidden="1" x14ac:dyDescent="0.3">
      <c r="J172" s="1">
        <v>1738847</v>
      </c>
      <c r="K172" s="36">
        <f>J172/2055084</f>
        <v>0.84611967199394278</v>
      </c>
      <c r="O172" s="1">
        <v>11708</v>
      </c>
      <c r="P172" s="1">
        <v>4968</v>
      </c>
    </row>
    <row r="173" spans="1:25" hidden="1" x14ac:dyDescent="0.3">
      <c r="O173" s="37">
        <f>SUM(O168:O172)</f>
        <v>43861</v>
      </c>
      <c r="P173" s="37">
        <f>SUM(P168:P172)</f>
        <v>19324</v>
      </c>
    </row>
    <row r="174" spans="1:25" hidden="1" x14ac:dyDescent="0.3"/>
    <row r="175" spans="1:25" hidden="1" x14ac:dyDescent="0.3">
      <c r="O175" s="1">
        <f>110-83</f>
        <v>27</v>
      </c>
    </row>
    <row r="176" spans="1:25" hidden="1" x14ac:dyDescent="0.3"/>
    <row r="177" spans="16:16" hidden="1" x14ac:dyDescent="0.3">
      <c r="P177" s="38">
        <f>F4-296202</f>
        <v>1758912</v>
      </c>
    </row>
    <row r="178" spans="16:16" hidden="1" x14ac:dyDescent="0.3"/>
    <row r="179" spans="16:16" hidden="1" x14ac:dyDescent="0.3"/>
    <row r="180" spans="16:16" hidden="1" x14ac:dyDescent="0.3"/>
  </sheetData>
  <autoFilter ref="A3:X165" xr:uid="{00000000-0009-0000-0000-000000000000}"/>
  <mergeCells count="89">
    <mergeCell ref="O84:O85"/>
    <mergeCell ref="P84:P85"/>
    <mergeCell ref="Q84:Q85"/>
    <mergeCell ref="R84:R85"/>
    <mergeCell ref="S84:S85"/>
    <mergeCell ref="I84:I85"/>
    <mergeCell ref="J84:J85"/>
    <mergeCell ref="K84:K85"/>
    <mergeCell ref="L84:L85"/>
    <mergeCell ref="M84:M85"/>
    <mergeCell ref="N84:N85"/>
    <mergeCell ref="R82:R83"/>
    <mergeCell ref="S82:S83"/>
    <mergeCell ref="A84:A85"/>
    <mergeCell ref="B84:B85"/>
    <mergeCell ref="C84:C85"/>
    <mergeCell ref="D84:D85"/>
    <mergeCell ref="E84:E85"/>
    <mergeCell ref="F84:F85"/>
    <mergeCell ref="G84:G85"/>
    <mergeCell ref="H84:H85"/>
    <mergeCell ref="L82:L83"/>
    <mergeCell ref="M82:M83"/>
    <mergeCell ref="N82:N83"/>
    <mergeCell ref="O82:O83"/>
    <mergeCell ref="P82:P83"/>
    <mergeCell ref="Q82:Q83"/>
    <mergeCell ref="F82:F83"/>
    <mergeCell ref="G82:G83"/>
    <mergeCell ref="H82:H83"/>
    <mergeCell ref="I82:I83"/>
    <mergeCell ref="J82:J83"/>
    <mergeCell ref="K82:K83"/>
    <mergeCell ref="O80:O81"/>
    <mergeCell ref="P80:P81"/>
    <mergeCell ref="Q80:Q81"/>
    <mergeCell ref="R80:R81"/>
    <mergeCell ref="S80:S81"/>
    <mergeCell ref="A82:A83"/>
    <mergeCell ref="B82:B83"/>
    <mergeCell ref="C82:C83"/>
    <mergeCell ref="D82:D83"/>
    <mergeCell ref="E82:E83"/>
    <mergeCell ref="I80:I81"/>
    <mergeCell ref="J80:J81"/>
    <mergeCell ref="K80:K81"/>
    <mergeCell ref="L80:L81"/>
    <mergeCell ref="M80:M81"/>
    <mergeCell ref="N80:N81"/>
    <mergeCell ref="R68:R69"/>
    <mergeCell ref="S68:S69"/>
    <mergeCell ref="A80:A81"/>
    <mergeCell ref="B80:B81"/>
    <mergeCell ref="C80:C81"/>
    <mergeCell ref="D80:D81"/>
    <mergeCell ref="E80:E81"/>
    <mergeCell ref="F80:F81"/>
    <mergeCell ref="G80:G81"/>
    <mergeCell ref="H80:H81"/>
    <mergeCell ref="G68:G69"/>
    <mergeCell ref="I68:I69"/>
    <mergeCell ref="N68:N69"/>
    <mergeCell ref="O68:O69"/>
    <mergeCell ref="P68:P69"/>
    <mergeCell ref="Q68:Q69"/>
    <mergeCell ref="A68:A69"/>
    <mergeCell ref="B68:B69"/>
    <mergeCell ref="C68:C69"/>
    <mergeCell ref="D68:D69"/>
    <mergeCell ref="E68:E69"/>
    <mergeCell ref="F68:F69"/>
    <mergeCell ref="A4:D4"/>
    <mergeCell ref="Z16:AA16"/>
    <mergeCell ref="Z17:Z20"/>
    <mergeCell ref="Z21:Z24"/>
    <mergeCell ref="Z25:Z26"/>
    <mergeCell ref="Z27:AA27"/>
    <mergeCell ref="G2:G3"/>
    <mergeCell ref="H2:H3"/>
    <mergeCell ref="I2:P2"/>
    <mergeCell ref="Q2:Q3"/>
    <mergeCell ref="T2:W2"/>
    <mergeCell ref="X2:X3"/>
    <mergeCell ref="A2:A3"/>
    <mergeCell ref="B2:B3"/>
    <mergeCell ref="C2:C3"/>
    <mergeCell ref="D2:D3"/>
    <mergeCell ref="E2:E3"/>
    <mergeCell ref="F2:F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인허가 기준</vt:lpstr>
      <vt:lpstr>변경예정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udapam@hanmail.net</dc:creator>
  <cp:lastModifiedBy>김경미</cp:lastModifiedBy>
  <dcterms:created xsi:type="dcterms:W3CDTF">2021-05-31T17:25:22Z</dcterms:created>
  <dcterms:modified xsi:type="dcterms:W3CDTF">2022-03-24T08:17:17Z</dcterms:modified>
</cp:coreProperties>
</file>