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enp/Desktop/Classwork/PROJECT FOLDER/"/>
    </mc:Choice>
  </mc:AlternateContent>
  <xr:revisionPtr revIDLastSave="0" documentId="13_ncr:1_{CB6D8594-AD9A-E442-AF4B-884EB4E535A3}" xr6:coauthVersionLast="45" xr6:coauthVersionMax="45" xr10:uidLastSave="{00000000-0000-0000-0000-000000000000}"/>
  <bookViews>
    <workbookView xWindow="120" yWindow="460" windowWidth="25480" windowHeight="15180" firstSheet="5" activeTab="9" xr2:uid="{00000000-000D-0000-FFFF-FFFF00000000}"/>
  </bookViews>
  <sheets>
    <sheet name="Chart1" sheetId="9" r:id="rId1"/>
    <sheet name="Outcomes Based on Goals" sheetId="11" r:id="rId2"/>
    <sheet name="Kickstarter Sheet" sheetId="1" r:id="rId3"/>
    <sheet name="Descriptive Statistics" sheetId="8" r:id="rId4"/>
    <sheet name="Failed U.S. Kickstarters" sheetId="7" r:id="rId5"/>
    <sheet name="Successful U.S. Kickstarters" sheetId="6" r:id="rId6"/>
    <sheet name="Edinburgh Research" sheetId="5" r:id="rId7"/>
    <sheet name="Parent Category Outcomes" sheetId="2" r:id="rId8"/>
    <sheet name="Subcategory Statistics" sheetId="3" r:id="rId9"/>
    <sheet name="Outcomes Based on Launch Date" sheetId="4" r:id="rId10"/>
  </sheets>
  <definedNames>
    <definedName name="_xlnm._FilterDatabase" localSheetId="2" hidden="1">'Kickstarter Sheet'!$A$1:$T$4115</definedName>
    <definedName name="_xlnm._FilterDatabase" localSheetId="5" hidden="1">'Successful U.S. Kickstarters'!$A$1:$T$413</definedName>
    <definedName name="_xlchart.v1.0" hidden="1">'Kickstarter Sheet'!$D$1</definedName>
    <definedName name="_xlchart.v1.1" hidden="1">'Kickstarter Sheet'!$D$2:$D$4115</definedName>
    <definedName name="_xlchart.v1.2" hidden="1">'Kickstarter Sheet'!$E$1</definedName>
    <definedName name="_xlchart.v1.3" hidden="1">'Kickstarter Sheet'!$E$2:$E$4115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1" l="1"/>
  <c r="B12" i="11"/>
  <c r="B11" i="11"/>
  <c r="B10" i="11"/>
  <c r="B9" i="11"/>
  <c r="B8" i="11"/>
  <c r="B7" i="11"/>
  <c r="B6" i="11"/>
  <c r="B5" i="11"/>
  <c r="B4" i="11"/>
  <c r="B3" i="11"/>
  <c r="B2" i="11"/>
  <c r="C2" i="11"/>
  <c r="C13" i="11"/>
  <c r="C12" i="11"/>
  <c r="C11" i="11"/>
  <c r="C10" i="11"/>
  <c r="C9" i="11"/>
  <c r="C8" i="11"/>
  <c r="C7" i="11"/>
  <c r="C6" i="11"/>
  <c r="C5" i="11"/>
  <c r="C4" i="11"/>
  <c r="C3" i="11"/>
  <c r="D13" i="11"/>
  <c r="D12" i="11"/>
  <c r="D11" i="11"/>
  <c r="D10" i="11"/>
  <c r="D9" i="11"/>
  <c r="D8" i="11"/>
  <c r="D7" i="11"/>
  <c r="D6" i="11"/>
  <c r="D5" i="11"/>
  <c r="D4" i="11"/>
  <c r="D2" i="11"/>
  <c r="D3" i="11"/>
  <c r="E13" i="11" l="1"/>
  <c r="G13" i="11" s="1"/>
  <c r="E9" i="11"/>
  <c r="G9" i="11" s="1"/>
  <c r="E5" i="11"/>
  <c r="G5" i="11" s="1"/>
  <c r="E12" i="11"/>
  <c r="G12" i="11" s="1"/>
  <c r="E8" i="11"/>
  <c r="G8" i="11" s="1"/>
  <c r="E4" i="11"/>
  <c r="F4" i="11" s="1"/>
  <c r="E11" i="11"/>
  <c r="G11" i="11" s="1"/>
  <c r="E7" i="11"/>
  <c r="G7" i="11" s="1"/>
  <c r="E3" i="11"/>
  <c r="G3" i="11" s="1"/>
  <c r="E2" i="11"/>
  <c r="F2" i="11" s="1"/>
  <c r="E10" i="11"/>
  <c r="G10" i="11" s="1"/>
  <c r="E6" i="11"/>
  <c r="F6" i="11" s="1"/>
  <c r="H6" i="11" l="1"/>
  <c r="H5" i="11"/>
  <c r="H7" i="11"/>
  <c r="H9" i="11"/>
  <c r="H4" i="11"/>
  <c r="F9" i="11"/>
  <c r="F12" i="11"/>
  <c r="H3" i="11"/>
  <c r="H13" i="11"/>
  <c r="H12" i="11"/>
  <c r="F8" i="11"/>
  <c r="G6" i="11"/>
  <c r="H8" i="11"/>
  <c r="G4" i="11"/>
  <c r="F11" i="11"/>
  <c r="H2" i="11"/>
  <c r="H11" i="11"/>
  <c r="G2" i="11"/>
  <c r="F3" i="11"/>
  <c r="F7" i="11"/>
  <c r="F10" i="11"/>
  <c r="F5" i="11"/>
  <c r="H10" i="11"/>
  <c r="F13" i="11"/>
  <c r="C14" i="8"/>
  <c r="C13" i="8"/>
  <c r="C12" i="8"/>
  <c r="B14" i="8"/>
  <c r="B13" i="8"/>
  <c r="B12" i="8"/>
  <c r="C7" i="8"/>
  <c r="C6" i="8"/>
  <c r="C5" i="8"/>
  <c r="C4" i="8"/>
  <c r="B6" i="8"/>
  <c r="B5" i="8"/>
  <c r="B7" i="8" s="1"/>
  <c r="B4" i="8"/>
  <c r="B10" i="8"/>
  <c r="C10" i="8"/>
  <c r="B11" i="8"/>
  <c r="C11" i="8"/>
  <c r="C15" i="8" l="1"/>
  <c r="B15" i="8"/>
  <c r="C3" i="8"/>
  <c r="B3" i="8"/>
  <c r="C2" i="8"/>
  <c r="B2" i="8"/>
  <c r="O3497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01" i="1"/>
  <c r="T3702" i="1"/>
  <c r="T3504" i="1"/>
  <c r="T3703" i="1"/>
  <c r="T3605" i="1"/>
  <c r="T4009" i="1"/>
  <c r="T3239" i="1"/>
  <c r="T3950" i="1"/>
  <c r="T3212" i="1"/>
  <c r="T3213" i="1"/>
  <c r="T3603" i="1"/>
  <c r="T3656" i="1"/>
  <c r="T3951" i="1"/>
  <c r="T3324" i="1"/>
  <c r="T4025" i="1"/>
  <c r="T3325" i="1"/>
  <c r="T3595" i="1"/>
  <c r="T3326" i="1"/>
  <c r="T3704" i="1"/>
  <c r="T281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7" i="1"/>
  <c r="T3328" i="1"/>
  <c r="T3240" i="1"/>
  <c r="T1293" i="1"/>
  <c r="T3657" i="1"/>
  <c r="T3241" i="1"/>
  <c r="T3606" i="1"/>
  <c r="T3505" i="1"/>
  <c r="T3307" i="1"/>
  <c r="T4026" i="1"/>
  <c r="T2814" i="1"/>
  <c r="T3428" i="1"/>
  <c r="T2965" i="1"/>
  <c r="T4050" i="1"/>
  <c r="T3329" i="1"/>
  <c r="T3607" i="1"/>
  <c r="T3506" i="1"/>
  <c r="T3330" i="1"/>
  <c r="T3429" i="1"/>
  <c r="T3608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8" i="1"/>
  <c r="T2975" i="1"/>
  <c r="T2976" i="1"/>
  <c r="T3861" i="1"/>
  <c r="T3705" i="1"/>
  <c r="T3430" i="1"/>
  <c r="T2977" i="1"/>
  <c r="T3331" i="1"/>
  <c r="T3507" i="1"/>
  <c r="T3508" i="1"/>
  <c r="T3332" i="1"/>
  <c r="T3333" i="1"/>
  <c r="T3952" i="1"/>
  <c r="T524" i="1"/>
  <c r="T2889" i="1"/>
  <c r="T2912" i="1"/>
  <c r="T3919" i="1"/>
  <c r="T3706" i="1"/>
  <c r="T3707" i="1"/>
  <c r="T2978" i="1"/>
  <c r="T2815" i="1"/>
  <c r="T3509" i="1"/>
  <c r="T3953" i="1"/>
  <c r="T2979" i="1"/>
  <c r="T2807" i="1"/>
  <c r="T3510" i="1"/>
  <c r="T3708" i="1"/>
  <c r="T3689" i="1"/>
  <c r="T3431" i="1"/>
  <c r="T3432" i="1"/>
  <c r="T3954" i="1"/>
  <c r="T3709" i="1"/>
  <c r="T3495" i="1"/>
  <c r="T3242" i="1"/>
  <c r="T1294" i="1"/>
  <c r="T3511" i="1"/>
  <c r="T2874" i="1"/>
  <c r="T3955" i="1"/>
  <c r="T3710" i="1"/>
  <c r="T538" i="1"/>
  <c r="T2980" i="1"/>
  <c r="T3862" i="1"/>
  <c r="T527" i="1"/>
  <c r="T2885" i="1"/>
  <c r="T3512" i="1"/>
  <c r="T3334" i="1"/>
  <c r="T3335" i="1"/>
  <c r="T3942" i="1"/>
  <c r="T3433" i="1"/>
  <c r="T3513" i="1"/>
  <c r="T3514" i="1"/>
  <c r="T3434" i="1"/>
  <c r="T3489" i="1"/>
  <c r="T2913" i="1"/>
  <c r="T2981" i="1"/>
  <c r="T2812" i="1"/>
  <c r="T2966" i="1"/>
  <c r="T3336" i="1"/>
  <c r="T3609" i="1"/>
  <c r="T3435" i="1"/>
  <c r="T2982" i="1"/>
  <c r="T3243" i="1"/>
  <c r="T3214" i="1"/>
  <c r="T2869" i="1"/>
  <c r="T3912" i="1"/>
  <c r="T3920" i="1"/>
  <c r="T3337" i="1"/>
  <c r="T4088" i="1"/>
  <c r="T2816" i="1"/>
  <c r="T3921" i="1"/>
  <c r="T3690" i="1"/>
  <c r="T3711" i="1"/>
  <c r="T3943" i="1"/>
  <c r="T3130" i="1"/>
  <c r="T2875" i="1"/>
  <c r="T3515" i="1"/>
  <c r="T4093" i="1"/>
  <c r="T3131" i="1"/>
  <c r="T3338" i="1"/>
  <c r="T3658" i="1"/>
  <c r="T1295" i="1"/>
  <c r="T4018" i="1"/>
  <c r="T4098" i="1"/>
  <c r="T3436" i="1"/>
  <c r="T3502" i="1"/>
  <c r="T3712" i="1"/>
  <c r="T3437" i="1"/>
  <c r="T4027" i="1"/>
  <c r="T4051" i="1"/>
  <c r="T3713" i="1"/>
  <c r="T3956" i="1"/>
  <c r="T3516" i="1"/>
  <c r="T3438" i="1"/>
  <c r="T3714" i="1"/>
  <c r="T4052" i="1"/>
  <c r="T4112" i="1"/>
  <c r="T3863" i="1"/>
  <c r="T3517" i="1"/>
  <c r="T4006" i="1"/>
  <c r="T4010" i="1"/>
  <c r="T3845" i="1"/>
  <c r="T2901" i="1"/>
  <c r="T3957" i="1"/>
  <c r="T4097" i="1"/>
  <c r="T2808" i="1"/>
  <c r="T539" i="1"/>
  <c r="T3518" i="1"/>
  <c r="T4076" i="1"/>
  <c r="T3519" i="1"/>
  <c r="T3339" i="1"/>
  <c r="T3958" i="1"/>
  <c r="T3846" i="1"/>
  <c r="T3715" i="1"/>
  <c r="T4099" i="1"/>
  <c r="T2817" i="1"/>
  <c r="T3520" i="1"/>
  <c r="T4011" i="1"/>
  <c r="T3913" i="1"/>
  <c r="T3959" i="1"/>
  <c r="T3847" i="1"/>
  <c r="T2902" i="1"/>
  <c r="T4113" i="1"/>
  <c r="T3716" i="1"/>
  <c r="T3244" i="1"/>
  <c r="T3610" i="1"/>
  <c r="T3864" i="1"/>
  <c r="T3439" i="1"/>
  <c r="T3947" i="1"/>
  <c r="T4114" i="1"/>
  <c r="T4077" i="1"/>
  <c r="T3313" i="1"/>
  <c r="T4024" i="1"/>
  <c r="T3960" i="1"/>
  <c r="T4070" i="1"/>
  <c r="T3132" i="1"/>
  <c r="T3320" i="1"/>
  <c r="T3340" i="1"/>
  <c r="T3717" i="1"/>
  <c r="T2876" i="1"/>
  <c r="T344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3718" i="1"/>
  <c r="T3133" i="1"/>
  <c r="T3961" i="1"/>
  <c r="T3719" i="1"/>
  <c r="T3245" i="1"/>
  <c r="T3962" i="1"/>
  <c r="T3720" i="1"/>
  <c r="T3611" i="1"/>
  <c r="T3134" i="1"/>
  <c r="T3865" i="1"/>
  <c r="T3591" i="1"/>
  <c r="T3341" i="1"/>
  <c r="T3721" i="1"/>
  <c r="T3722" i="1"/>
  <c r="T3922" i="1"/>
  <c r="T526" i="1"/>
  <c r="T3521" i="1"/>
  <c r="T2903" i="1"/>
  <c r="T3723" i="1"/>
  <c r="T352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4028" i="1"/>
  <c r="T3229" i="1"/>
  <c r="T3963" i="1"/>
  <c r="T3685" i="1"/>
  <c r="T4078" i="1"/>
  <c r="T2818" i="1"/>
  <c r="T3135" i="1"/>
  <c r="T2911" i="1"/>
  <c r="T2819" i="1"/>
  <c r="T3246" i="1"/>
  <c r="T540" i="1"/>
  <c r="T4100" i="1"/>
  <c r="T3964" i="1"/>
  <c r="T2820" i="1"/>
  <c r="T3491" i="1"/>
  <c r="T2890" i="1"/>
  <c r="T3965" i="1"/>
  <c r="T4071" i="1"/>
  <c r="T4101" i="1"/>
  <c r="T4053" i="1"/>
  <c r="T3314" i="1"/>
  <c r="T3230" i="1"/>
  <c r="T3612" i="1"/>
  <c r="T3613" i="1"/>
  <c r="T3421" i="1"/>
  <c r="T3523" i="1"/>
  <c r="T3901" i="1"/>
  <c r="T3724" i="1"/>
  <c r="T3848" i="1"/>
  <c r="T3659" i="1"/>
  <c r="T3725" i="1"/>
  <c r="T3247" i="1"/>
  <c r="T3691" i="1"/>
  <c r="T3342" i="1"/>
  <c r="T3660" i="1"/>
  <c r="T4019" i="1"/>
  <c r="T3441" i="1"/>
  <c r="T2904" i="1"/>
  <c r="T4089" i="1"/>
  <c r="T3524" i="1"/>
  <c r="T3442" i="1"/>
  <c r="T3923" i="1"/>
  <c r="T3343" i="1"/>
  <c r="T3902" i="1"/>
  <c r="T3344" i="1"/>
  <c r="T3966" i="1"/>
  <c r="T3525" i="1"/>
  <c r="T3726" i="1"/>
  <c r="T3321" i="1"/>
  <c r="T3443" i="1"/>
  <c r="T3248" i="1"/>
  <c r="T3686" i="1"/>
  <c r="T3215" i="1"/>
  <c r="T2821" i="1"/>
  <c r="T3903" i="1"/>
  <c r="T3444" i="1"/>
  <c r="T3687" i="1"/>
  <c r="T3136" i="1"/>
  <c r="T3592" i="1"/>
  <c r="T40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27" i="1"/>
  <c r="T3944" i="1"/>
  <c r="T3526" i="1"/>
  <c r="T4067" i="1"/>
  <c r="T3661" i="1"/>
  <c r="T3866" i="1"/>
  <c r="T4012" i="1"/>
  <c r="T4090" i="1"/>
  <c r="T3345" i="1"/>
  <c r="T3692" i="1"/>
  <c r="T4013" i="1"/>
  <c r="T4054" i="1"/>
  <c r="T4030" i="1"/>
  <c r="T3662" i="1"/>
  <c r="T3445" i="1"/>
  <c r="T3590" i="1"/>
  <c r="T4079" i="1"/>
  <c r="T3346" i="1"/>
  <c r="T3216" i="1"/>
  <c r="T3217" i="1"/>
  <c r="T3904" i="1"/>
  <c r="T4055" i="1"/>
  <c r="T3487" i="1"/>
  <c r="T3137" i="1"/>
  <c r="T3138" i="1"/>
  <c r="T3728" i="1"/>
  <c r="T3663" i="1"/>
  <c r="T4031" i="1"/>
  <c r="T4056" i="1"/>
  <c r="T4091" i="1"/>
  <c r="T3496" i="1"/>
  <c r="T3860" i="1"/>
  <c r="T3527" i="1"/>
  <c r="T3937" i="1"/>
  <c r="T3967" i="1"/>
  <c r="T3924" i="1"/>
  <c r="T3299" i="1"/>
  <c r="T4066" i="1"/>
  <c r="T3968" i="1"/>
  <c r="T3446" i="1"/>
  <c r="T4014" i="1"/>
  <c r="T3849" i="1"/>
  <c r="T4072" i="1"/>
  <c r="T3249" i="1"/>
  <c r="T3425" i="1"/>
  <c r="T4057" i="1"/>
  <c r="T4020" i="1"/>
  <c r="T2788" i="1"/>
  <c r="T3969" i="1"/>
  <c r="T3347" i="1"/>
  <c r="T3905" i="1"/>
  <c r="T4068" i="1"/>
  <c r="T3729" i="1"/>
  <c r="T3596" i="1"/>
  <c r="T4017" i="1"/>
  <c r="T3447" i="1"/>
  <c r="T3448" i="1"/>
  <c r="T3490" i="1"/>
  <c r="T3867" i="1"/>
  <c r="T4032" i="1"/>
  <c r="T3348" i="1"/>
  <c r="T3925" i="1"/>
  <c r="T3315" i="1"/>
  <c r="T3250" i="1"/>
  <c r="T3970" i="1"/>
  <c r="T3664" i="1"/>
  <c r="T4046" i="1"/>
  <c r="T3316" i="1"/>
  <c r="T3693" i="1"/>
  <c r="T3730" i="1"/>
  <c r="T3449" i="1"/>
  <c r="T3858" i="1"/>
  <c r="T3349" i="1"/>
  <c r="T3731" i="1"/>
  <c r="T4086" i="1"/>
  <c r="T2914" i="1"/>
  <c r="T3528" i="1"/>
  <c r="T3700" i="1"/>
  <c r="T4033" i="1"/>
  <c r="T3450" i="1"/>
  <c r="T3971" i="1"/>
  <c r="T2822" i="1"/>
  <c r="T3350" i="1"/>
  <c r="T2823" i="1"/>
  <c r="T532" i="1"/>
  <c r="T3694" i="1"/>
  <c r="T2877" i="1"/>
  <c r="T2891" i="1"/>
  <c r="T3251" i="1"/>
  <c r="T3850" i="1"/>
  <c r="T3972" i="1"/>
  <c r="T3529" i="1"/>
  <c r="T3530" i="1"/>
  <c r="T3531" i="1"/>
  <c r="T3936" i="1"/>
  <c r="T3317" i="1"/>
  <c r="T4034" i="1"/>
  <c r="T3665" i="1"/>
  <c r="T3252" i="1"/>
  <c r="T3139" i="1"/>
  <c r="T3614" i="1"/>
  <c r="T2802" i="1"/>
  <c r="T3900" i="1"/>
  <c r="T3451" i="1"/>
  <c r="T3452" i="1"/>
  <c r="T3351" i="1"/>
  <c r="T2915" i="1"/>
  <c r="T3666" i="1"/>
  <c r="T4008" i="1"/>
  <c r="T3188" i="1"/>
  <c r="T3352" i="1"/>
  <c r="T2824" i="1"/>
  <c r="T3453" i="1"/>
  <c r="T2825" i="1"/>
  <c r="T3597" i="1"/>
  <c r="T3140" i="1"/>
  <c r="T3253" i="1"/>
  <c r="T2809" i="1"/>
  <c r="T3926" i="1"/>
  <c r="T2916" i="1"/>
  <c r="T3318" i="1"/>
  <c r="T3141" i="1"/>
  <c r="T3254" i="1"/>
  <c r="T3732" i="1"/>
  <c r="T3868" i="1"/>
  <c r="T3615" i="1"/>
  <c r="T3655" i="1"/>
  <c r="T3733" i="1"/>
  <c r="T1296" i="1"/>
  <c r="T3454" i="1"/>
  <c r="T4035" i="1"/>
  <c r="T3927" i="1"/>
  <c r="T3532" i="1"/>
  <c r="T3600" i="1"/>
  <c r="T3869" i="1"/>
  <c r="T2892" i="1"/>
  <c r="T3695" i="1"/>
  <c r="T2826" i="1"/>
  <c r="T3255" i="1"/>
  <c r="T3353" i="1"/>
  <c r="T3851" i="1"/>
  <c r="T3142" i="1"/>
  <c r="T3616" i="1"/>
  <c r="T3734" i="1"/>
  <c r="T3735" i="1"/>
  <c r="T2827" i="1"/>
  <c r="T3533" i="1"/>
  <c r="T3310" i="1"/>
  <c r="T3256" i="1"/>
  <c r="T3354" i="1"/>
  <c r="T3973" i="1"/>
  <c r="T3667" i="1"/>
  <c r="T3940" i="1"/>
  <c r="T3736" i="1"/>
  <c r="T2828" i="1"/>
  <c r="T3918" i="1"/>
  <c r="T3534" i="1"/>
  <c r="T3455" i="1"/>
  <c r="T2829" i="1"/>
  <c r="T2905" i="1"/>
  <c r="T3143" i="1"/>
  <c r="T3737" i="1"/>
  <c r="T3257" i="1"/>
  <c r="T541" i="1"/>
  <c r="T3144" i="1"/>
  <c r="T3355" i="1"/>
  <c r="T3617" i="1"/>
  <c r="T3535" i="1"/>
  <c r="T3928" i="1"/>
  <c r="T3929" i="1"/>
  <c r="T2870" i="1"/>
  <c r="T3356" i="1"/>
  <c r="T3536" i="1"/>
  <c r="T3668" i="1"/>
  <c r="T3618" i="1"/>
  <c r="T3311" i="1"/>
  <c r="T3890" i="1"/>
  <c r="T3357" i="1"/>
  <c r="T3358" i="1"/>
  <c r="T3537" i="1"/>
  <c r="T3258" i="1"/>
  <c r="T3974" i="1"/>
  <c r="T3259" i="1"/>
  <c r="T2830" i="1"/>
  <c r="T2831" i="1"/>
  <c r="T3260" i="1"/>
  <c r="T2871" i="1"/>
  <c r="T2832" i="1"/>
  <c r="T3261" i="1"/>
  <c r="T1297" i="1"/>
  <c r="T3669" i="1"/>
  <c r="T3218" i="1"/>
  <c r="T3975" i="1"/>
  <c r="T3503" i="1"/>
  <c r="T4036" i="1"/>
  <c r="T3359" i="1"/>
  <c r="T2833" i="1"/>
  <c r="T2803" i="1"/>
  <c r="T3976" i="1"/>
  <c r="T3360" i="1"/>
  <c r="T2834" i="1"/>
  <c r="T2835" i="1"/>
  <c r="T3538" i="1"/>
  <c r="T4037" i="1"/>
  <c r="T3539" i="1"/>
  <c r="T2836" i="1"/>
  <c r="T3540" i="1"/>
  <c r="T1286" i="1"/>
  <c r="T3670" i="1"/>
  <c r="T3308" i="1"/>
  <c r="T3671" i="1"/>
  <c r="T3492" i="1"/>
  <c r="T2893" i="1"/>
  <c r="T3977" i="1"/>
  <c r="T3541" i="1"/>
  <c r="T1298" i="1"/>
  <c r="T3891" i="1"/>
  <c r="T4080" i="1"/>
  <c r="T3652" i="1"/>
  <c r="T3262" i="1"/>
  <c r="T3361" i="1"/>
  <c r="T533" i="1"/>
  <c r="T3362" i="1"/>
  <c r="T3363" i="1"/>
  <c r="T3364" i="1"/>
  <c r="T3945" i="1"/>
  <c r="T3978" i="1"/>
  <c r="T3145" i="1"/>
  <c r="T3738" i="1"/>
  <c r="T3542" i="1"/>
  <c r="T3456" i="1"/>
  <c r="T3219" i="1"/>
  <c r="T3739" i="1"/>
  <c r="T3457" i="1"/>
  <c r="T1299" i="1"/>
  <c r="T3146" i="1"/>
  <c r="T2789" i="1"/>
  <c r="T3365" i="1"/>
  <c r="T3147" i="1"/>
  <c r="T3148" i="1"/>
  <c r="T3418" i="1"/>
  <c r="T2917" i="1"/>
  <c r="T2837" i="1"/>
  <c r="T2886" i="1"/>
  <c r="T3149" i="1"/>
  <c r="T2790" i="1"/>
  <c r="T2894" i="1"/>
  <c r="T3979" i="1"/>
  <c r="T3543" i="1"/>
  <c r="T3366" i="1"/>
  <c r="T2974" i="1"/>
  <c r="T2838" i="1"/>
  <c r="T2839" i="1"/>
  <c r="T2840" i="1"/>
  <c r="T1300" i="1"/>
  <c r="T3980" i="1"/>
  <c r="T3740" i="1"/>
  <c r="T3367" i="1"/>
  <c r="T3619" i="1"/>
  <c r="T3544" i="1"/>
  <c r="T3981" i="1"/>
  <c r="T3497" i="1"/>
  <c r="T1301" i="1"/>
  <c r="T2841" i="1"/>
  <c r="T3368" i="1"/>
  <c r="T3699" i="1"/>
  <c r="T3369" i="1"/>
  <c r="T2791" i="1"/>
  <c r="T2792" i="1"/>
  <c r="T3319" i="1"/>
  <c r="T3370" i="1"/>
  <c r="T3263" i="1"/>
  <c r="T3264" i="1"/>
  <c r="T3982" i="1"/>
  <c r="T3545" i="1"/>
  <c r="T3601" i="1"/>
  <c r="T3458" i="1"/>
  <c r="T3303" i="1"/>
  <c r="T3546" i="1"/>
  <c r="T3371" i="1"/>
  <c r="T3547" i="1"/>
  <c r="T3741" i="1"/>
  <c r="T3150" i="1"/>
  <c r="T2842" i="1"/>
  <c r="T3654" i="1"/>
  <c r="T3265" i="1"/>
  <c r="T2810" i="1"/>
  <c r="T3742" i="1"/>
  <c r="T3548" i="1"/>
  <c r="T3298" i="1"/>
  <c r="T3304" i="1"/>
  <c r="T3372" i="1"/>
  <c r="T3151" i="1"/>
  <c r="T3266" i="1"/>
  <c r="T3672" i="1"/>
  <c r="T3459" i="1"/>
  <c r="T3152" i="1"/>
  <c r="T3460" i="1"/>
  <c r="T3549" i="1"/>
  <c r="T3983" i="1"/>
  <c r="T528" i="1"/>
  <c r="T3550" i="1"/>
  <c r="T2970" i="1"/>
  <c r="T3267" i="1"/>
  <c r="T3153" i="1"/>
  <c r="T3498" i="1"/>
  <c r="T2843" i="1"/>
  <c r="T3551" i="1"/>
  <c r="T3461" i="1"/>
  <c r="T3673" i="1"/>
  <c r="T3268" i="1"/>
  <c r="T3373" i="1"/>
  <c r="T3374" i="1"/>
  <c r="T2804" i="1"/>
  <c r="T3237" i="1"/>
  <c r="T3674" i="1"/>
  <c r="T3984" i="1"/>
  <c r="T2844" i="1"/>
  <c r="T3598" i="1"/>
  <c r="T3892" i="1"/>
  <c r="T3305" i="1"/>
  <c r="T2845" i="1"/>
  <c r="T3493" i="1"/>
  <c r="T3154" i="1"/>
  <c r="T2973" i="1"/>
  <c r="T2846" i="1"/>
  <c r="T3743" i="1"/>
  <c r="T3375" i="1"/>
  <c r="T534" i="1"/>
  <c r="T2887" i="1"/>
  <c r="T3376" i="1"/>
  <c r="T2878" i="1"/>
  <c r="T2793" i="1"/>
  <c r="T3220" i="1"/>
  <c r="T3852" i="1"/>
  <c r="T3269" i="1"/>
  <c r="T3462" i="1"/>
  <c r="T1302" i="1"/>
  <c r="T3210" i="1"/>
  <c r="T4092" i="1"/>
  <c r="T3419" i="1"/>
  <c r="T3155" i="1"/>
  <c r="T3463" i="1"/>
  <c r="T3270" i="1"/>
  <c r="T2910" i="1"/>
  <c r="T3853" i="1"/>
  <c r="T3744" i="1"/>
  <c r="T3426" i="1"/>
  <c r="T3422" i="1"/>
  <c r="T4108" i="1"/>
  <c r="T2805" i="1"/>
  <c r="T3156" i="1"/>
  <c r="T3593" i="1"/>
  <c r="T3464" i="1"/>
  <c r="T2800" i="1"/>
  <c r="T2847" i="1"/>
  <c r="T3157" i="1"/>
  <c r="T2971" i="1"/>
  <c r="T3377" i="1"/>
  <c r="T3158" i="1"/>
  <c r="T3159" i="1"/>
  <c r="T3745" i="1"/>
  <c r="T3378" i="1"/>
  <c r="T3271" i="1"/>
  <c r="T2848" i="1"/>
  <c r="T3552" i="1"/>
  <c r="T3859" i="1"/>
  <c r="T3985" i="1"/>
  <c r="T529" i="1"/>
  <c r="T2879" i="1"/>
  <c r="T3272" i="1"/>
  <c r="T2849" i="1"/>
  <c r="T2972" i="1"/>
  <c r="T3273" i="1"/>
  <c r="T3160" i="1"/>
  <c r="T3553" i="1"/>
  <c r="T3554" i="1"/>
  <c r="T3602" i="1"/>
  <c r="T3914" i="1"/>
  <c r="T2850" i="1"/>
  <c r="T1287" i="1"/>
  <c r="T3675" i="1"/>
  <c r="T3746" i="1"/>
  <c r="T2895" i="1"/>
  <c r="T3379" i="1"/>
  <c r="T3555" i="1"/>
  <c r="T3300" i="1"/>
  <c r="T3488" i="1"/>
  <c r="T3211" i="1"/>
  <c r="T3465" i="1"/>
  <c r="T3161" i="1"/>
  <c r="T2851" i="1"/>
  <c r="T523" i="1"/>
  <c r="T3380" i="1"/>
  <c r="T3676" i="1"/>
  <c r="T3274" i="1"/>
  <c r="T3556" i="1"/>
  <c r="T1303" i="1"/>
  <c r="T3557" i="1"/>
  <c r="T2872" i="1"/>
  <c r="T2918" i="1"/>
  <c r="T3323" i="1"/>
  <c r="T3162" i="1"/>
  <c r="T3466" i="1"/>
  <c r="T3747" i="1"/>
  <c r="T3231" i="1"/>
  <c r="T3467" i="1"/>
  <c r="T3468" i="1"/>
  <c r="T3469" i="1"/>
  <c r="T2900" i="1"/>
  <c r="T3381" i="1"/>
  <c r="T3163" i="1"/>
  <c r="T4002" i="1"/>
  <c r="T3558" i="1"/>
  <c r="T3164" i="1"/>
  <c r="T3470" i="1"/>
  <c r="T3559" i="1"/>
  <c r="T3560" i="1"/>
  <c r="T3677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4" i="1"/>
  <c r="T2906" i="1"/>
  <c r="T2852" i="1"/>
  <c r="T2853" i="1"/>
  <c r="T2794" i="1"/>
  <c r="T3383" i="1"/>
  <c r="T3275" i="1"/>
  <c r="T3748" i="1"/>
  <c r="T3749" i="1"/>
  <c r="T3384" i="1"/>
  <c r="T3276" i="1"/>
  <c r="T3561" i="1"/>
  <c r="T1304" i="1"/>
  <c r="T3562" i="1"/>
  <c r="T3930" i="1"/>
  <c r="T1292" i="1"/>
  <c r="T2919" i="1"/>
  <c r="T2884" i="1"/>
  <c r="T3221" i="1"/>
  <c r="T3563" i="1"/>
  <c r="T3165" i="1"/>
  <c r="T3166" i="1"/>
  <c r="T1291" i="1"/>
  <c r="T3620" i="1"/>
  <c r="T3564" i="1"/>
  <c r="T3678" i="1"/>
  <c r="T3696" i="1"/>
  <c r="T525" i="1"/>
  <c r="T2920" i="1"/>
  <c r="T4015" i="1"/>
  <c r="T3385" i="1"/>
  <c r="T3386" i="1"/>
  <c r="T3565" i="1"/>
  <c r="T3167" i="1"/>
  <c r="T3566" i="1"/>
  <c r="T3621" i="1"/>
  <c r="T2907" i="1"/>
  <c r="T3810" i="1"/>
  <c r="T2806" i="1"/>
  <c r="T3811" i="1"/>
  <c r="T3567" i="1"/>
  <c r="T3568" i="1"/>
  <c r="T3277" i="1"/>
  <c r="T4095" i="1"/>
  <c r="T3168" i="1"/>
  <c r="T2801" i="1"/>
  <c r="T3622" i="1"/>
  <c r="T3679" i="1"/>
  <c r="T3387" i="1"/>
  <c r="T3388" i="1"/>
  <c r="T3812" i="1"/>
  <c r="T3471" i="1"/>
  <c r="T2854" i="1"/>
  <c r="T3278" i="1"/>
  <c r="T3569" i="1"/>
  <c r="T3189" i="1"/>
  <c r="T2795" i="1"/>
  <c r="T3500" i="1"/>
  <c r="T3279" i="1"/>
  <c r="T3169" i="1"/>
  <c r="T2896" i="1"/>
  <c r="T3170" i="1"/>
  <c r="T3235" i="1"/>
  <c r="T2855" i="1"/>
  <c r="T3915" i="1"/>
  <c r="T3389" i="1"/>
  <c r="T3986" i="1"/>
  <c r="T3623" i="1"/>
  <c r="T2921" i="1"/>
  <c r="T3680" i="1"/>
  <c r="T2856" i="1"/>
  <c r="T1288" i="1"/>
  <c r="T3599" i="1"/>
  <c r="T3813" i="1"/>
  <c r="T3280" i="1"/>
  <c r="T3697" i="1"/>
  <c r="T3688" i="1"/>
  <c r="T2796" i="1"/>
  <c r="T2967" i="1"/>
  <c r="T3390" i="1"/>
  <c r="T4058" i="1"/>
  <c r="T3814" i="1"/>
  <c r="T3171" i="1"/>
  <c r="T3854" i="1"/>
  <c r="T2968" i="1"/>
  <c r="T3281" i="1"/>
  <c r="T3282" i="1"/>
  <c r="T535" i="1"/>
  <c r="T3283" i="1"/>
  <c r="T2897" i="1"/>
  <c r="T3284" i="1"/>
  <c r="T3681" i="1"/>
  <c r="T3391" i="1"/>
  <c r="T4059" i="1"/>
  <c r="T3815" i="1"/>
  <c r="T3423" i="1"/>
  <c r="T3222" i="1"/>
  <c r="T530" i="1"/>
  <c r="T3938" i="1"/>
  <c r="T347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2" i="1"/>
  <c r="T3392" i="1"/>
  <c r="T3285" i="1"/>
  <c r="T1305" i="1"/>
  <c r="T3393" i="1"/>
  <c r="T3420" i="1"/>
  <c r="T3286" i="1"/>
  <c r="T3173" i="1"/>
  <c r="T3287" i="1"/>
  <c r="T3394" i="1"/>
  <c r="T2783" i="1"/>
  <c r="T3174" i="1"/>
  <c r="T2797" i="1"/>
  <c r="T3624" i="1"/>
  <c r="T3816" i="1"/>
  <c r="T3473" i="1"/>
  <c r="T2784" i="1"/>
  <c r="T3817" i="1"/>
  <c r="T2880" i="1"/>
  <c r="T3570" i="1"/>
  <c r="T3818" i="1"/>
  <c r="T2857" i="1"/>
  <c r="T531" i="1"/>
  <c r="T2858" i="1"/>
  <c r="T3223" i="1"/>
  <c r="T3224" i="1"/>
  <c r="T3571" i="1"/>
  <c r="T1289" i="1"/>
  <c r="T2922" i="1"/>
  <c r="T3395" i="1"/>
  <c r="T4109" i="1"/>
  <c r="T3396" i="1"/>
  <c r="T522" i="1"/>
  <c r="T3987" i="1"/>
  <c r="T3819" i="1"/>
  <c r="T3820" i="1"/>
  <c r="T3949" i="1"/>
  <c r="T4096" i="1"/>
  <c r="T3906" i="1"/>
  <c r="T4003" i="1"/>
  <c r="T4021" i="1"/>
  <c r="T4081" i="1"/>
  <c r="T3175" i="1"/>
  <c r="T3474" i="1"/>
  <c r="T3988" i="1"/>
  <c r="T4110" i="1"/>
  <c r="T4004" i="1"/>
  <c r="T3176" i="1"/>
  <c r="T3821" i="1"/>
  <c r="T3822" i="1"/>
  <c r="T2859" i="1"/>
  <c r="T3475" i="1"/>
  <c r="T3893" i="1"/>
  <c r="T3397" i="1"/>
  <c r="T3916" i="1"/>
  <c r="T3894" i="1"/>
  <c r="T3823" i="1"/>
  <c r="T3427" i="1"/>
  <c r="T3398" i="1"/>
  <c r="T339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400" i="1"/>
  <c r="T3931" i="1"/>
  <c r="T4038" i="1"/>
  <c r="T2963" i="1"/>
  <c r="T3177" i="1"/>
  <c r="T4102" i="1"/>
  <c r="T4039" i="1"/>
  <c r="T3178" i="1"/>
  <c r="T3301" i="1"/>
  <c r="T3476" i="1"/>
  <c r="T3477" i="1"/>
  <c r="T3989" i="1"/>
  <c r="T3478" i="1"/>
  <c r="T3572" i="1"/>
  <c r="T3573" i="1"/>
  <c r="T3288" i="1"/>
  <c r="T3990" i="1"/>
  <c r="T3289" i="1"/>
  <c r="T3290" i="1"/>
  <c r="T3179" i="1"/>
  <c r="T2908" i="1"/>
  <c r="T4104" i="1"/>
  <c r="T3895" i="1"/>
  <c r="T3932" i="1"/>
  <c r="T4040" i="1"/>
  <c r="T3991" i="1"/>
  <c r="T3479" i="1"/>
  <c r="T3291" i="1"/>
  <c r="T3401" i="1"/>
  <c r="T3625" i="1"/>
  <c r="T4105" i="1"/>
  <c r="T3824" i="1"/>
  <c r="T3480" i="1"/>
  <c r="T3574" i="1"/>
  <c r="T2909" i="1"/>
  <c r="T4007" i="1"/>
  <c r="T4041" i="1"/>
  <c r="T536" i="1"/>
  <c r="T3825" i="1"/>
  <c r="T3481" i="1"/>
  <c r="T3826" i="1"/>
  <c r="T4060" i="1"/>
  <c r="T3992" i="1"/>
  <c r="T3933" i="1"/>
  <c r="T4016" i="1"/>
  <c r="T3907" i="1"/>
  <c r="T3827" i="1"/>
  <c r="T3575" i="1"/>
  <c r="T4061" i="1"/>
  <c r="T3501" i="1"/>
  <c r="T3594" i="1"/>
  <c r="T3828" i="1"/>
  <c r="T3829" i="1"/>
  <c r="T3855" i="1"/>
  <c r="T3225" i="1"/>
  <c r="T3830" i="1"/>
  <c r="T3831" i="1"/>
  <c r="T3402" i="1"/>
  <c r="T3896" i="1"/>
  <c r="T3576" i="1"/>
  <c r="T4082" i="1"/>
  <c r="T3993" i="1"/>
  <c r="T3682" i="1"/>
  <c r="T4115" i="1"/>
  <c r="T4074" i="1"/>
  <c r="T4048" i="1"/>
  <c r="T4073" i="1"/>
  <c r="T3312" i="1"/>
  <c r="T3856" i="1"/>
  <c r="T4075" i="1"/>
  <c r="T3403" i="1"/>
  <c r="T3226" i="1"/>
  <c r="T3577" i="1"/>
  <c r="T3832" i="1"/>
  <c r="T3238" i="1"/>
  <c r="T3994" i="1"/>
  <c r="T3404" i="1"/>
  <c r="T3405" i="1"/>
  <c r="T3917" i="1"/>
  <c r="T3309" i="1"/>
  <c r="T3833" i="1"/>
  <c r="T3499" i="1"/>
  <c r="T4042" i="1"/>
  <c r="T4023" i="1"/>
  <c r="T3180" i="1"/>
  <c r="T3834" i="1"/>
  <c r="T3181" i="1"/>
  <c r="T2888" i="1"/>
  <c r="T3236" i="1"/>
  <c r="T4107" i="1"/>
  <c r="T3406" i="1"/>
  <c r="T3897" i="1"/>
  <c r="T3482" i="1"/>
  <c r="T4083" i="1"/>
  <c r="T2969" i="1"/>
  <c r="T4005" i="1"/>
  <c r="T3292" i="1"/>
  <c r="T3407" i="1"/>
  <c r="T3835" i="1"/>
  <c r="T2811" i="1"/>
  <c r="T3293" i="1"/>
  <c r="T3578" i="1"/>
  <c r="T3306" i="1"/>
  <c r="T2860" i="1"/>
  <c r="T3995" i="1"/>
  <c r="T4103" i="1"/>
  <c r="T3408" i="1"/>
  <c r="T1290" i="1"/>
  <c r="T3579" i="1"/>
  <c r="T3580" i="1"/>
  <c r="T3232" i="1"/>
  <c r="T3908" i="1"/>
  <c r="T3934" i="1"/>
  <c r="T3227" i="1"/>
  <c r="T3233" i="1"/>
  <c r="T3409" i="1"/>
  <c r="T2861" i="1"/>
  <c r="T3581" i="1"/>
  <c r="T4084" i="1"/>
  <c r="T3410" i="1"/>
  <c r="T3182" i="1"/>
  <c r="T3322" i="1"/>
  <c r="T3911" i="1"/>
  <c r="T2785" i="1"/>
  <c r="T2873" i="1"/>
  <c r="T3411" i="1"/>
  <c r="T3941" i="1"/>
  <c r="T3909" i="1"/>
  <c r="T2862" i="1"/>
  <c r="T3996" i="1"/>
  <c r="T3294" i="1"/>
  <c r="T3626" i="1"/>
  <c r="T2881" i="1"/>
  <c r="T4043" i="1"/>
  <c r="T4049" i="1"/>
  <c r="T3910" i="1"/>
  <c r="T2964" i="1"/>
  <c r="T3836" i="1"/>
  <c r="T3683" i="1"/>
  <c r="T3582" i="1"/>
  <c r="T3412" i="1"/>
  <c r="T4062" i="1"/>
  <c r="T3483" i="1"/>
  <c r="T3837" i="1"/>
  <c r="T3899" i="1"/>
  <c r="T4069" i="1"/>
  <c r="T4022" i="1"/>
  <c r="T3997" i="1"/>
  <c r="T3898" i="1"/>
  <c r="T2898" i="1"/>
  <c r="T3484" i="1"/>
  <c r="T2863" i="1"/>
  <c r="T3935" i="1"/>
  <c r="T3838" i="1"/>
  <c r="T3998" i="1"/>
  <c r="T2798" i="1"/>
  <c r="T2882" i="1"/>
  <c r="T3839" i="1"/>
  <c r="T3857" i="1"/>
  <c r="T3840" i="1"/>
  <c r="T4047" i="1"/>
  <c r="T4063" i="1"/>
  <c r="T3295" i="1"/>
  <c r="T2864" i="1"/>
  <c r="T3583" i="1"/>
  <c r="T2865" i="1"/>
  <c r="T3939" i="1"/>
  <c r="T3841" i="1"/>
  <c r="T3296" i="1"/>
  <c r="T3627" i="1"/>
  <c r="T3653" i="1"/>
  <c r="T3999" i="1"/>
  <c r="T4000" i="1"/>
  <c r="T2868" i="1"/>
  <c r="T4064" i="1"/>
  <c r="T3946" i="1"/>
  <c r="T3413" i="1"/>
  <c r="T3684" i="1"/>
  <c r="T4044" i="1"/>
  <c r="T3842" i="1"/>
  <c r="T3604" i="1"/>
  <c r="T3234" i="1"/>
  <c r="T3183" i="1"/>
  <c r="T4065" i="1"/>
  <c r="T3184" i="1"/>
  <c r="T3628" i="1"/>
  <c r="T3494" i="1"/>
  <c r="T3414" i="1"/>
  <c r="T2899" i="1"/>
  <c r="T4045" i="1"/>
  <c r="T2786" i="1"/>
  <c r="T3584" i="1"/>
  <c r="T3585" i="1"/>
  <c r="T3424" i="1"/>
  <c r="T537" i="1"/>
  <c r="T3629" i="1"/>
  <c r="T3586" i="1"/>
  <c r="T3650" i="1"/>
  <c r="T3185" i="1"/>
  <c r="T3948" i="1"/>
  <c r="T3415" i="1"/>
  <c r="T3843" i="1"/>
  <c r="T3186" i="1"/>
  <c r="T3302" i="1"/>
  <c r="T4111" i="1"/>
  <c r="T3485" i="1"/>
  <c r="T3416" i="1"/>
  <c r="T4085" i="1"/>
  <c r="T3651" i="1"/>
  <c r="T4001" i="1"/>
  <c r="T4106" i="1"/>
  <c r="T3698" i="1"/>
  <c r="T2787" i="1"/>
  <c r="T2883" i="1"/>
  <c r="T2866" i="1"/>
  <c r="T3187" i="1"/>
  <c r="T3587" i="1"/>
  <c r="T4087" i="1"/>
  <c r="T3844" i="1"/>
  <c r="T3417" i="1"/>
  <c r="T3588" i="1"/>
  <c r="T2867" i="1"/>
  <c r="T2799" i="1"/>
  <c r="T3589" i="1"/>
  <c r="T3486" i="1"/>
  <c r="T329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701" i="1"/>
  <c r="S3702" i="1"/>
  <c r="S3504" i="1"/>
  <c r="S3703" i="1"/>
  <c r="S3605" i="1"/>
  <c r="S4009" i="1"/>
  <c r="S3239" i="1"/>
  <c r="S3950" i="1"/>
  <c r="S3212" i="1"/>
  <c r="S3213" i="1"/>
  <c r="S3603" i="1"/>
  <c r="S3656" i="1"/>
  <c r="S3951" i="1"/>
  <c r="S3324" i="1"/>
  <c r="S4025" i="1"/>
  <c r="S3325" i="1"/>
  <c r="S3595" i="1"/>
  <c r="S3326" i="1"/>
  <c r="S3704" i="1"/>
  <c r="S2813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7" i="1"/>
  <c r="S3328" i="1"/>
  <c r="S3240" i="1"/>
  <c r="S1293" i="1"/>
  <c r="S3657" i="1"/>
  <c r="S3241" i="1"/>
  <c r="S3606" i="1"/>
  <c r="S3505" i="1"/>
  <c r="S3307" i="1"/>
  <c r="S4026" i="1"/>
  <c r="S2814" i="1"/>
  <c r="S3428" i="1"/>
  <c r="S2965" i="1"/>
  <c r="S4050" i="1"/>
  <c r="S3329" i="1"/>
  <c r="S3607" i="1"/>
  <c r="S3506" i="1"/>
  <c r="S3330" i="1"/>
  <c r="S3429" i="1"/>
  <c r="S3608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28" i="1"/>
  <c r="S2975" i="1"/>
  <c r="S2976" i="1"/>
  <c r="S3861" i="1"/>
  <c r="S3705" i="1"/>
  <c r="S3430" i="1"/>
  <c r="S2977" i="1"/>
  <c r="S3331" i="1"/>
  <c r="S3507" i="1"/>
  <c r="S3508" i="1"/>
  <c r="S3332" i="1"/>
  <c r="S3333" i="1"/>
  <c r="S3952" i="1"/>
  <c r="S524" i="1"/>
  <c r="S2889" i="1"/>
  <c r="S2912" i="1"/>
  <c r="S3919" i="1"/>
  <c r="S3706" i="1"/>
  <c r="S3707" i="1"/>
  <c r="S2978" i="1"/>
  <c r="S2815" i="1"/>
  <c r="S3509" i="1"/>
  <c r="S3953" i="1"/>
  <c r="S2979" i="1"/>
  <c r="S2807" i="1"/>
  <c r="S3510" i="1"/>
  <c r="S3708" i="1"/>
  <c r="S3689" i="1"/>
  <c r="S3431" i="1"/>
  <c r="S3432" i="1"/>
  <c r="S3954" i="1"/>
  <c r="S3709" i="1"/>
  <c r="S3495" i="1"/>
  <c r="S3242" i="1"/>
  <c r="S1294" i="1"/>
  <c r="S3511" i="1"/>
  <c r="S2874" i="1"/>
  <c r="S3955" i="1"/>
  <c r="S3710" i="1"/>
  <c r="S538" i="1"/>
  <c r="S2980" i="1"/>
  <c r="S3862" i="1"/>
  <c r="S527" i="1"/>
  <c r="S2885" i="1"/>
  <c r="S3512" i="1"/>
  <c r="S3334" i="1"/>
  <c r="S3335" i="1"/>
  <c r="S3942" i="1"/>
  <c r="S3433" i="1"/>
  <c r="S3513" i="1"/>
  <c r="S3514" i="1"/>
  <c r="S3434" i="1"/>
  <c r="S3489" i="1"/>
  <c r="S2913" i="1"/>
  <c r="S2981" i="1"/>
  <c r="S2812" i="1"/>
  <c r="S2966" i="1"/>
  <c r="S3336" i="1"/>
  <c r="S3609" i="1"/>
  <c r="S3435" i="1"/>
  <c r="S2982" i="1"/>
  <c r="S3243" i="1"/>
  <c r="S3214" i="1"/>
  <c r="S2869" i="1"/>
  <c r="S3912" i="1"/>
  <c r="S3920" i="1"/>
  <c r="S3337" i="1"/>
  <c r="S4088" i="1"/>
  <c r="S2816" i="1"/>
  <c r="S3921" i="1"/>
  <c r="S3690" i="1"/>
  <c r="S3711" i="1"/>
  <c r="S3943" i="1"/>
  <c r="S3130" i="1"/>
  <c r="S2875" i="1"/>
  <c r="S3515" i="1"/>
  <c r="S4093" i="1"/>
  <c r="S3131" i="1"/>
  <c r="S3338" i="1"/>
  <c r="S3658" i="1"/>
  <c r="S1295" i="1"/>
  <c r="S4018" i="1"/>
  <c r="S4098" i="1"/>
  <c r="S3436" i="1"/>
  <c r="S3502" i="1"/>
  <c r="S3712" i="1"/>
  <c r="S3437" i="1"/>
  <c r="S4027" i="1"/>
  <c r="S4051" i="1"/>
  <c r="S3713" i="1"/>
  <c r="S3956" i="1"/>
  <c r="S3516" i="1"/>
  <c r="S3438" i="1"/>
  <c r="S3714" i="1"/>
  <c r="S4052" i="1"/>
  <c r="S4112" i="1"/>
  <c r="S3863" i="1"/>
  <c r="S3517" i="1"/>
  <c r="S4006" i="1"/>
  <c r="S4010" i="1"/>
  <c r="S3845" i="1"/>
  <c r="S2901" i="1"/>
  <c r="S3957" i="1"/>
  <c r="S4097" i="1"/>
  <c r="S2808" i="1"/>
  <c r="S539" i="1"/>
  <c r="S3518" i="1"/>
  <c r="S4076" i="1"/>
  <c r="S3519" i="1"/>
  <c r="S3339" i="1"/>
  <c r="S3958" i="1"/>
  <c r="S3846" i="1"/>
  <c r="S3715" i="1"/>
  <c r="S4099" i="1"/>
  <c r="S2817" i="1"/>
  <c r="S3520" i="1"/>
  <c r="S4011" i="1"/>
  <c r="S3913" i="1"/>
  <c r="S3959" i="1"/>
  <c r="S3847" i="1"/>
  <c r="S2902" i="1"/>
  <c r="S4113" i="1"/>
  <c r="S3716" i="1"/>
  <c r="S3244" i="1"/>
  <c r="S3610" i="1"/>
  <c r="S3864" i="1"/>
  <c r="S3439" i="1"/>
  <c r="S3947" i="1"/>
  <c r="S4114" i="1"/>
  <c r="S4077" i="1"/>
  <c r="S3313" i="1"/>
  <c r="S4024" i="1"/>
  <c r="S3960" i="1"/>
  <c r="S4070" i="1"/>
  <c r="S3132" i="1"/>
  <c r="S3320" i="1"/>
  <c r="S3340" i="1"/>
  <c r="S3717" i="1"/>
  <c r="S2876" i="1"/>
  <c r="S3440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3718" i="1"/>
  <c r="S3133" i="1"/>
  <c r="S3961" i="1"/>
  <c r="S3719" i="1"/>
  <c r="S3245" i="1"/>
  <c r="S3962" i="1"/>
  <c r="S3720" i="1"/>
  <c r="S3611" i="1"/>
  <c r="S3134" i="1"/>
  <c r="S3865" i="1"/>
  <c r="S3591" i="1"/>
  <c r="S3341" i="1"/>
  <c r="S3721" i="1"/>
  <c r="S3722" i="1"/>
  <c r="S3922" i="1"/>
  <c r="S526" i="1"/>
  <c r="S3521" i="1"/>
  <c r="S2903" i="1"/>
  <c r="S3723" i="1"/>
  <c r="S352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4028" i="1"/>
  <c r="S3229" i="1"/>
  <c r="S3963" i="1"/>
  <c r="S3685" i="1"/>
  <c r="S4078" i="1"/>
  <c r="S2818" i="1"/>
  <c r="S3135" i="1"/>
  <c r="S2911" i="1"/>
  <c r="S2819" i="1"/>
  <c r="S3246" i="1"/>
  <c r="S540" i="1"/>
  <c r="S4100" i="1"/>
  <c r="S3964" i="1"/>
  <c r="S2820" i="1"/>
  <c r="S3491" i="1"/>
  <c r="S2890" i="1"/>
  <c r="S3965" i="1"/>
  <c r="S4071" i="1"/>
  <c r="S4101" i="1"/>
  <c r="S4053" i="1"/>
  <c r="S3314" i="1"/>
  <c r="S3230" i="1"/>
  <c r="S3612" i="1"/>
  <c r="S3613" i="1"/>
  <c r="S3421" i="1"/>
  <c r="S3523" i="1"/>
  <c r="S3901" i="1"/>
  <c r="S3724" i="1"/>
  <c r="S3848" i="1"/>
  <c r="S3659" i="1"/>
  <c r="S3725" i="1"/>
  <c r="S3247" i="1"/>
  <c r="S3691" i="1"/>
  <c r="S3342" i="1"/>
  <c r="S3660" i="1"/>
  <c r="S4019" i="1"/>
  <c r="S3441" i="1"/>
  <c r="S2904" i="1"/>
  <c r="S4089" i="1"/>
  <c r="S3524" i="1"/>
  <c r="S3442" i="1"/>
  <c r="S3923" i="1"/>
  <c r="S3343" i="1"/>
  <c r="S3902" i="1"/>
  <c r="S3344" i="1"/>
  <c r="S3966" i="1"/>
  <c r="S3525" i="1"/>
  <c r="S3726" i="1"/>
  <c r="S3321" i="1"/>
  <c r="S3443" i="1"/>
  <c r="S3248" i="1"/>
  <c r="S3686" i="1"/>
  <c r="S3215" i="1"/>
  <c r="S2821" i="1"/>
  <c r="S3903" i="1"/>
  <c r="S3444" i="1"/>
  <c r="S3687" i="1"/>
  <c r="S3136" i="1"/>
  <c r="S3592" i="1"/>
  <c r="S40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727" i="1"/>
  <c r="S3944" i="1"/>
  <c r="S3526" i="1"/>
  <c r="S4067" i="1"/>
  <c r="S3661" i="1"/>
  <c r="S3866" i="1"/>
  <c r="S4012" i="1"/>
  <c r="S4090" i="1"/>
  <c r="S3345" i="1"/>
  <c r="S3692" i="1"/>
  <c r="S4013" i="1"/>
  <c r="S4054" i="1"/>
  <c r="S4030" i="1"/>
  <c r="S3662" i="1"/>
  <c r="S3445" i="1"/>
  <c r="S3590" i="1"/>
  <c r="S4079" i="1"/>
  <c r="S3346" i="1"/>
  <c r="S3216" i="1"/>
  <c r="S3217" i="1"/>
  <c r="S3904" i="1"/>
  <c r="S4055" i="1"/>
  <c r="S3487" i="1"/>
  <c r="S3137" i="1"/>
  <c r="S3138" i="1"/>
  <c r="S3728" i="1"/>
  <c r="S3663" i="1"/>
  <c r="S4031" i="1"/>
  <c r="S4056" i="1"/>
  <c r="S4091" i="1"/>
  <c r="S3496" i="1"/>
  <c r="S3860" i="1"/>
  <c r="S3527" i="1"/>
  <c r="S3937" i="1"/>
  <c r="S3967" i="1"/>
  <c r="S3924" i="1"/>
  <c r="S3299" i="1"/>
  <c r="S4066" i="1"/>
  <c r="S3968" i="1"/>
  <c r="S3446" i="1"/>
  <c r="S4014" i="1"/>
  <c r="S3849" i="1"/>
  <c r="S4072" i="1"/>
  <c r="S3249" i="1"/>
  <c r="S3425" i="1"/>
  <c r="S4057" i="1"/>
  <c r="S4020" i="1"/>
  <c r="S2788" i="1"/>
  <c r="S3969" i="1"/>
  <c r="S3347" i="1"/>
  <c r="S3905" i="1"/>
  <c r="S4068" i="1"/>
  <c r="S3729" i="1"/>
  <c r="S3596" i="1"/>
  <c r="S4017" i="1"/>
  <c r="S3447" i="1"/>
  <c r="S3448" i="1"/>
  <c r="S3490" i="1"/>
  <c r="S3867" i="1"/>
  <c r="S4032" i="1"/>
  <c r="S3348" i="1"/>
  <c r="S3925" i="1"/>
  <c r="S3315" i="1"/>
  <c r="S3250" i="1"/>
  <c r="S3970" i="1"/>
  <c r="S3664" i="1"/>
  <c r="S4046" i="1"/>
  <c r="S3316" i="1"/>
  <c r="S3693" i="1"/>
  <c r="S3730" i="1"/>
  <c r="S3449" i="1"/>
  <c r="S3858" i="1"/>
  <c r="S3349" i="1"/>
  <c r="S3731" i="1"/>
  <c r="S4086" i="1"/>
  <c r="S2914" i="1"/>
  <c r="S3528" i="1"/>
  <c r="S3700" i="1"/>
  <c r="S4033" i="1"/>
  <c r="S3450" i="1"/>
  <c r="S3971" i="1"/>
  <c r="S2822" i="1"/>
  <c r="S3350" i="1"/>
  <c r="S2823" i="1"/>
  <c r="S532" i="1"/>
  <c r="S3694" i="1"/>
  <c r="S2877" i="1"/>
  <c r="S2891" i="1"/>
  <c r="S3251" i="1"/>
  <c r="S3850" i="1"/>
  <c r="S3972" i="1"/>
  <c r="S3529" i="1"/>
  <c r="S3530" i="1"/>
  <c r="S3531" i="1"/>
  <c r="S3936" i="1"/>
  <c r="S3317" i="1"/>
  <c r="S4034" i="1"/>
  <c r="S3665" i="1"/>
  <c r="S3252" i="1"/>
  <c r="S3139" i="1"/>
  <c r="S3614" i="1"/>
  <c r="S2802" i="1"/>
  <c r="S3900" i="1"/>
  <c r="S3451" i="1"/>
  <c r="S3452" i="1"/>
  <c r="S3351" i="1"/>
  <c r="S2915" i="1"/>
  <c r="S3666" i="1"/>
  <c r="S4008" i="1"/>
  <c r="S3188" i="1"/>
  <c r="S3352" i="1"/>
  <c r="S2824" i="1"/>
  <c r="S3453" i="1"/>
  <c r="S2825" i="1"/>
  <c r="S3597" i="1"/>
  <c r="S3140" i="1"/>
  <c r="S3253" i="1"/>
  <c r="S2809" i="1"/>
  <c r="S3926" i="1"/>
  <c r="S2916" i="1"/>
  <c r="S3318" i="1"/>
  <c r="S3141" i="1"/>
  <c r="S3254" i="1"/>
  <c r="S3732" i="1"/>
  <c r="S3868" i="1"/>
  <c r="S3615" i="1"/>
  <c r="S3655" i="1"/>
  <c r="S3733" i="1"/>
  <c r="S1296" i="1"/>
  <c r="S3454" i="1"/>
  <c r="S4035" i="1"/>
  <c r="S3927" i="1"/>
  <c r="S3532" i="1"/>
  <c r="S3600" i="1"/>
  <c r="S3869" i="1"/>
  <c r="S2892" i="1"/>
  <c r="S3695" i="1"/>
  <c r="S2826" i="1"/>
  <c r="S3255" i="1"/>
  <c r="S3353" i="1"/>
  <c r="S3851" i="1"/>
  <c r="S3142" i="1"/>
  <c r="S3616" i="1"/>
  <c r="S3734" i="1"/>
  <c r="S3735" i="1"/>
  <c r="S2827" i="1"/>
  <c r="S3533" i="1"/>
  <c r="S3310" i="1"/>
  <c r="S3256" i="1"/>
  <c r="S3354" i="1"/>
  <c r="S3973" i="1"/>
  <c r="S3667" i="1"/>
  <c r="S3940" i="1"/>
  <c r="S3736" i="1"/>
  <c r="S2828" i="1"/>
  <c r="S3918" i="1"/>
  <c r="S3534" i="1"/>
  <c r="S3455" i="1"/>
  <c r="S2829" i="1"/>
  <c r="S2905" i="1"/>
  <c r="S3143" i="1"/>
  <c r="S3737" i="1"/>
  <c r="S3257" i="1"/>
  <c r="S541" i="1"/>
  <c r="S3144" i="1"/>
  <c r="S3355" i="1"/>
  <c r="S3617" i="1"/>
  <c r="S3535" i="1"/>
  <c r="S3928" i="1"/>
  <c r="S3929" i="1"/>
  <c r="S2870" i="1"/>
  <c r="S3356" i="1"/>
  <c r="S3536" i="1"/>
  <c r="S3668" i="1"/>
  <c r="S3618" i="1"/>
  <c r="S3311" i="1"/>
  <c r="S3890" i="1"/>
  <c r="S3357" i="1"/>
  <c r="S3358" i="1"/>
  <c r="S3537" i="1"/>
  <c r="S3258" i="1"/>
  <c r="S3974" i="1"/>
  <c r="S3259" i="1"/>
  <c r="S2830" i="1"/>
  <c r="S2831" i="1"/>
  <c r="S3260" i="1"/>
  <c r="S2871" i="1"/>
  <c r="S2832" i="1"/>
  <c r="S3261" i="1"/>
  <c r="S1297" i="1"/>
  <c r="S3669" i="1"/>
  <c r="S3218" i="1"/>
  <c r="S3975" i="1"/>
  <c r="S3503" i="1"/>
  <c r="S4036" i="1"/>
  <c r="S3359" i="1"/>
  <c r="S2833" i="1"/>
  <c r="S2803" i="1"/>
  <c r="S3976" i="1"/>
  <c r="S3360" i="1"/>
  <c r="S2834" i="1"/>
  <c r="S2835" i="1"/>
  <c r="S3538" i="1"/>
  <c r="S4037" i="1"/>
  <c r="S3539" i="1"/>
  <c r="S2836" i="1"/>
  <c r="S3540" i="1"/>
  <c r="S1286" i="1"/>
  <c r="S3670" i="1"/>
  <c r="S3308" i="1"/>
  <c r="S3671" i="1"/>
  <c r="S3492" i="1"/>
  <c r="S2893" i="1"/>
  <c r="S3977" i="1"/>
  <c r="S3541" i="1"/>
  <c r="S1298" i="1"/>
  <c r="S3891" i="1"/>
  <c r="S4080" i="1"/>
  <c r="S3652" i="1"/>
  <c r="S3262" i="1"/>
  <c r="S3361" i="1"/>
  <c r="S533" i="1"/>
  <c r="S3362" i="1"/>
  <c r="S3363" i="1"/>
  <c r="S3364" i="1"/>
  <c r="S3945" i="1"/>
  <c r="S3978" i="1"/>
  <c r="S3145" i="1"/>
  <c r="S3738" i="1"/>
  <c r="S3542" i="1"/>
  <c r="S3456" i="1"/>
  <c r="S3219" i="1"/>
  <c r="S3739" i="1"/>
  <c r="S3457" i="1"/>
  <c r="S1299" i="1"/>
  <c r="S3146" i="1"/>
  <c r="S2789" i="1"/>
  <c r="S3365" i="1"/>
  <c r="S3147" i="1"/>
  <c r="S3148" i="1"/>
  <c r="S3418" i="1"/>
  <c r="S2917" i="1"/>
  <c r="S2837" i="1"/>
  <c r="S2886" i="1"/>
  <c r="S3149" i="1"/>
  <c r="S2790" i="1"/>
  <c r="S2894" i="1"/>
  <c r="S3979" i="1"/>
  <c r="S3543" i="1"/>
  <c r="S3366" i="1"/>
  <c r="S2974" i="1"/>
  <c r="S2838" i="1"/>
  <c r="S2839" i="1"/>
  <c r="S2840" i="1"/>
  <c r="S1300" i="1"/>
  <c r="S3980" i="1"/>
  <c r="S3740" i="1"/>
  <c r="S3367" i="1"/>
  <c r="S3619" i="1"/>
  <c r="S3544" i="1"/>
  <c r="S3981" i="1"/>
  <c r="S3497" i="1"/>
  <c r="S1301" i="1"/>
  <c r="S2841" i="1"/>
  <c r="S3368" i="1"/>
  <c r="S3699" i="1"/>
  <c r="S3369" i="1"/>
  <c r="S2791" i="1"/>
  <c r="S2792" i="1"/>
  <c r="S3319" i="1"/>
  <c r="S3370" i="1"/>
  <c r="S3263" i="1"/>
  <c r="S3264" i="1"/>
  <c r="S3982" i="1"/>
  <c r="S3545" i="1"/>
  <c r="S3601" i="1"/>
  <c r="S3458" i="1"/>
  <c r="S3303" i="1"/>
  <c r="S3546" i="1"/>
  <c r="S3371" i="1"/>
  <c r="S3547" i="1"/>
  <c r="S3741" i="1"/>
  <c r="S3150" i="1"/>
  <c r="S2842" i="1"/>
  <c r="S3654" i="1"/>
  <c r="S3265" i="1"/>
  <c r="S2810" i="1"/>
  <c r="S3742" i="1"/>
  <c r="S3548" i="1"/>
  <c r="S3298" i="1"/>
  <c r="S3304" i="1"/>
  <c r="S3372" i="1"/>
  <c r="S3151" i="1"/>
  <c r="S3266" i="1"/>
  <c r="S3672" i="1"/>
  <c r="S3459" i="1"/>
  <c r="S3152" i="1"/>
  <c r="S3460" i="1"/>
  <c r="S3549" i="1"/>
  <c r="S3983" i="1"/>
  <c r="S528" i="1"/>
  <c r="S3550" i="1"/>
  <c r="S2970" i="1"/>
  <c r="S3267" i="1"/>
  <c r="S3153" i="1"/>
  <c r="S3498" i="1"/>
  <c r="S2843" i="1"/>
  <c r="S3551" i="1"/>
  <c r="S3461" i="1"/>
  <c r="S3673" i="1"/>
  <c r="S3268" i="1"/>
  <c r="S3373" i="1"/>
  <c r="S3374" i="1"/>
  <c r="S2804" i="1"/>
  <c r="S3237" i="1"/>
  <c r="S3674" i="1"/>
  <c r="S3984" i="1"/>
  <c r="S2844" i="1"/>
  <c r="S3598" i="1"/>
  <c r="S3892" i="1"/>
  <c r="S3305" i="1"/>
  <c r="S2845" i="1"/>
  <c r="S3493" i="1"/>
  <c r="S3154" i="1"/>
  <c r="S2973" i="1"/>
  <c r="S2846" i="1"/>
  <c r="S3743" i="1"/>
  <c r="S3375" i="1"/>
  <c r="S534" i="1"/>
  <c r="S2887" i="1"/>
  <c r="S3376" i="1"/>
  <c r="S2878" i="1"/>
  <c r="S2793" i="1"/>
  <c r="S3220" i="1"/>
  <c r="S3852" i="1"/>
  <c r="S3269" i="1"/>
  <c r="S3462" i="1"/>
  <c r="S1302" i="1"/>
  <c r="S3210" i="1"/>
  <c r="S4092" i="1"/>
  <c r="S3419" i="1"/>
  <c r="S3155" i="1"/>
  <c r="S3463" i="1"/>
  <c r="S3270" i="1"/>
  <c r="S2910" i="1"/>
  <c r="S3853" i="1"/>
  <c r="S3744" i="1"/>
  <c r="S3426" i="1"/>
  <c r="S3422" i="1"/>
  <c r="S4108" i="1"/>
  <c r="S2805" i="1"/>
  <c r="S3156" i="1"/>
  <c r="S3593" i="1"/>
  <c r="S3464" i="1"/>
  <c r="S2800" i="1"/>
  <c r="S2847" i="1"/>
  <c r="S3157" i="1"/>
  <c r="S2971" i="1"/>
  <c r="S3377" i="1"/>
  <c r="S3158" i="1"/>
  <c r="S3159" i="1"/>
  <c r="S3745" i="1"/>
  <c r="S3378" i="1"/>
  <c r="S3271" i="1"/>
  <c r="S2848" i="1"/>
  <c r="S3552" i="1"/>
  <c r="S3859" i="1"/>
  <c r="S3985" i="1"/>
  <c r="S529" i="1"/>
  <c r="S2879" i="1"/>
  <c r="S3272" i="1"/>
  <c r="S2849" i="1"/>
  <c r="S2972" i="1"/>
  <c r="S3273" i="1"/>
  <c r="S3160" i="1"/>
  <c r="S3553" i="1"/>
  <c r="S3554" i="1"/>
  <c r="S3602" i="1"/>
  <c r="S3914" i="1"/>
  <c r="S2850" i="1"/>
  <c r="S1287" i="1"/>
  <c r="S3675" i="1"/>
  <c r="S3746" i="1"/>
  <c r="S2895" i="1"/>
  <c r="S3379" i="1"/>
  <c r="S3555" i="1"/>
  <c r="S3300" i="1"/>
  <c r="S3488" i="1"/>
  <c r="S3211" i="1"/>
  <c r="S3465" i="1"/>
  <c r="S3161" i="1"/>
  <c r="S2851" i="1"/>
  <c r="S523" i="1"/>
  <c r="S3380" i="1"/>
  <c r="S3676" i="1"/>
  <c r="S3274" i="1"/>
  <c r="S3556" i="1"/>
  <c r="S1303" i="1"/>
  <c r="S3557" i="1"/>
  <c r="S2872" i="1"/>
  <c r="S2918" i="1"/>
  <c r="S3323" i="1"/>
  <c r="S3162" i="1"/>
  <c r="S3466" i="1"/>
  <c r="S3747" i="1"/>
  <c r="S3231" i="1"/>
  <c r="S3467" i="1"/>
  <c r="S3468" i="1"/>
  <c r="S3469" i="1"/>
  <c r="S2900" i="1"/>
  <c r="S3381" i="1"/>
  <c r="S3163" i="1"/>
  <c r="S4002" i="1"/>
  <c r="S3558" i="1"/>
  <c r="S3164" i="1"/>
  <c r="S3470" i="1"/>
  <c r="S3559" i="1"/>
  <c r="S3560" i="1"/>
  <c r="S3677" i="1"/>
  <c r="S338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94" i="1"/>
  <c r="S2906" i="1"/>
  <c r="S2852" i="1"/>
  <c r="S2853" i="1"/>
  <c r="S2794" i="1"/>
  <c r="S3383" i="1"/>
  <c r="S3275" i="1"/>
  <c r="S3748" i="1"/>
  <c r="S3749" i="1"/>
  <c r="S3384" i="1"/>
  <c r="S3276" i="1"/>
  <c r="S3561" i="1"/>
  <c r="S1304" i="1"/>
  <c r="S3562" i="1"/>
  <c r="S3930" i="1"/>
  <c r="S1292" i="1"/>
  <c r="S2919" i="1"/>
  <c r="S2884" i="1"/>
  <c r="S3221" i="1"/>
  <c r="S3563" i="1"/>
  <c r="S3165" i="1"/>
  <c r="S3166" i="1"/>
  <c r="S1291" i="1"/>
  <c r="S3620" i="1"/>
  <c r="S3564" i="1"/>
  <c r="S3678" i="1"/>
  <c r="S3696" i="1"/>
  <c r="S525" i="1"/>
  <c r="S2920" i="1"/>
  <c r="S4015" i="1"/>
  <c r="S3385" i="1"/>
  <c r="S3386" i="1"/>
  <c r="S3565" i="1"/>
  <c r="S3167" i="1"/>
  <c r="S3566" i="1"/>
  <c r="S3621" i="1"/>
  <c r="S2907" i="1"/>
  <c r="S3810" i="1"/>
  <c r="S2806" i="1"/>
  <c r="S3811" i="1"/>
  <c r="S3567" i="1"/>
  <c r="S3568" i="1"/>
  <c r="S3277" i="1"/>
  <c r="S4095" i="1"/>
  <c r="S3168" i="1"/>
  <c r="S2801" i="1"/>
  <c r="S3622" i="1"/>
  <c r="S3679" i="1"/>
  <c r="S3387" i="1"/>
  <c r="S3388" i="1"/>
  <c r="S3812" i="1"/>
  <c r="S3471" i="1"/>
  <c r="S2854" i="1"/>
  <c r="S3278" i="1"/>
  <c r="S3569" i="1"/>
  <c r="S3189" i="1"/>
  <c r="S2795" i="1"/>
  <c r="S3500" i="1"/>
  <c r="S3279" i="1"/>
  <c r="S3169" i="1"/>
  <c r="S2896" i="1"/>
  <c r="S3170" i="1"/>
  <c r="S3235" i="1"/>
  <c r="S2855" i="1"/>
  <c r="S3915" i="1"/>
  <c r="S3389" i="1"/>
  <c r="S3986" i="1"/>
  <c r="S3623" i="1"/>
  <c r="S2921" i="1"/>
  <c r="S3680" i="1"/>
  <c r="S2856" i="1"/>
  <c r="S1288" i="1"/>
  <c r="S3599" i="1"/>
  <c r="S3813" i="1"/>
  <c r="S3280" i="1"/>
  <c r="S3697" i="1"/>
  <c r="S3688" i="1"/>
  <c r="S2796" i="1"/>
  <c r="S2967" i="1"/>
  <c r="S3390" i="1"/>
  <c r="S4058" i="1"/>
  <c r="S3814" i="1"/>
  <c r="S3171" i="1"/>
  <c r="S3854" i="1"/>
  <c r="S2968" i="1"/>
  <c r="S3281" i="1"/>
  <c r="S3282" i="1"/>
  <c r="S535" i="1"/>
  <c r="S3283" i="1"/>
  <c r="S2897" i="1"/>
  <c r="S3284" i="1"/>
  <c r="S3681" i="1"/>
  <c r="S3391" i="1"/>
  <c r="S4059" i="1"/>
  <c r="S3815" i="1"/>
  <c r="S3423" i="1"/>
  <c r="S3222" i="1"/>
  <c r="S530" i="1"/>
  <c r="S3938" i="1"/>
  <c r="S347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172" i="1"/>
  <c r="S3392" i="1"/>
  <c r="S3285" i="1"/>
  <c r="S1305" i="1"/>
  <c r="S3393" i="1"/>
  <c r="S3420" i="1"/>
  <c r="S3286" i="1"/>
  <c r="S3173" i="1"/>
  <c r="S3287" i="1"/>
  <c r="S3394" i="1"/>
  <c r="S2783" i="1"/>
  <c r="S3174" i="1"/>
  <c r="S2797" i="1"/>
  <c r="S3624" i="1"/>
  <c r="S3816" i="1"/>
  <c r="S3473" i="1"/>
  <c r="S2784" i="1"/>
  <c r="S3817" i="1"/>
  <c r="S2880" i="1"/>
  <c r="S3570" i="1"/>
  <c r="S3818" i="1"/>
  <c r="S2857" i="1"/>
  <c r="S531" i="1"/>
  <c r="S2858" i="1"/>
  <c r="S3223" i="1"/>
  <c r="S3224" i="1"/>
  <c r="S3571" i="1"/>
  <c r="S1289" i="1"/>
  <c r="S2922" i="1"/>
  <c r="S3395" i="1"/>
  <c r="S4109" i="1"/>
  <c r="S3396" i="1"/>
  <c r="S522" i="1"/>
  <c r="S3987" i="1"/>
  <c r="S3819" i="1"/>
  <c r="S3820" i="1"/>
  <c r="S3949" i="1"/>
  <c r="S4096" i="1"/>
  <c r="S3906" i="1"/>
  <c r="S4003" i="1"/>
  <c r="S4021" i="1"/>
  <c r="S4081" i="1"/>
  <c r="S3175" i="1"/>
  <c r="S3474" i="1"/>
  <c r="S3988" i="1"/>
  <c r="S4110" i="1"/>
  <c r="S4004" i="1"/>
  <c r="S3176" i="1"/>
  <c r="S3821" i="1"/>
  <c r="S3822" i="1"/>
  <c r="S2859" i="1"/>
  <c r="S3475" i="1"/>
  <c r="S3893" i="1"/>
  <c r="S3397" i="1"/>
  <c r="S3916" i="1"/>
  <c r="S3894" i="1"/>
  <c r="S3823" i="1"/>
  <c r="S3427" i="1"/>
  <c r="S3398" i="1"/>
  <c r="S3399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400" i="1"/>
  <c r="S3931" i="1"/>
  <c r="S4038" i="1"/>
  <c r="S2963" i="1"/>
  <c r="S3177" i="1"/>
  <c r="S4102" i="1"/>
  <c r="S4039" i="1"/>
  <c r="S3178" i="1"/>
  <c r="S3301" i="1"/>
  <c r="S3476" i="1"/>
  <c r="S3477" i="1"/>
  <c r="S3989" i="1"/>
  <c r="S3478" i="1"/>
  <c r="S3572" i="1"/>
  <c r="S3573" i="1"/>
  <c r="S3288" i="1"/>
  <c r="S3990" i="1"/>
  <c r="S3289" i="1"/>
  <c r="S3290" i="1"/>
  <c r="S3179" i="1"/>
  <c r="S2908" i="1"/>
  <c r="S4104" i="1"/>
  <c r="S3895" i="1"/>
  <c r="S3932" i="1"/>
  <c r="S4040" i="1"/>
  <c r="S3991" i="1"/>
  <c r="S3479" i="1"/>
  <c r="S3291" i="1"/>
  <c r="S3401" i="1"/>
  <c r="S3625" i="1"/>
  <c r="S4105" i="1"/>
  <c r="S3824" i="1"/>
  <c r="S3480" i="1"/>
  <c r="S3574" i="1"/>
  <c r="S2909" i="1"/>
  <c r="S4007" i="1"/>
  <c r="S4041" i="1"/>
  <c r="S536" i="1"/>
  <c r="S3825" i="1"/>
  <c r="S3481" i="1"/>
  <c r="S3826" i="1"/>
  <c r="S4060" i="1"/>
  <c r="S3992" i="1"/>
  <c r="S3933" i="1"/>
  <c r="S4016" i="1"/>
  <c r="S3907" i="1"/>
  <c r="S3827" i="1"/>
  <c r="S3575" i="1"/>
  <c r="S4061" i="1"/>
  <c r="S3501" i="1"/>
  <c r="S3594" i="1"/>
  <c r="S3828" i="1"/>
  <c r="S3829" i="1"/>
  <c r="S3855" i="1"/>
  <c r="S3225" i="1"/>
  <c r="S3830" i="1"/>
  <c r="S3831" i="1"/>
  <c r="S3402" i="1"/>
  <c r="S3896" i="1"/>
  <c r="S3576" i="1"/>
  <c r="S4082" i="1"/>
  <c r="S3993" i="1"/>
  <c r="S3682" i="1"/>
  <c r="S4115" i="1"/>
  <c r="S4074" i="1"/>
  <c r="S4048" i="1"/>
  <c r="S4073" i="1"/>
  <c r="S3312" i="1"/>
  <c r="S3856" i="1"/>
  <c r="S4075" i="1"/>
  <c r="S3403" i="1"/>
  <c r="S3226" i="1"/>
  <c r="S3577" i="1"/>
  <c r="S3832" i="1"/>
  <c r="S3238" i="1"/>
  <c r="S3994" i="1"/>
  <c r="S3404" i="1"/>
  <c r="S3405" i="1"/>
  <c r="S3917" i="1"/>
  <c r="S3309" i="1"/>
  <c r="S3833" i="1"/>
  <c r="S3499" i="1"/>
  <c r="S4042" i="1"/>
  <c r="S4023" i="1"/>
  <c r="S3180" i="1"/>
  <c r="S3834" i="1"/>
  <c r="S3181" i="1"/>
  <c r="S2888" i="1"/>
  <c r="S3236" i="1"/>
  <c r="S4107" i="1"/>
  <c r="S3406" i="1"/>
  <c r="S3897" i="1"/>
  <c r="S3482" i="1"/>
  <c r="S4083" i="1"/>
  <c r="S2969" i="1"/>
  <c r="S4005" i="1"/>
  <c r="S3292" i="1"/>
  <c r="S3407" i="1"/>
  <c r="S3835" i="1"/>
  <c r="S2811" i="1"/>
  <c r="S3293" i="1"/>
  <c r="S3578" i="1"/>
  <c r="S3306" i="1"/>
  <c r="S2860" i="1"/>
  <c r="S3995" i="1"/>
  <c r="S4103" i="1"/>
  <c r="S3408" i="1"/>
  <c r="S1290" i="1"/>
  <c r="S3579" i="1"/>
  <c r="S3580" i="1"/>
  <c r="S3232" i="1"/>
  <c r="S3908" i="1"/>
  <c r="S3934" i="1"/>
  <c r="S3227" i="1"/>
  <c r="S3233" i="1"/>
  <c r="S3409" i="1"/>
  <c r="S2861" i="1"/>
  <c r="S3581" i="1"/>
  <c r="S4084" i="1"/>
  <c r="S3410" i="1"/>
  <c r="S3182" i="1"/>
  <c r="S3322" i="1"/>
  <c r="S3911" i="1"/>
  <c r="S2785" i="1"/>
  <c r="S2873" i="1"/>
  <c r="S3411" i="1"/>
  <c r="S3941" i="1"/>
  <c r="S3909" i="1"/>
  <c r="S2862" i="1"/>
  <c r="S3996" i="1"/>
  <c r="S3294" i="1"/>
  <c r="S3626" i="1"/>
  <c r="S2881" i="1"/>
  <c r="S4043" i="1"/>
  <c r="S4049" i="1"/>
  <c r="S3910" i="1"/>
  <c r="S2964" i="1"/>
  <c r="S3836" i="1"/>
  <c r="S3683" i="1"/>
  <c r="S3582" i="1"/>
  <c r="S3412" i="1"/>
  <c r="S4062" i="1"/>
  <c r="S3483" i="1"/>
  <c r="S3837" i="1"/>
  <c r="S3899" i="1"/>
  <c r="S4069" i="1"/>
  <c r="S4022" i="1"/>
  <c r="S3997" i="1"/>
  <c r="S3898" i="1"/>
  <c r="S2898" i="1"/>
  <c r="S3484" i="1"/>
  <c r="S2863" i="1"/>
  <c r="S3935" i="1"/>
  <c r="S3838" i="1"/>
  <c r="S3998" i="1"/>
  <c r="S2798" i="1"/>
  <c r="S2882" i="1"/>
  <c r="S3839" i="1"/>
  <c r="S3857" i="1"/>
  <c r="S3840" i="1"/>
  <c r="S4047" i="1"/>
  <c r="S4063" i="1"/>
  <c r="S3295" i="1"/>
  <c r="S2864" i="1"/>
  <c r="S3583" i="1"/>
  <c r="S2865" i="1"/>
  <c r="S3939" i="1"/>
  <c r="S3841" i="1"/>
  <c r="S3296" i="1"/>
  <c r="S3627" i="1"/>
  <c r="S3653" i="1"/>
  <c r="S3999" i="1"/>
  <c r="S4000" i="1"/>
  <c r="S2868" i="1"/>
  <c r="S4064" i="1"/>
  <c r="S3946" i="1"/>
  <c r="S3413" i="1"/>
  <c r="S3684" i="1"/>
  <c r="S4044" i="1"/>
  <c r="S3842" i="1"/>
  <c r="S3604" i="1"/>
  <c r="S3234" i="1"/>
  <c r="S3183" i="1"/>
  <c r="S4065" i="1"/>
  <c r="S3184" i="1"/>
  <c r="S3628" i="1"/>
  <c r="S3494" i="1"/>
  <c r="S3414" i="1"/>
  <c r="S2899" i="1"/>
  <c r="S4045" i="1"/>
  <c r="S2786" i="1"/>
  <c r="S3584" i="1"/>
  <c r="S3585" i="1"/>
  <c r="S3424" i="1"/>
  <c r="S537" i="1"/>
  <c r="S3629" i="1"/>
  <c r="S3586" i="1"/>
  <c r="S3650" i="1"/>
  <c r="S3185" i="1"/>
  <c r="S3948" i="1"/>
  <c r="S3415" i="1"/>
  <c r="S3843" i="1"/>
  <c r="S3186" i="1"/>
  <c r="S3302" i="1"/>
  <c r="S4111" i="1"/>
  <c r="S3485" i="1"/>
  <c r="S3416" i="1"/>
  <c r="S4085" i="1"/>
  <c r="S3651" i="1"/>
  <c r="S4001" i="1"/>
  <c r="S4106" i="1"/>
  <c r="S3698" i="1"/>
  <c r="S2787" i="1"/>
  <c r="S2883" i="1"/>
  <c r="S2866" i="1"/>
  <c r="S3187" i="1"/>
  <c r="S3587" i="1"/>
  <c r="S4087" i="1"/>
  <c r="S3844" i="1"/>
  <c r="S3417" i="1"/>
  <c r="S3588" i="1"/>
  <c r="S2867" i="1"/>
  <c r="S2799" i="1"/>
  <c r="S3589" i="1"/>
  <c r="S3486" i="1"/>
  <c r="S3297" i="1"/>
  <c r="S2" i="1"/>
  <c r="O3243" i="1" l="1"/>
  <c r="P3243" i="1"/>
  <c r="O37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E4" i="5" s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E6" i="5" s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E5" i="5" s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E2" i="5" s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E3" i="5" s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2" i="1"/>
  <c r="O1010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3883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296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09" i="1"/>
  <c r="O1960" i="1"/>
  <c r="O4108" i="1"/>
  <c r="O261" i="1"/>
  <c r="O980" i="1"/>
  <c r="O1952" i="1"/>
  <c r="O2012" i="1"/>
  <c r="O2622" i="1"/>
  <c r="O2187" i="1"/>
  <c r="O2712" i="1"/>
  <c r="O2018" i="1"/>
  <c r="O1503" i="1"/>
  <c r="O250" i="1"/>
  <c r="O2659" i="1"/>
  <c r="O2646" i="1"/>
  <c r="O1962" i="1"/>
  <c r="O389" i="1"/>
  <c r="O3126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654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3125" i="1"/>
  <c r="O2273" i="1"/>
  <c r="O1972" i="1"/>
  <c r="O2073" i="1"/>
  <c r="O4089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095" i="1"/>
  <c r="O2390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3877" i="1"/>
  <c r="O3068" i="1"/>
  <c r="O286" i="1"/>
  <c r="O2705" i="1"/>
  <c r="O243" i="1"/>
  <c r="O2944" i="1"/>
  <c r="O357" i="1"/>
  <c r="O280" i="1"/>
  <c r="O2445" i="1"/>
  <c r="O2581" i="1"/>
  <c r="O39" i="1"/>
  <c r="O1196" i="1"/>
  <c r="O4094" i="1"/>
  <c r="O2047" i="1"/>
  <c r="O963" i="1"/>
  <c r="O1523" i="1"/>
  <c r="O409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4091" i="1"/>
  <c r="O1000" i="1"/>
  <c r="O409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4086" i="1"/>
  <c r="O2717" i="1"/>
  <c r="O3038" i="1"/>
  <c r="O252" i="1"/>
  <c r="O2300" i="1"/>
  <c r="O273" i="1"/>
  <c r="O1536" i="1"/>
  <c r="O2733" i="1"/>
  <c r="O2019" i="1"/>
  <c r="O1114" i="1"/>
  <c r="O4080" i="1"/>
  <c r="O45" i="1"/>
  <c r="O1520" i="1"/>
  <c r="O985" i="1"/>
  <c r="O2461" i="1"/>
  <c r="O4079" i="1"/>
  <c r="O345" i="1"/>
  <c r="O372" i="1"/>
  <c r="O1255" i="1"/>
  <c r="O2059" i="1"/>
  <c r="O413" i="1"/>
  <c r="O2233" i="1"/>
  <c r="O2730" i="1"/>
  <c r="O319" i="1"/>
  <c r="O2444" i="1"/>
  <c r="O660" i="1"/>
  <c r="O2660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4067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4072" i="1"/>
  <c r="O361" i="1"/>
  <c r="O317" i="1"/>
  <c r="O1097" i="1"/>
  <c r="O653" i="1"/>
  <c r="O2986" i="1"/>
  <c r="O2234" i="1"/>
  <c r="O2387" i="1"/>
  <c r="O517" i="1"/>
  <c r="O2254" i="1"/>
  <c r="O309" i="1"/>
  <c r="O4068" i="1"/>
  <c r="O1277" i="1"/>
  <c r="O2226" i="1"/>
  <c r="O1519" i="1"/>
  <c r="O1534" i="1"/>
  <c r="O1965" i="1"/>
  <c r="O686" i="1"/>
  <c r="O1026" i="1"/>
  <c r="O2459" i="1"/>
  <c r="O4053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4050" i="1"/>
  <c r="O4066" i="1"/>
  <c r="O2170" i="1"/>
  <c r="O2623" i="1"/>
  <c r="O1195" i="1"/>
  <c r="O3041" i="1"/>
  <c r="O2093" i="1"/>
  <c r="O277" i="1"/>
  <c r="O1511" i="1"/>
  <c r="O1539" i="1"/>
  <c r="O4055" i="1"/>
  <c r="O263" i="1"/>
  <c r="O311" i="1"/>
  <c r="O1908" i="1"/>
  <c r="O401" i="1"/>
  <c r="O2664" i="1"/>
  <c r="O322" i="1"/>
  <c r="O2374" i="1"/>
  <c r="O1777" i="1"/>
  <c r="O2159" i="1"/>
  <c r="O2665" i="1"/>
  <c r="O2606" i="1"/>
  <c r="O313" i="1"/>
  <c r="O2537" i="1"/>
  <c r="O1848" i="1"/>
  <c r="O2225" i="1"/>
  <c r="O285" i="1"/>
  <c r="O1575" i="1"/>
  <c r="O1510" i="1"/>
  <c r="O2229" i="1"/>
  <c r="O1271" i="1"/>
  <c r="O1218" i="1"/>
  <c r="O4057" i="1"/>
  <c r="O2540" i="1"/>
  <c r="O1353" i="1"/>
  <c r="O23" i="1"/>
  <c r="O299" i="1"/>
  <c r="O393" i="1"/>
  <c r="O4056" i="1"/>
  <c r="O727" i="1"/>
  <c r="O1830" i="1"/>
  <c r="O61" i="1"/>
  <c r="O4054" i="1"/>
  <c r="O2237" i="1"/>
  <c r="O44" i="1"/>
  <c r="O3881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579" i="1"/>
  <c r="O995" i="1"/>
  <c r="O1854" i="1"/>
  <c r="O823" i="1"/>
  <c r="O4029" i="1"/>
  <c r="O381" i="1"/>
  <c r="O1209" i="1"/>
  <c r="O1940" i="1"/>
  <c r="O1892" i="1"/>
  <c r="O2043" i="1"/>
  <c r="O1468" i="1"/>
  <c r="O2614" i="1"/>
  <c r="O2110" i="1"/>
  <c r="O2955" i="1"/>
  <c r="O318" i="1"/>
  <c r="O348" i="1"/>
  <c r="O957" i="1"/>
  <c r="O1974" i="1"/>
  <c r="O2725" i="1"/>
  <c r="O1205" i="1"/>
  <c r="O1282" i="1"/>
  <c r="O1507" i="1"/>
  <c r="O340" i="1"/>
  <c r="O3045" i="1"/>
  <c r="O4036" i="1"/>
  <c r="O288" i="1"/>
  <c r="O4028" i="1"/>
  <c r="O2046" i="1"/>
  <c r="O1259" i="1"/>
  <c r="O1755" i="1"/>
  <c r="O1512" i="1"/>
  <c r="O242" i="1"/>
  <c r="O398" i="1"/>
  <c r="O2198" i="1"/>
  <c r="O2668" i="1"/>
  <c r="O1279" i="1"/>
  <c r="O2259" i="1"/>
  <c r="O2369" i="1"/>
  <c r="O2620" i="1"/>
  <c r="O2997" i="1"/>
  <c r="O2184" i="1"/>
  <c r="O291" i="1"/>
  <c r="O4046" i="1"/>
  <c r="O4025" i="1"/>
  <c r="O3015" i="1"/>
  <c r="O4034" i="1"/>
  <c r="O1961" i="1"/>
  <c r="O1513" i="1"/>
  <c r="O797" i="1"/>
  <c r="O2318" i="1"/>
  <c r="O3781" i="1"/>
  <c r="O367" i="1"/>
  <c r="O1633" i="1"/>
  <c r="O1222" i="1"/>
  <c r="O4037" i="1"/>
  <c r="O1210" i="1"/>
  <c r="O1220" i="1"/>
  <c r="O4031" i="1"/>
  <c r="O3970" i="1"/>
  <c r="O303" i="1"/>
  <c r="O700" i="1"/>
  <c r="O4026" i="1"/>
  <c r="O4035" i="1"/>
  <c r="O1856" i="1"/>
  <c r="O4032" i="1"/>
  <c r="O59" i="1"/>
  <c r="O1794" i="1"/>
  <c r="O248" i="1"/>
  <c r="O4033" i="1"/>
  <c r="O2452" i="1"/>
  <c r="O1832" i="1"/>
  <c r="O1463" i="1"/>
  <c r="O2340" i="1"/>
  <c r="O4030" i="1"/>
  <c r="O3704" i="1"/>
  <c r="O834" i="1"/>
  <c r="O3048" i="1"/>
  <c r="O2238" i="1"/>
  <c r="O244" i="1"/>
  <c r="O3" i="1"/>
  <c r="O690" i="1"/>
  <c r="O1609" i="1"/>
  <c r="O4019" i="1"/>
  <c r="O792" i="1"/>
  <c r="O2661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2349" i="1"/>
  <c r="O743" i="1"/>
  <c r="O2339" i="1"/>
  <c r="O2201" i="1"/>
  <c r="O1187" i="1"/>
  <c r="O4020" i="1"/>
  <c r="O3046" i="1"/>
  <c r="O1967" i="1"/>
  <c r="O1207" i="1"/>
  <c r="O370" i="1"/>
  <c r="O269" i="1"/>
  <c r="O399" i="1"/>
  <c r="O1321" i="1"/>
  <c r="O82" i="1"/>
  <c r="O2398" i="1"/>
  <c r="O3969" i="1"/>
  <c r="O755" i="1"/>
  <c r="O3953" i="1"/>
  <c r="O679" i="1"/>
  <c r="O3007" i="1"/>
  <c r="O3967" i="1"/>
  <c r="O310" i="1"/>
  <c r="O2724" i="1"/>
  <c r="O4017" i="1"/>
  <c r="O827" i="1"/>
  <c r="O4049" i="1"/>
  <c r="O2370" i="1"/>
  <c r="O1403" i="1"/>
  <c r="O1751" i="1"/>
  <c r="O1845" i="1"/>
  <c r="O2044" i="1"/>
  <c r="O4015" i="1"/>
  <c r="O3951" i="1"/>
  <c r="O3026" i="1"/>
  <c r="O4012" i="1"/>
  <c r="O4013" i="1"/>
  <c r="O1765" i="1"/>
  <c r="O3981" i="1"/>
  <c r="O362" i="1"/>
  <c r="O2987" i="1"/>
  <c r="O2048" i="1"/>
  <c r="O2608" i="1"/>
  <c r="O4014" i="1"/>
  <c r="O30" i="1"/>
  <c r="O842" i="1"/>
  <c r="O18" i="1"/>
  <c r="O351" i="1"/>
  <c r="O1515" i="1"/>
  <c r="O51" i="1"/>
  <c r="O364" i="1"/>
  <c r="O4009" i="1"/>
  <c r="O2718" i="1"/>
  <c r="O2279" i="1"/>
  <c r="O219" i="1"/>
  <c r="O1782" i="1"/>
  <c r="O3982" i="1"/>
  <c r="O673" i="1"/>
  <c r="O1836" i="1"/>
  <c r="O657" i="1"/>
  <c r="O400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915" i="1"/>
  <c r="O2637" i="1"/>
  <c r="O1272" i="1"/>
  <c r="O2962" i="1"/>
  <c r="O3974" i="1"/>
  <c r="O3092" i="1"/>
  <c r="O2253" i="1"/>
  <c r="O1399" i="1"/>
  <c r="O2105" i="1"/>
  <c r="O3962" i="1"/>
  <c r="O1401" i="1"/>
  <c r="O738" i="1"/>
  <c r="O3944" i="1"/>
  <c r="O2257" i="1"/>
  <c r="O251" i="1"/>
  <c r="O1948" i="1"/>
  <c r="O402" i="1"/>
  <c r="O3081" i="1"/>
  <c r="O1224" i="1"/>
  <c r="O1031" i="1"/>
  <c r="O1381" i="1"/>
  <c r="O3968" i="1"/>
  <c r="O71" i="1"/>
  <c r="O57" i="1"/>
  <c r="O1941" i="1"/>
  <c r="O3952" i="1"/>
  <c r="O4002" i="1"/>
  <c r="O2675" i="1"/>
  <c r="O2723" i="1"/>
  <c r="O1646" i="1"/>
  <c r="O1797" i="1"/>
  <c r="O2202" i="1"/>
  <c r="O674" i="1"/>
  <c r="O397" i="1"/>
  <c r="O2266" i="1"/>
  <c r="O2451" i="1"/>
  <c r="O4102" i="1"/>
  <c r="O1033" i="1"/>
  <c r="O2616" i="1"/>
  <c r="O2232" i="1"/>
  <c r="O3961" i="1"/>
  <c r="O2449" i="1"/>
  <c r="O658" i="1"/>
  <c r="O736" i="1"/>
  <c r="O262" i="1"/>
  <c r="O1632" i="1"/>
  <c r="O3955" i="1"/>
  <c r="O751" i="1"/>
  <c r="O1893" i="1"/>
  <c r="O3978" i="1"/>
  <c r="O1023" i="1"/>
  <c r="O331" i="1"/>
  <c r="O419" i="1"/>
  <c r="O1375" i="1"/>
  <c r="O3983" i="1"/>
  <c r="O2298" i="1"/>
  <c r="O2053" i="1"/>
  <c r="O1618" i="1"/>
  <c r="O5" i="1"/>
  <c r="O2999" i="1"/>
  <c r="O1935" i="1"/>
  <c r="O3980" i="1"/>
  <c r="O369" i="1"/>
  <c r="O350" i="1"/>
  <c r="O3966" i="1"/>
  <c r="O3973" i="1"/>
  <c r="O60" i="1"/>
  <c r="O1753" i="1"/>
  <c r="O3768" i="1"/>
  <c r="O1395" i="1"/>
  <c r="O3986" i="1"/>
  <c r="O1351" i="1"/>
  <c r="O1619" i="1"/>
  <c r="O2480" i="1"/>
  <c r="O2474" i="1"/>
  <c r="O3972" i="1"/>
  <c r="O3984" i="1"/>
  <c r="O798" i="1"/>
  <c r="O3985" i="1"/>
  <c r="O336" i="1"/>
  <c r="O3977" i="1"/>
  <c r="O56" i="1"/>
  <c r="O2932" i="1"/>
  <c r="O3024" i="1"/>
  <c r="O3950" i="1"/>
  <c r="O1676" i="1"/>
  <c r="O1752" i="1"/>
  <c r="O1280" i="1"/>
  <c r="O3523" i="1"/>
  <c r="O3979" i="1"/>
  <c r="O304" i="1"/>
  <c r="O2057" i="1"/>
  <c r="O1693" i="1"/>
  <c r="O3975" i="1"/>
  <c r="O3976" i="1"/>
  <c r="O3954" i="1"/>
  <c r="O3971" i="1"/>
  <c r="O2541" i="1"/>
  <c r="O1838" i="1"/>
  <c r="O723" i="1"/>
  <c r="O1635" i="1"/>
  <c r="O2992" i="1"/>
  <c r="O1139" i="1"/>
  <c r="O2738" i="1"/>
  <c r="O3937" i="1"/>
  <c r="O307" i="1"/>
  <c r="O1470" i="1"/>
  <c r="O1191" i="1"/>
  <c r="O1268" i="1"/>
  <c r="O3942" i="1"/>
  <c r="O3945" i="1"/>
  <c r="O741" i="1"/>
  <c r="O1368" i="1"/>
  <c r="O1785" i="1"/>
  <c r="O1802" i="1"/>
  <c r="O1749" i="1"/>
  <c r="O372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940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721" i="1"/>
  <c r="O1938" i="1"/>
  <c r="O337" i="1"/>
  <c r="O1686" i="1"/>
  <c r="O3633" i="1"/>
  <c r="O3018" i="1"/>
  <c r="O1655" i="1"/>
  <c r="O3936" i="1"/>
  <c r="O2265" i="1"/>
  <c r="O2447" i="1"/>
  <c r="O326" i="1"/>
  <c r="O1576" i="1"/>
  <c r="O3008" i="1"/>
  <c r="O2692" i="1"/>
  <c r="O58" i="1"/>
  <c r="O2462" i="1"/>
  <c r="O257" i="1"/>
  <c r="O2580" i="1"/>
  <c r="O3778" i="1"/>
  <c r="O38" i="1"/>
  <c r="O8" i="1"/>
  <c r="O3066" i="1"/>
  <c r="O1530" i="1"/>
  <c r="O796" i="1"/>
  <c r="O3030" i="1"/>
  <c r="O2448" i="1"/>
  <c r="O808" i="1"/>
  <c r="O1384" i="1"/>
  <c r="O3927" i="1"/>
  <c r="O3050" i="1"/>
  <c r="O487" i="1"/>
  <c r="O1944" i="1"/>
  <c r="O2235" i="1"/>
  <c r="O2535" i="1"/>
  <c r="O1762" i="1"/>
  <c r="O2598" i="1"/>
  <c r="O3923" i="1"/>
  <c r="O2941" i="1"/>
  <c r="O3924" i="1"/>
  <c r="O3919" i="1"/>
  <c r="O1664" i="1"/>
  <c r="O1670" i="1"/>
  <c r="O3914" i="1"/>
  <c r="O1807" i="1"/>
  <c r="O1436" i="1"/>
  <c r="O2262" i="1"/>
  <c r="O2931" i="1"/>
  <c r="O1466" i="1"/>
  <c r="O1264" i="1"/>
  <c r="O2017" i="1"/>
  <c r="O3925" i="1"/>
  <c r="O3930" i="1"/>
  <c r="O3926" i="1"/>
  <c r="O2223" i="1"/>
  <c r="O2501" i="1"/>
  <c r="O1663" i="1"/>
  <c r="O1628" i="1"/>
  <c r="O2443" i="1"/>
  <c r="O3929" i="1"/>
  <c r="O1608" i="1"/>
  <c r="O1066" i="1"/>
  <c r="O2129" i="1"/>
  <c r="O2122" i="1"/>
  <c r="O2243" i="1"/>
  <c r="O818" i="1"/>
  <c r="O1829" i="1"/>
  <c r="O421" i="1"/>
  <c r="O2527" i="1"/>
  <c r="O845" i="1"/>
  <c r="O3922" i="1"/>
  <c r="O1188" i="1"/>
  <c r="O3928" i="1"/>
  <c r="O375" i="1"/>
  <c r="O1747" i="1"/>
  <c r="O3767" i="1"/>
  <c r="O1660" i="1"/>
  <c r="O730" i="1"/>
  <c r="O3109" i="1"/>
  <c r="O3901" i="1"/>
  <c r="O3867" i="1"/>
  <c r="O306" i="1"/>
  <c r="O2363" i="1"/>
  <c r="O3918" i="1"/>
  <c r="O376" i="1"/>
  <c r="O896" i="1"/>
  <c r="O2731" i="1"/>
  <c r="O3743" i="1"/>
  <c r="O2263" i="1"/>
  <c r="O2350" i="1"/>
  <c r="O793" i="1"/>
  <c r="O2463" i="1"/>
  <c r="O482" i="1"/>
  <c r="O1283" i="1"/>
  <c r="O1029" i="1"/>
  <c r="O366" i="1"/>
  <c r="O358" i="1"/>
  <c r="O109" i="1"/>
  <c r="O3694" i="1"/>
  <c r="O104" i="1"/>
  <c r="O2569" i="1"/>
  <c r="O1273" i="1"/>
  <c r="O2526" i="1"/>
  <c r="O3902" i="1"/>
  <c r="O3004" i="1"/>
  <c r="O2615" i="1"/>
  <c r="O1363" i="1"/>
  <c r="O3027" i="1"/>
  <c r="O3965" i="1"/>
  <c r="O485" i="1"/>
  <c r="O67" i="1"/>
  <c r="O1658" i="1"/>
  <c r="O1367" i="1"/>
  <c r="O2250" i="1"/>
  <c r="O4093" i="1"/>
  <c r="O1373" i="1"/>
  <c r="O2042" i="1"/>
  <c r="O1767" i="1"/>
  <c r="O63" i="1"/>
  <c r="O2087" i="1"/>
  <c r="O2740" i="1"/>
  <c r="O726" i="1"/>
  <c r="O3905" i="1"/>
  <c r="O1079" i="1"/>
  <c r="O2115" i="1"/>
  <c r="O2737" i="1"/>
  <c r="O2726" i="1"/>
  <c r="O2296" i="1"/>
  <c r="O2714" i="1"/>
  <c r="O3747" i="1"/>
  <c r="O1348" i="1"/>
  <c r="O836" i="1"/>
  <c r="O1540" i="1"/>
  <c r="O3073" i="1"/>
  <c r="O3904" i="1"/>
  <c r="O371" i="1"/>
  <c r="O788" i="1"/>
  <c r="O3861" i="1"/>
  <c r="O3903" i="1"/>
  <c r="O2305" i="1"/>
  <c r="O115" i="1"/>
  <c r="O3022" i="1"/>
  <c r="O1624" i="1"/>
  <c r="O3892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858" i="1"/>
  <c r="O989" i="1"/>
  <c r="O2549" i="1"/>
  <c r="O2381" i="1"/>
  <c r="O2552" i="1"/>
  <c r="O473" i="1"/>
  <c r="O2721" i="1"/>
  <c r="O1746" i="1"/>
  <c r="O956" i="1"/>
  <c r="O1899" i="1"/>
  <c r="O3900" i="1"/>
  <c r="O1036" i="1"/>
  <c r="O2532" i="1"/>
  <c r="O341" i="1"/>
  <c r="O1398" i="1"/>
  <c r="O2311" i="1"/>
  <c r="O88" i="1"/>
  <c r="O2631" i="1"/>
  <c r="O1090" i="1"/>
  <c r="O2352" i="1"/>
  <c r="O2286" i="1"/>
  <c r="O1211" i="1"/>
  <c r="O3865" i="1"/>
  <c r="O390" i="1"/>
  <c r="O4027" i="1"/>
  <c r="O2178" i="1"/>
  <c r="O733" i="1"/>
  <c r="O3708" i="1"/>
  <c r="O3104" i="1"/>
  <c r="O2531" i="1"/>
  <c r="O276" i="1"/>
  <c r="O1645" i="1"/>
  <c r="O1631" i="1"/>
  <c r="O1358" i="1"/>
  <c r="O3891" i="1"/>
  <c r="O1526" i="1"/>
  <c r="O3860" i="1"/>
  <c r="O852" i="1"/>
  <c r="O1936" i="1"/>
  <c r="O3859" i="1"/>
  <c r="O1203" i="1"/>
  <c r="O4069" i="1"/>
  <c r="O2371" i="1"/>
  <c r="O739" i="1"/>
  <c r="O703" i="1"/>
  <c r="O2550" i="1"/>
  <c r="O1253" i="1"/>
  <c r="O835" i="1"/>
  <c r="O3869" i="1"/>
  <c r="O410" i="1"/>
  <c r="O804" i="1"/>
  <c r="O3731" i="1"/>
  <c r="O2094" i="1"/>
  <c r="O1257" i="1"/>
  <c r="O2699" i="1"/>
  <c r="O1623" i="1"/>
  <c r="O16" i="1"/>
  <c r="O2320" i="1"/>
  <c r="O2306" i="1"/>
  <c r="O1607" i="1"/>
  <c r="O1860" i="1"/>
  <c r="O2191" i="1"/>
  <c r="O3703" i="1"/>
  <c r="O1202" i="1"/>
  <c r="O3752" i="1"/>
  <c r="O13" i="1"/>
  <c r="O1745" i="1"/>
  <c r="O2100" i="1"/>
  <c r="O847" i="1"/>
  <c r="O3873" i="1"/>
  <c r="O3866" i="1"/>
  <c r="O293" i="1"/>
  <c r="O3890" i="1"/>
  <c r="O47" i="1"/>
  <c r="O264" i="1"/>
  <c r="O2498" i="1"/>
  <c r="O3862" i="1"/>
  <c r="O3868" i="1"/>
  <c r="O1350" i="1"/>
  <c r="O3728" i="1"/>
  <c r="O2065" i="1"/>
  <c r="O266" i="1"/>
  <c r="O2251" i="1"/>
  <c r="O278" i="1"/>
  <c r="O1816" i="1"/>
  <c r="O2395" i="1"/>
  <c r="O1182" i="1"/>
  <c r="O1034" i="1"/>
  <c r="O3091" i="1"/>
  <c r="O3853" i="1"/>
  <c r="O3707" i="1"/>
  <c r="O841" i="1"/>
  <c r="O846" i="1"/>
  <c r="O3748" i="1"/>
  <c r="O1759" i="1"/>
  <c r="O3849" i="1"/>
  <c r="O2384" i="1"/>
  <c r="O3543" i="1"/>
  <c r="O1369" i="1"/>
  <c r="O3725" i="1"/>
  <c r="O3720" i="1"/>
  <c r="O924" i="1"/>
  <c r="O3736" i="1"/>
  <c r="O3744" i="1"/>
  <c r="O1346" i="1"/>
  <c r="O3709" i="1"/>
  <c r="O382" i="1"/>
  <c r="O1758" i="1"/>
  <c r="O120" i="1"/>
  <c r="O2166" i="1"/>
  <c r="O3741" i="1"/>
  <c r="O321" i="1"/>
  <c r="O3852" i="1"/>
  <c r="O2357" i="1"/>
  <c r="O1934" i="1"/>
  <c r="O3700" i="1"/>
  <c r="O3848" i="1"/>
  <c r="O15" i="1"/>
  <c r="O754" i="1"/>
  <c r="O828" i="1"/>
  <c r="O647" i="1"/>
  <c r="O270" i="1"/>
  <c r="O2409" i="1"/>
  <c r="O267" i="1"/>
  <c r="O1647" i="1"/>
  <c r="O1370" i="1"/>
  <c r="O2197" i="1"/>
  <c r="O3812" i="1"/>
  <c r="O3851" i="1"/>
  <c r="O3774" i="1"/>
  <c r="O2275" i="1"/>
  <c r="O2460" i="1"/>
  <c r="O3850" i="1"/>
  <c r="O3816" i="1"/>
  <c r="O806" i="1"/>
  <c r="O2240" i="1"/>
  <c r="O3718" i="1"/>
  <c r="O3726" i="1"/>
  <c r="O725" i="1"/>
  <c r="O1389" i="1"/>
  <c r="O3729" i="1"/>
  <c r="O329" i="1"/>
  <c r="O1806" i="1"/>
  <c r="O729" i="1"/>
  <c r="O1612" i="1"/>
  <c r="O2322" i="1"/>
  <c r="O1433" i="1"/>
  <c r="O3730" i="1"/>
  <c r="O1784" i="1"/>
  <c r="O2280" i="1"/>
  <c r="O113" i="1"/>
  <c r="O3775" i="1"/>
  <c r="O2289" i="1"/>
  <c r="O2063" i="1"/>
  <c r="O1805" i="1"/>
  <c r="O275" i="1"/>
  <c r="O49" i="1"/>
  <c r="O3799" i="1"/>
  <c r="O3735" i="1"/>
  <c r="O3655" i="1"/>
  <c r="O35" i="1"/>
  <c r="O2182" i="1"/>
  <c r="O3601" i="1"/>
  <c r="O1383" i="1"/>
  <c r="O3742" i="1"/>
  <c r="O2175" i="1"/>
  <c r="O1761" i="1"/>
  <c r="O3113" i="1"/>
  <c r="O274" i="1"/>
  <c r="O1887" i="1"/>
  <c r="O3047" i="1"/>
  <c r="O1274" i="1"/>
  <c r="O1537" i="1"/>
  <c r="O3738" i="1"/>
  <c r="O3749" i="1"/>
  <c r="O3810" i="1"/>
  <c r="O3817" i="1"/>
  <c r="O405" i="1"/>
  <c r="O3739" i="1"/>
  <c r="O94" i="1"/>
  <c r="O396" i="1"/>
  <c r="O3693" i="1"/>
  <c r="O4101" i="1"/>
  <c r="O3710" i="1"/>
  <c r="O1649" i="1"/>
  <c r="O2116" i="1"/>
  <c r="O3705" i="1"/>
  <c r="O3128" i="1"/>
  <c r="O3702" i="1"/>
  <c r="O731" i="1"/>
  <c r="O3732" i="1"/>
  <c r="O1251" i="1"/>
  <c r="O3023" i="1"/>
  <c r="O3692" i="1"/>
  <c r="O1702" i="1"/>
  <c r="O1352" i="1"/>
  <c r="O114" i="1"/>
  <c r="O1009" i="1"/>
  <c r="O3737" i="1"/>
  <c r="O247" i="1"/>
  <c r="O3750" i="1"/>
  <c r="O3727" i="1"/>
  <c r="O3755" i="1"/>
  <c r="O2983" i="1"/>
  <c r="O2663" i="1"/>
  <c r="O1616" i="1"/>
  <c r="O3740" i="1"/>
  <c r="O746" i="1"/>
  <c r="O2984" i="1"/>
  <c r="O3722" i="1"/>
  <c r="O3675" i="1"/>
  <c r="O761" i="1"/>
  <c r="O2264" i="1"/>
  <c r="O3660" i="1"/>
  <c r="O2107" i="1"/>
  <c r="O2082" i="1"/>
  <c r="O3706" i="1"/>
  <c r="O3723" i="1"/>
  <c r="O843" i="1"/>
  <c r="O1038" i="1"/>
  <c r="O3734" i="1"/>
  <c r="O2164" i="1"/>
  <c r="O1068" i="1"/>
  <c r="O2055" i="1"/>
  <c r="O3762" i="1"/>
  <c r="O3661" i="1"/>
  <c r="O838" i="1"/>
  <c r="O2534" i="1"/>
  <c r="O2546" i="1"/>
  <c r="O3813" i="1"/>
  <c r="O3719" i="1"/>
  <c r="O108" i="1"/>
  <c r="O3745" i="1"/>
  <c r="O3733" i="1"/>
  <c r="O3811" i="1"/>
  <c r="O669" i="1"/>
  <c r="O3746" i="1"/>
  <c r="O801" i="1"/>
  <c r="O2476" i="1"/>
  <c r="O102" i="1"/>
  <c r="O296" i="1"/>
  <c r="O2524" i="1"/>
  <c r="O3765" i="1"/>
  <c r="O3818" i="1"/>
  <c r="O1037" i="1"/>
  <c r="O1578" i="1"/>
  <c r="O1911" i="1"/>
  <c r="O3783" i="1"/>
  <c r="O2385" i="1"/>
  <c r="O478" i="1"/>
  <c r="O3699" i="1"/>
  <c r="O2213" i="1"/>
  <c r="O481" i="1"/>
  <c r="O2278" i="1"/>
  <c r="O1787" i="1"/>
  <c r="O1400" i="1"/>
  <c r="O1254" i="1"/>
  <c r="O2268" i="1"/>
  <c r="O292" i="1"/>
  <c r="O851" i="1"/>
  <c r="O3686" i="1"/>
  <c r="O3670" i="1"/>
  <c r="O1025" i="1"/>
  <c r="O2662" i="1"/>
  <c r="O3014" i="1"/>
  <c r="O2491" i="1"/>
  <c r="O1385" i="1"/>
  <c r="O996" i="1"/>
  <c r="O1873" i="1"/>
  <c r="O1638" i="1"/>
  <c r="O3546" i="1"/>
  <c r="O62" i="1"/>
  <c r="O64" i="1"/>
  <c r="O2455" i="1"/>
  <c r="O923" i="1"/>
  <c r="O3115" i="1"/>
  <c r="O704" i="1"/>
  <c r="O3687" i="1"/>
  <c r="O3697" i="1"/>
  <c r="O3570" i="1"/>
  <c r="O3691" i="1"/>
  <c r="O2147" i="1"/>
  <c r="O3695" i="1"/>
  <c r="O3608" i="1"/>
  <c r="O752" i="1"/>
  <c r="O3758" i="1"/>
  <c r="O3674" i="1"/>
  <c r="O3678" i="1"/>
  <c r="O1654" i="1"/>
  <c r="O1527" i="1"/>
  <c r="O119" i="1"/>
  <c r="O2528" i="1"/>
  <c r="O2533" i="1"/>
  <c r="O2483" i="1"/>
  <c r="O3689" i="1"/>
  <c r="O2499" i="1"/>
  <c r="O810" i="1"/>
  <c r="O3696" i="1"/>
  <c r="O185" i="1"/>
  <c r="O2212" i="1"/>
  <c r="O3619" i="1"/>
  <c r="O3669" i="1"/>
  <c r="O3490" i="1"/>
  <c r="O3761" i="1"/>
  <c r="O3688" i="1"/>
  <c r="O3666" i="1"/>
  <c r="O3035" i="1"/>
  <c r="O253" i="1"/>
  <c r="O7" i="1"/>
  <c r="O2619" i="1"/>
  <c r="O2068" i="1"/>
  <c r="O3505" i="1"/>
  <c r="O1573" i="1"/>
  <c r="O1386" i="1"/>
  <c r="O1464" i="1"/>
  <c r="O3607" i="1"/>
  <c r="O2293" i="1"/>
  <c r="O469" i="1"/>
  <c r="O1669" i="1"/>
  <c r="O2667" i="1"/>
  <c r="O2060" i="1"/>
  <c r="O3770" i="1"/>
  <c r="O1922" i="1"/>
  <c r="O3664" i="1"/>
  <c r="O2530" i="1"/>
  <c r="O817" i="1"/>
  <c r="O3614" i="1"/>
  <c r="O1249" i="1"/>
  <c r="O2111" i="1"/>
  <c r="O3667" i="1"/>
  <c r="O3511" i="1"/>
  <c r="O2173" i="1"/>
  <c r="O3020" i="1"/>
  <c r="O2741" i="1"/>
  <c r="O2096" i="1"/>
  <c r="O3672" i="1"/>
  <c r="O809" i="1"/>
  <c r="O1798" i="1"/>
  <c r="O861" i="1"/>
  <c r="O1667" i="1"/>
  <c r="O2486" i="1"/>
  <c r="O3566" i="1"/>
  <c r="O3795" i="1"/>
  <c r="O1267" i="1"/>
  <c r="O1890" i="1"/>
  <c r="O811" i="1"/>
  <c r="O3545" i="1"/>
  <c r="O3532" i="1"/>
  <c r="O1275" i="1"/>
  <c r="O3662" i="1"/>
  <c r="O1533" i="1"/>
  <c r="O2323" i="1"/>
  <c r="O305" i="1"/>
  <c r="O2176" i="1"/>
  <c r="O1405" i="1"/>
  <c r="O1593" i="1"/>
  <c r="O3668" i="1"/>
  <c r="O2529" i="1"/>
  <c r="O3530" i="1"/>
  <c r="O3665" i="1"/>
  <c r="O2336" i="1"/>
  <c r="O3677" i="1"/>
  <c r="O1380" i="1"/>
  <c r="O3949" i="1"/>
  <c r="O1634" i="1"/>
  <c r="O2940" i="1"/>
  <c r="O3652" i="1"/>
  <c r="O32" i="1"/>
  <c r="O3506" i="1"/>
  <c r="O3602" i="1"/>
  <c r="O1505" i="1"/>
  <c r="O77" i="1"/>
  <c r="O3659" i="1"/>
  <c r="O1630" i="1"/>
  <c r="O3671" i="1"/>
  <c r="O3680" i="1"/>
  <c r="O2088" i="1"/>
  <c r="O1668" i="1"/>
  <c r="O800" i="1"/>
  <c r="O3657" i="1"/>
  <c r="O3663" i="1"/>
  <c r="O2083" i="1"/>
  <c r="O3679" i="1"/>
  <c r="O3531" i="1"/>
  <c r="O3676" i="1"/>
  <c r="O84" i="1"/>
  <c r="O3654" i="1"/>
  <c r="O3656" i="1"/>
  <c r="O3051" i="1"/>
  <c r="O3673" i="1"/>
  <c r="O1781" i="1"/>
  <c r="O246" i="1"/>
  <c r="O118" i="1"/>
  <c r="O747" i="1"/>
  <c r="O2101" i="1"/>
  <c r="O1861" i="1"/>
  <c r="O2713" i="1"/>
  <c r="O2304" i="1"/>
  <c r="O1397" i="1"/>
  <c r="O2548" i="1"/>
  <c r="O3557" i="1"/>
  <c r="O2547" i="1"/>
  <c r="O3834" i="1"/>
  <c r="O3595" i="1"/>
  <c r="O3609" i="1"/>
  <c r="O3621" i="1"/>
  <c r="O4005" i="1"/>
  <c r="O1529" i="1"/>
  <c r="O316" i="1"/>
  <c r="O1651" i="1"/>
  <c r="O3605" i="1"/>
  <c r="O3606" i="1"/>
  <c r="O3759" i="1"/>
  <c r="O1250" i="1"/>
  <c r="O2030" i="1"/>
  <c r="O553" i="1"/>
  <c r="O2553" i="1"/>
  <c r="O3526" i="1"/>
  <c r="O3622" i="1"/>
  <c r="O1262" i="1"/>
  <c r="O2928" i="1"/>
  <c r="O2543" i="1"/>
  <c r="O2308" i="1"/>
  <c r="O343" i="1"/>
  <c r="O3548" i="1"/>
  <c r="O3617" i="1"/>
  <c r="O3611" i="1"/>
  <c r="O31" i="1"/>
  <c r="O110" i="1"/>
  <c r="O3997" i="1"/>
  <c r="O2556" i="1"/>
  <c r="O854" i="1"/>
  <c r="O3603" i="1"/>
  <c r="O3615" i="1"/>
  <c r="O3624" i="1"/>
  <c r="O3616" i="1"/>
  <c r="O2287" i="1"/>
  <c r="O356" i="1"/>
  <c r="O3547" i="1"/>
  <c r="O90" i="1"/>
  <c r="O93" i="1"/>
  <c r="O778" i="1"/>
  <c r="O3623" i="1"/>
  <c r="O824" i="1"/>
  <c r="O3495" i="1"/>
  <c r="O969" i="1"/>
  <c r="O753" i="1"/>
  <c r="O689" i="1"/>
  <c r="O3568" i="1"/>
  <c r="O2222" i="1"/>
  <c r="O3612" i="1"/>
  <c r="O2937" i="1"/>
  <c r="O3620" i="1"/>
  <c r="O3844" i="1"/>
  <c r="O3618" i="1"/>
  <c r="O3613" i="1"/>
  <c r="O272" i="1"/>
  <c r="O3017" i="1"/>
  <c r="O3537" i="1"/>
  <c r="O10" i="1"/>
  <c r="O103" i="1"/>
  <c r="O833" i="1"/>
  <c r="O1681" i="1"/>
  <c r="O651" i="1"/>
  <c r="O3529" i="1"/>
  <c r="O3524" i="1"/>
  <c r="O3593" i="1"/>
  <c r="O2167" i="1"/>
  <c r="O2602" i="1"/>
  <c r="O2090" i="1"/>
  <c r="O3554" i="1"/>
  <c r="O1678" i="1"/>
  <c r="O1883" i="1"/>
  <c r="O3599" i="1"/>
  <c r="O2704" i="1"/>
  <c r="O3504" i="1"/>
  <c r="O1926" i="1"/>
  <c r="O1606" i="1"/>
  <c r="O3127" i="1"/>
  <c r="O2679" i="1"/>
  <c r="O1581" i="1"/>
  <c r="O1076" i="1"/>
  <c r="O3521" i="1"/>
  <c r="O3847" i="1"/>
  <c r="O100" i="1"/>
  <c r="O3466" i="1"/>
  <c r="O121" i="1"/>
  <c r="O2617" i="1"/>
  <c r="O3590" i="1"/>
  <c r="O36" i="1"/>
  <c r="O2698" i="1"/>
  <c r="O2117" i="1"/>
  <c r="O3556" i="1"/>
  <c r="O3565" i="1"/>
  <c r="O1884" i="1"/>
  <c r="O1823" i="1"/>
  <c r="O1476" i="1"/>
  <c r="O3598" i="1"/>
  <c r="O3510" i="1"/>
  <c r="O2478" i="1"/>
  <c r="O380" i="1"/>
  <c r="O1360" i="1"/>
  <c r="O3597" i="1"/>
  <c r="O3600" i="1"/>
  <c r="O1889" i="1"/>
  <c r="O3562" i="1"/>
  <c r="O2464" i="1"/>
  <c r="O3514" i="1"/>
  <c r="O2674" i="1"/>
  <c r="O3555" i="1"/>
  <c r="O748" i="1"/>
  <c r="O2388" i="1"/>
  <c r="O3596" i="1"/>
  <c r="O3498" i="1"/>
  <c r="O2603" i="1"/>
  <c r="O2165" i="1"/>
  <c r="O1096" i="1"/>
  <c r="O3558" i="1"/>
  <c r="O55" i="1"/>
  <c r="O3522" i="1"/>
  <c r="O3567" i="1"/>
  <c r="O3569" i="1"/>
  <c r="O3541" i="1"/>
  <c r="O3571" i="1"/>
  <c r="O3592" i="1"/>
  <c r="O2446" i="1"/>
  <c r="O2934" i="1"/>
  <c r="O3538" i="1"/>
  <c r="O3553" i="1"/>
  <c r="O2086" i="1"/>
  <c r="O2314" i="1"/>
  <c r="O2321" i="1"/>
  <c r="O799" i="1"/>
  <c r="O1214" i="1"/>
  <c r="O3042" i="1"/>
  <c r="O2260" i="1"/>
  <c r="O742" i="1"/>
  <c r="O1850" i="1"/>
  <c r="O1459" i="1"/>
  <c r="O1190" i="1"/>
  <c r="O1931" i="1"/>
  <c r="O3591" i="1"/>
  <c r="O2490" i="1"/>
  <c r="O898" i="1"/>
  <c r="O1181" i="1"/>
  <c r="O2554" i="1"/>
  <c r="O3550" i="1"/>
  <c r="O1022" i="1"/>
  <c r="O3636" i="1"/>
  <c r="O3534" i="1"/>
  <c r="O1986" i="1"/>
  <c r="O414" i="1"/>
  <c r="O2642" i="1"/>
  <c r="O3508" i="1"/>
  <c r="O2632" i="1"/>
  <c r="O1339" i="1"/>
  <c r="O807" i="1"/>
  <c r="O3559" i="1"/>
  <c r="O3496" i="1"/>
  <c r="O2994" i="1"/>
  <c r="O3536" i="1"/>
  <c r="O1278" i="1"/>
  <c r="O1689" i="1"/>
  <c r="O1754" i="1"/>
  <c r="O3445" i="1"/>
  <c r="O3469" i="1"/>
  <c r="O3442" i="1"/>
  <c r="O3540" i="1"/>
  <c r="O116" i="1"/>
  <c r="O1462" i="1"/>
  <c r="O3512" i="1"/>
  <c r="O3387" i="1"/>
  <c r="O3563" i="1"/>
  <c r="O3552" i="1"/>
  <c r="O3488" i="1"/>
  <c r="O3551" i="1"/>
  <c r="O3560" i="1"/>
  <c r="O1357" i="1"/>
  <c r="O2183" i="1"/>
  <c r="O3561" i="1"/>
  <c r="O1666" i="1"/>
  <c r="O1237" i="1"/>
  <c r="O3533" i="1"/>
  <c r="O1392" i="1"/>
  <c r="O3509" i="1"/>
  <c r="O3528" i="1"/>
  <c r="O3564" i="1"/>
  <c r="O839" i="1"/>
  <c r="O3549" i="1"/>
  <c r="O3842" i="1"/>
  <c r="O407" i="1"/>
  <c r="O339" i="1"/>
  <c r="O3507" i="1"/>
  <c r="O3005" i="1"/>
  <c r="O3010" i="1"/>
  <c r="O3525" i="1"/>
  <c r="O212" i="1"/>
  <c r="O3542" i="1"/>
  <c r="O3544" i="1"/>
  <c r="O2285" i="1"/>
  <c r="O1849" i="1"/>
  <c r="O661" i="1"/>
  <c r="O3527" i="1"/>
  <c r="O408" i="1"/>
  <c r="O12" i="1"/>
  <c r="O3787" i="1"/>
  <c r="O654" i="1"/>
  <c r="O735" i="1"/>
  <c r="O2091" i="1"/>
  <c r="O3323" i="1"/>
  <c r="O2562" i="1"/>
  <c r="O1826" i="1"/>
  <c r="O4047" i="1"/>
  <c r="O168" i="1"/>
  <c r="O1859" i="1"/>
  <c r="O2099" i="1"/>
  <c r="O3513" i="1"/>
  <c r="O3535" i="1"/>
  <c r="O3539" i="1"/>
  <c r="O3470" i="1"/>
  <c r="O3756" i="1"/>
  <c r="O3782" i="1"/>
  <c r="O500" i="1"/>
  <c r="O3932" i="1"/>
  <c r="O2276" i="1"/>
  <c r="O1106" i="1"/>
  <c r="O1914" i="1"/>
  <c r="O1231" i="1"/>
  <c r="O3503" i="1"/>
  <c r="O3430" i="1"/>
  <c r="O1193" i="1"/>
  <c r="O3443" i="1"/>
  <c r="O2168" i="1"/>
  <c r="O1928" i="1"/>
  <c r="O3492" i="1"/>
  <c r="O308" i="1"/>
  <c r="O3500" i="1"/>
  <c r="O3489" i="1"/>
  <c r="O840" i="1"/>
  <c r="O978" i="1"/>
  <c r="O2022" i="1"/>
  <c r="O1650" i="1"/>
  <c r="O2967" i="1"/>
  <c r="O3425" i="1"/>
  <c r="O1168" i="1"/>
  <c r="O3160" i="1"/>
  <c r="O3434" i="1"/>
  <c r="O3779" i="1"/>
  <c r="O3487" i="1"/>
  <c r="O3458" i="1"/>
  <c r="O2579" i="1"/>
  <c r="O1376" i="1"/>
  <c r="O1394" i="1"/>
  <c r="O2673" i="1"/>
  <c r="O805" i="1"/>
  <c r="O404" i="1"/>
  <c r="O1652" i="1"/>
  <c r="O795" i="1"/>
  <c r="O3898" i="1"/>
  <c r="O3447" i="1"/>
  <c r="O3366" i="1"/>
  <c r="O2628" i="1"/>
  <c r="O4010" i="1"/>
  <c r="O1671" i="1"/>
  <c r="O1866" i="1"/>
  <c r="O3454" i="1"/>
  <c r="O40" i="1"/>
  <c r="O3493" i="1"/>
  <c r="O521" i="1"/>
  <c r="O3451" i="1"/>
  <c r="O722" i="1"/>
  <c r="O1902" i="1"/>
  <c r="O1404" i="1"/>
  <c r="O3204" i="1"/>
  <c r="O589" i="1"/>
  <c r="O3444" i="1"/>
  <c r="O2149" i="1"/>
  <c r="O2458" i="1"/>
  <c r="O1937" i="1"/>
  <c r="O1603" i="1"/>
  <c r="O3432" i="1"/>
  <c r="O866" i="1"/>
  <c r="O2936" i="1"/>
  <c r="O4100" i="1"/>
  <c r="O1201" i="1"/>
  <c r="O1675" i="1"/>
  <c r="O3459" i="1"/>
  <c r="O822" i="1"/>
  <c r="O2942" i="1"/>
  <c r="O1903" i="1"/>
  <c r="O3468" i="1"/>
  <c r="O3441" i="1"/>
  <c r="O3433" i="1"/>
  <c r="O2277" i="1"/>
  <c r="O3473" i="1"/>
  <c r="O3446" i="1"/>
  <c r="O1216" i="1"/>
  <c r="O3318" i="1"/>
  <c r="O1930" i="1"/>
  <c r="O1582" i="1"/>
  <c r="O3252" i="1"/>
  <c r="O3463" i="1"/>
  <c r="O2477" i="1"/>
  <c r="O3275" i="1"/>
  <c r="O89" i="1"/>
  <c r="O853" i="1"/>
  <c r="O844" i="1"/>
  <c r="O3201" i="1"/>
  <c r="O977" i="1"/>
  <c r="O1261" i="1"/>
  <c r="O3456" i="1"/>
  <c r="O1895" i="1"/>
  <c r="O3435" i="1"/>
  <c r="O3455" i="1"/>
  <c r="O1362" i="1"/>
  <c r="O378" i="1"/>
  <c r="O3460" i="1"/>
  <c r="O2542" i="1"/>
  <c r="O3449" i="1"/>
  <c r="O1509" i="1"/>
  <c r="O3248" i="1"/>
  <c r="O3448" i="1"/>
  <c r="O2935" i="1"/>
  <c r="O3376" i="1"/>
  <c r="O2317" i="1"/>
  <c r="O3457" i="1"/>
  <c r="O3465" i="1"/>
  <c r="O3431" i="1"/>
  <c r="O3348" i="1"/>
  <c r="O3464" i="1"/>
  <c r="O3274" i="1"/>
  <c r="O1349" i="1"/>
  <c r="O3371" i="1"/>
  <c r="O760" i="1"/>
  <c r="O988" i="1"/>
  <c r="O3209" i="1"/>
  <c r="O3428" i="1"/>
  <c r="O757" i="1"/>
  <c r="O3379" i="1"/>
  <c r="O862" i="1"/>
  <c r="O1015" i="1"/>
  <c r="O728" i="1"/>
  <c r="O1643" i="1"/>
  <c r="O2988" i="1"/>
  <c r="O1699" i="1"/>
  <c r="O3453" i="1"/>
  <c r="O4038" i="1"/>
  <c r="O767" i="1"/>
  <c r="O3780" i="1"/>
  <c r="O3467" i="1"/>
  <c r="O3471" i="1"/>
  <c r="O3352" i="1"/>
  <c r="O794" i="1"/>
  <c r="O1359" i="1"/>
  <c r="O1637" i="1"/>
  <c r="O1844" i="1"/>
  <c r="O2179" i="1"/>
  <c r="O2248" i="1"/>
  <c r="O2422" i="1"/>
  <c r="O3452" i="1"/>
  <c r="O1831" i="1"/>
  <c r="O3429" i="1"/>
  <c r="O2097" i="1"/>
  <c r="O2468" i="1"/>
  <c r="O3450" i="1"/>
  <c r="O3461" i="1"/>
  <c r="O3462" i="1"/>
  <c r="O3776" i="1"/>
  <c r="O3935" i="1"/>
  <c r="O2672" i="1"/>
  <c r="O3501" i="1"/>
  <c r="O947" i="1"/>
  <c r="O1052" i="1"/>
  <c r="O3107" i="1"/>
  <c r="O692" i="1"/>
  <c r="O2220" i="1"/>
  <c r="O1223" i="1"/>
  <c r="O894" i="1"/>
  <c r="O3350" i="1"/>
  <c r="O1933" i="1"/>
  <c r="O3326" i="1"/>
  <c r="O1247" i="1"/>
  <c r="O3335" i="1"/>
  <c r="O3336" i="1"/>
  <c r="O1691" i="1"/>
  <c r="O3426" i="1"/>
  <c r="O815" i="1"/>
  <c r="O1694" i="1"/>
  <c r="O3353" i="1"/>
  <c r="O74" i="1"/>
  <c r="O68" i="1"/>
  <c r="O25" i="1"/>
  <c r="O3012" i="1"/>
  <c r="O3912" i="1"/>
  <c r="O107" i="1"/>
  <c r="O3314" i="1"/>
  <c r="O891" i="1"/>
  <c r="O3805" i="1"/>
  <c r="O1803" i="1"/>
  <c r="O2108" i="1"/>
  <c r="O2929" i="1"/>
  <c r="O837" i="1"/>
  <c r="O1248" i="1"/>
  <c r="O1629" i="1"/>
  <c r="O1989" i="1"/>
  <c r="O3769" i="1"/>
  <c r="O2555" i="1"/>
  <c r="O3421" i="1"/>
  <c r="O69" i="1"/>
  <c r="O2465" i="1"/>
  <c r="O3351" i="1"/>
  <c r="O699" i="1"/>
  <c r="O1924" i="1"/>
  <c r="O3418" i="1"/>
  <c r="O3344" i="1"/>
  <c r="O4087" i="1"/>
  <c r="O2256" i="1"/>
  <c r="O1024" i="1"/>
  <c r="O972" i="1"/>
  <c r="O1245" i="1"/>
  <c r="O4041" i="1"/>
  <c r="O3378" i="1"/>
  <c r="O1769" i="1"/>
  <c r="O802" i="1"/>
  <c r="O2625" i="1"/>
  <c r="O65" i="1"/>
  <c r="O2103" i="1"/>
  <c r="O3370" i="1"/>
  <c r="O716" i="1"/>
  <c r="O3343" i="1"/>
  <c r="O73" i="1"/>
  <c r="O803" i="1"/>
  <c r="O213" i="1"/>
  <c r="O785" i="1"/>
  <c r="O2466" i="1"/>
  <c r="O3384" i="1"/>
  <c r="O3310" i="1"/>
  <c r="O3422" i="1"/>
  <c r="O1648" i="1"/>
  <c r="O3386" i="1"/>
  <c r="O187" i="1"/>
  <c r="O1481" i="1"/>
  <c r="O1728" i="1"/>
  <c r="O111" i="1"/>
  <c r="O3364" i="1"/>
  <c r="O2205" i="1"/>
  <c r="O3393" i="1"/>
  <c r="O1800" i="1"/>
  <c r="O3321" i="1"/>
  <c r="O1040" i="1"/>
  <c r="O1744" i="1"/>
  <c r="O3362" i="1"/>
  <c r="O3251" i="1"/>
  <c r="O3388" i="1"/>
  <c r="O50" i="1"/>
  <c r="O1766" i="1"/>
  <c r="O3334" i="1"/>
  <c r="O2109" i="1"/>
  <c r="O1098" i="1"/>
  <c r="O3333" i="1"/>
  <c r="O826" i="1"/>
  <c r="O2557" i="1"/>
  <c r="O2294" i="1"/>
  <c r="O3394" i="1"/>
  <c r="O2470" i="1"/>
  <c r="O1657" i="1"/>
  <c r="O3360" i="1"/>
  <c r="O649" i="1"/>
  <c r="O3264" i="1"/>
  <c r="O3419" i="1"/>
  <c r="O17" i="1"/>
  <c r="O1891" i="1"/>
  <c r="O209" i="1"/>
  <c r="O2113" i="1"/>
  <c r="O4021" i="1"/>
  <c r="O3347" i="1"/>
  <c r="O3420" i="1"/>
  <c r="O1554" i="1"/>
  <c r="O4081" i="1"/>
  <c r="O2134" i="1"/>
  <c r="O1285" i="1"/>
  <c r="O3372" i="1"/>
  <c r="O3341" i="1"/>
  <c r="O3083" i="1"/>
  <c r="O3342" i="1"/>
  <c r="O3286" i="1"/>
  <c r="O1827" i="1"/>
  <c r="O2536" i="1"/>
  <c r="O1566" i="1"/>
  <c r="O3358" i="1"/>
  <c r="O2896" i="1"/>
  <c r="O2309" i="1"/>
  <c r="O3377" i="1"/>
  <c r="O3329" i="1"/>
  <c r="O3380" i="1"/>
  <c r="O3317" i="1"/>
  <c r="O2772" i="1"/>
  <c r="O66" i="1"/>
  <c r="O1246" i="1"/>
  <c r="O3319" i="1"/>
  <c r="O756" i="1"/>
  <c r="O3356" i="1"/>
  <c r="O1167" i="1"/>
  <c r="O1058" i="1"/>
  <c r="O3197" i="1"/>
  <c r="O385" i="1"/>
  <c r="O2487" i="1"/>
  <c r="O3375" i="1"/>
  <c r="O3349" i="1"/>
  <c r="O3367" i="1"/>
  <c r="O629" i="1"/>
  <c r="O819" i="1"/>
  <c r="O3330" i="1"/>
  <c r="O3361" i="1"/>
  <c r="O1841" i="1"/>
  <c r="O2650" i="1"/>
  <c r="O1923" i="1"/>
  <c r="O3325" i="1"/>
  <c r="O3331" i="1"/>
  <c r="O3332" i="1"/>
  <c r="O3385" i="1"/>
  <c r="O3346" i="1"/>
  <c r="O3395" i="1"/>
  <c r="O3368" i="1"/>
  <c r="O790" i="1"/>
  <c r="O1843" i="1"/>
  <c r="O3784" i="1"/>
  <c r="O3328" i="1"/>
  <c r="O409" i="1"/>
  <c r="O4024" i="1"/>
  <c r="O3389" i="1"/>
  <c r="O2957" i="1"/>
  <c r="O42" i="1"/>
  <c r="O3373" i="1"/>
  <c r="O1263" i="1"/>
  <c r="O1858" i="1"/>
  <c r="O3392" i="1"/>
  <c r="O3396" i="1"/>
  <c r="O3327" i="1"/>
  <c r="O1443" i="1"/>
  <c r="O1828" i="1"/>
  <c r="O3354" i="1"/>
  <c r="O3369" i="1"/>
  <c r="O3381" i="1"/>
  <c r="O1653" i="1"/>
  <c r="O2121" i="1"/>
  <c r="O3374" i="1"/>
  <c r="O3300" i="1"/>
  <c r="O3390" i="1"/>
  <c r="O1673" i="1"/>
  <c r="O1636" i="1"/>
  <c r="O3383" i="1"/>
  <c r="O2112" i="1"/>
  <c r="O750" i="1"/>
  <c r="O2431" i="1"/>
  <c r="O3355" i="1"/>
  <c r="O3777" i="1"/>
  <c r="O22" i="1"/>
  <c r="O3324" i="1"/>
  <c r="O3247" i="1"/>
  <c r="O885" i="1"/>
  <c r="O3345" i="1"/>
  <c r="O1605" i="1"/>
  <c r="O43" i="1"/>
  <c r="O46" i="1"/>
  <c r="O1621" i="1"/>
  <c r="O2209" i="1"/>
  <c r="O2475" i="1"/>
  <c r="O2482" i="1"/>
  <c r="O2939" i="1"/>
  <c r="O3357" i="1"/>
  <c r="O3359" i="1"/>
  <c r="O3363" i="1"/>
  <c r="O3365" i="1"/>
  <c r="O3382" i="1"/>
  <c r="O3772" i="1"/>
  <c r="O2206" i="1"/>
  <c r="O1786" i="1"/>
  <c r="O915" i="1"/>
  <c r="O2624" i="1"/>
  <c r="O1716" i="1"/>
  <c r="O3311" i="1"/>
  <c r="O3250" i="1"/>
  <c r="O832" i="1"/>
  <c r="O28" i="1"/>
  <c r="O2382" i="1"/>
  <c r="O1674" i="1"/>
  <c r="O3044" i="1"/>
  <c r="O3263" i="1"/>
  <c r="O2497" i="1"/>
  <c r="O501" i="1"/>
  <c r="O3957" i="1"/>
  <c r="O2677" i="1"/>
  <c r="O987" i="1"/>
  <c r="O2621" i="1"/>
  <c r="O2316" i="1"/>
  <c r="O1472" i="1"/>
  <c r="O1775" i="1"/>
  <c r="O440" i="1"/>
  <c r="O3241" i="1"/>
  <c r="O2638" i="1"/>
  <c r="O2981" i="1"/>
  <c r="O3307" i="1"/>
  <c r="O2577" i="1"/>
  <c r="O3032" i="1"/>
  <c r="O667" i="1"/>
  <c r="O4058" i="1"/>
  <c r="O791" i="1"/>
  <c r="O3169" i="1"/>
  <c r="O3146" i="1"/>
  <c r="O1839" i="1"/>
  <c r="O2010" i="1"/>
  <c r="O3235" i="1"/>
  <c r="O3271" i="1"/>
  <c r="O483" i="1"/>
  <c r="O3315" i="1"/>
  <c r="O3102" i="1"/>
  <c r="O3285" i="1"/>
  <c r="O2597" i="1"/>
  <c r="O1082" i="1"/>
  <c r="O3279" i="1"/>
  <c r="O1475" i="1"/>
  <c r="O3316" i="1"/>
  <c r="O1100" i="1"/>
  <c r="O1641" i="1"/>
  <c r="O3198" i="1"/>
  <c r="O3277" i="1"/>
  <c r="O3287" i="1"/>
  <c r="O4004" i="1"/>
  <c r="O2361" i="1"/>
  <c r="O1265" i="1"/>
  <c r="O3830" i="1"/>
  <c r="O968" i="1"/>
  <c r="O1680" i="1"/>
  <c r="O2605" i="1"/>
  <c r="O1611" i="1"/>
  <c r="O2119" i="1"/>
  <c r="O1690" i="1"/>
  <c r="O2519" i="1"/>
  <c r="O3257" i="1"/>
  <c r="O3635" i="1"/>
  <c r="O3100" i="1"/>
  <c r="O2216" i="1"/>
  <c r="O2747" i="1"/>
  <c r="O2177" i="1"/>
  <c r="O2568" i="1"/>
  <c r="O3911" i="1"/>
  <c r="O2707" i="1"/>
  <c r="O860" i="1"/>
  <c r="O98" i="1"/>
  <c r="O3099" i="1"/>
  <c r="O3239" i="1"/>
  <c r="O1822" i="1"/>
  <c r="O2670" i="1"/>
  <c r="O2376" i="1"/>
  <c r="O3308" i="1"/>
  <c r="O112" i="1"/>
  <c r="O2684" i="1"/>
  <c r="O1804" i="1"/>
  <c r="O4003" i="1"/>
  <c r="O1325" i="1"/>
  <c r="O3304" i="1"/>
  <c r="O652" i="1"/>
  <c r="O2915" i="1"/>
  <c r="O3298" i="1"/>
  <c r="O991" i="1"/>
  <c r="O1508" i="1"/>
  <c r="O3305" i="1"/>
  <c r="O3280" i="1"/>
  <c r="O37" i="1"/>
  <c r="O2084" i="1"/>
  <c r="O3249" i="1"/>
  <c r="O2669" i="1"/>
  <c r="O3303" i="1"/>
  <c r="O771" i="1"/>
  <c r="O1927" i="1"/>
  <c r="O2778" i="1"/>
  <c r="O81" i="1"/>
  <c r="O3268" i="1"/>
  <c r="O3255" i="1"/>
  <c r="O3299" i="1"/>
  <c r="O1792" i="1"/>
  <c r="O3245" i="1"/>
  <c r="O2141" i="1"/>
  <c r="O3240" i="1"/>
  <c r="O3134" i="1"/>
  <c r="O3162" i="1"/>
  <c r="O3219" i="1"/>
  <c r="O3242" i="1"/>
  <c r="O2181" i="1"/>
  <c r="O2551" i="1"/>
  <c r="O2291" i="1"/>
  <c r="O3137" i="1"/>
  <c r="O1568" i="1"/>
  <c r="O3001" i="1"/>
  <c r="O740" i="1"/>
  <c r="O3254" i="1"/>
  <c r="O101" i="1"/>
  <c r="O3260" i="1"/>
  <c r="O1587" i="1"/>
  <c r="O3993" i="1"/>
  <c r="O1620" i="1"/>
  <c r="O812" i="1"/>
  <c r="O930" i="1"/>
  <c r="O1336" i="1"/>
  <c r="O2827" i="1"/>
  <c r="O202" i="1"/>
  <c r="O2574" i="1"/>
  <c r="O79" i="1"/>
  <c r="O2703" i="1"/>
  <c r="O3269" i="1"/>
  <c r="O3213" i="1"/>
  <c r="O3261" i="1"/>
  <c r="O1356" i="1"/>
  <c r="O2292" i="1"/>
  <c r="O2005" i="1"/>
  <c r="O3258" i="1"/>
  <c r="O1372" i="1"/>
  <c r="O2326" i="1"/>
  <c r="O2089" i="1"/>
  <c r="O744" i="1"/>
  <c r="O3120" i="1"/>
  <c r="O3785" i="1"/>
  <c r="O942" i="1"/>
  <c r="O2281" i="1"/>
  <c r="O2095" i="1"/>
  <c r="O3259" i="1"/>
  <c r="O384" i="1"/>
  <c r="O3760" i="1"/>
  <c r="O3142" i="1"/>
  <c r="O1789" i="1"/>
  <c r="O3149" i="1"/>
  <c r="O662" i="1"/>
  <c r="O3270" i="1"/>
  <c r="O1426" i="1"/>
  <c r="O3253" i="1"/>
  <c r="O1846" i="1"/>
  <c r="O3256" i="1"/>
  <c r="O936" i="1"/>
  <c r="O3267" i="1"/>
  <c r="O2496" i="1"/>
  <c r="O255" i="1"/>
  <c r="O19" i="1"/>
  <c r="O1379" i="1"/>
  <c r="O3266" i="1"/>
  <c r="O3276" i="1"/>
  <c r="O87" i="1"/>
  <c r="O3078" i="1"/>
  <c r="O3278" i="1"/>
  <c r="O2297" i="1"/>
  <c r="O1604" i="1"/>
  <c r="O2288" i="1"/>
  <c r="O2489" i="1"/>
  <c r="O3272" i="1"/>
  <c r="O857" i="1"/>
  <c r="O3033" i="1"/>
  <c r="O3217" i="1"/>
  <c r="O3262" i="1"/>
  <c r="O3265" i="1"/>
  <c r="O3273" i="1"/>
  <c r="O3766" i="1"/>
  <c r="O1317" i="1"/>
  <c r="O2158" i="1"/>
  <c r="O982" i="1"/>
  <c r="O83" i="1"/>
  <c r="O678" i="1"/>
  <c r="O2634" i="1"/>
  <c r="O198" i="1"/>
  <c r="O1012" i="1"/>
  <c r="O3573" i="1"/>
  <c r="O2953" i="1"/>
  <c r="O3773" i="1"/>
  <c r="O268" i="1"/>
  <c r="O1864" i="1"/>
  <c r="O1900" i="1"/>
  <c r="O1134" i="1"/>
  <c r="O3215" i="1"/>
  <c r="O825" i="1"/>
  <c r="O2627" i="1"/>
  <c r="O1107" i="1"/>
  <c r="O417" i="1"/>
  <c r="O1985" i="1"/>
  <c r="O1783" i="1"/>
  <c r="O556" i="1"/>
  <c r="O2525" i="1"/>
  <c r="O1697" i="1"/>
  <c r="O2780" i="1"/>
  <c r="O952" i="1"/>
  <c r="O3224" i="1"/>
  <c r="O1905" i="1"/>
  <c r="O1719" i="1"/>
  <c r="O3237" i="1"/>
  <c r="O830" i="1"/>
  <c r="O2284" i="1"/>
  <c r="O717" i="1"/>
  <c r="O1570" i="1"/>
  <c r="O4007" i="1"/>
  <c r="O3166" i="1"/>
  <c r="O934" i="1"/>
  <c r="O1677" i="1"/>
  <c r="O2996" i="1"/>
  <c r="O789" i="1"/>
  <c r="O105" i="1"/>
  <c r="O559" i="1"/>
  <c r="O1035" i="1"/>
  <c r="O2917" i="1"/>
  <c r="O2471" i="1"/>
  <c r="O3717" i="1"/>
  <c r="O2560" i="1"/>
  <c r="O2104" i="1"/>
  <c r="O2913" i="1"/>
  <c r="O80" i="1"/>
  <c r="O879" i="1"/>
  <c r="O1886" i="1"/>
  <c r="O2120" i="1"/>
  <c r="O2408" i="1"/>
  <c r="O848" i="1"/>
  <c r="O1355" i="1"/>
  <c r="O4045" i="1"/>
  <c r="O2377" i="1"/>
  <c r="O1335" i="1"/>
  <c r="O3212" i="1"/>
  <c r="O1743" i="1"/>
  <c r="O2978" i="1"/>
  <c r="O3764" i="1"/>
  <c r="O3753" i="1"/>
  <c r="O1062" i="1"/>
  <c r="O1656" i="1"/>
  <c r="O3228" i="1"/>
  <c r="O3575" i="1"/>
  <c r="O3138" i="1"/>
  <c r="O694" i="1"/>
  <c r="O4107" i="1"/>
  <c r="O1706" i="1"/>
  <c r="O1853" i="1"/>
  <c r="O207" i="1"/>
  <c r="O3230" i="1"/>
  <c r="O177" i="1"/>
  <c r="O3077" i="1"/>
  <c r="O3189" i="1"/>
  <c r="O1323" i="1"/>
  <c r="O3028" i="1"/>
  <c r="O878" i="1"/>
  <c r="O2479" i="1"/>
  <c r="O412" i="1"/>
  <c r="O2938" i="1"/>
  <c r="O3154" i="1"/>
  <c r="O3637" i="1"/>
  <c r="O3150" i="1"/>
  <c r="O816" i="1"/>
  <c r="O2335" i="1"/>
  <c r="O3034" i="1"/>
  <c r="O1932" i="1"/>
  <c r="O2467" i="1"/>
  <c r="O3220" i="1"/>
  <c r="O3168" i="1"/>
  <c r="O3140" i="1"/>
  <c r="O3223" i="1"/>
  <c r="O2485" i="1"/>
  <c r="O465" i="1"/>
  <c r="O3216" i="1"/>
  <c r="O3231" i="1"/>
  <c r="O2921" i="1"/>
  <c r="O1236" i="1"/>
  <c r="O3218" i="1"/>
  <c r="O2346" i="1"/>
  <c r="O21" i="1"/>
  <c r="O1888" i="1"/>
  <c r="O2895" i="1"/>
  <c r="O4083" i="1"/>
  <c r="O2437" i="1"/>
  <c r="O2904" i="1"/>
  <c r="O3133" i="1"/>
  <c r="O2887" i="1"/>
  <c r="O1870" i="1"/>
  <c r="O2589" i="1"/>
  <c r="O2974" i="1"/>
  <c r="O1610" i="1"/>
  <c r="O418" i="1"/>
  <c r="O869" i="1"/>
  <c r="O859" i="1"/>
  <c r="O2965" i="1"/>
  <c r="O1644" i="1"/>
  <c r="O1901" i="1"/>
  <c r="O2975" i="1"/>
  <c r="O2892" i="1"/>
  <c r="O3221" i="1"/>
  <c r="O2977" i="1"/>
  <c r="O2856" i="1"/>
  <c r="O2469" i="1"/>
  <c r="O3106" i="1"/>
  <c r="O3211" i="1"/>
  <c r="O3094" i="1"/>
  <c r="O1626" i="1"/>
  <c r="O1682" i="1"/>
  <c r="O2971" i="1"/>
  <c r="O1091" i="1"/>
  <c r="O2600" i="1"/>
  <c r="O3141" i="1"/>
  <c r="O2236" i="1"/>
  <c r="O943" i="1"/>
  <c r="O3908" i="1"/>
  <c r="O1162" i="1"/>
  <c r="O2979" i="1"/>
  <c r="O3786" i="1"/>
  <c r="O1776" i="1"/>
  <c r="O1760" i="1"/>
  <c r="O1896" i="1"/>
  <c r="O2706" i="1"/>
  <c r="O2976" i="1"/>
  <c r="O3199" i="1"/>
  <c r="O3519" i="1"/>
  <c r="O2973" i="1"/>
  <c r="O2207" i="1"/>
  <c r="O1241" i="1"/>
  <c r="O2645" i="1"/>
  <c r="O1622" i="1"/>
  <c r="O2208" i="1"/>
  <c r="O3163" i="1"/>
  <c r="O2407" i="1"/>
  <c r="O3583" i="1"/>
  <c r="O3210" i="1"/>
  <c r="O1939" i="1"/>
  <c r="O3145" i="1"/>
  <c r="O3167" i="1"/>
  <c r="O3188" i="1"/>
  <c r="O2830" i="1"/>
  <c r="O1942" i="1"/>
  <c r="O3159" i="1"/>
  <c r="O680" i="1"/>
  <c r="O95" i="1"/>
  <c r="O2829" i="1"/>
  <c r="O3907" i="1"/>
  <c r="O1059" i="1"/>
  <c r="O3161" i="1"/>
  <c r="O2539" i="1"/>
  <c r="O2680" i="1"/>
  <c r="O3771" i="1"/>
  <c r="O3819" i="1"/>
  <c r="O2394" i="1"/>
  <c r="O1364" i="1"/>
  <c r="O2828" i="1"/>
  <c r="O3158" i="1"/>
  <c r="O3170" i="1"/>
  <c r="O1266" i="1"/>
  <c r="O3147" i="1"/>
  <c r="O1771" i="1"/>
  <c r="O1665" i="1"/>
  <c r="O3009" i="1"/>
  <c r="O3148" i="1"/>
  <c r="O2841" i="1"/>
  <c r="O2949" i="1"/>
  <c r="O2258" i="1"/>
  <c r="O3139" i="1"/>
  <c r="O2559" i="1"/>
  <c r="O3039" i="1"/>
  <c r="O783" i="1"/>
  <c r="O3820" i="1"/>
  <c r="O3174" i="1"/>
  <c r="O3151" i="1"/>
  <c r="O1334" i="1"/>
  <c r="O3893" i="1"/>
  <c r="O2678" i="1"/>
  <c r="O2500" i="1"/>
  <c r="O648" i="1"/>
  <c r="O2834" i="1"/>
  <c r="O2301" i="1"/>
  <c r="O1640" i="1"/>
  <c r="O1713" i="1"/>
  <c r="O1835" i="1"/>
  <c r="O2758" i="1"/>
  <c r="O1885" i="1"/>
  <c r="O3143" i="1"/>
  <c r="O2907" i="1"/>
  <c r="O312" i="1"/>
  <c r="O782" i="1"/>
  <c r="O813" i="1"/>
  <c r="O871" i="1"/>
  <c r="O2345" i="1"/>
  <c r="O2106" i="1"/>
  <c r="O1208" i="1"/>
  <c r="O3144" i="1"/>
  <c r="O3156" i="1"/>
  <c r="O3165" i="1"/>
  <c r="O2472" i="1"/>
  <c r="O1833" i="1"/>
  <c r="O2920" i="1"/>
  <c r="O1087" i="1"/>
  <c r="O1672" i="1"/>
  <c r="O2954" i="1"/>
  <c r="O786" i="1"/>
  <c r="O2972" i="1"/>
  <c r="O3800" i="1"/>
  <c r="O1039" i="1"/>
  <c r="O1170" i="1"/>
  <c r="O1592" i="1"/>
  <c r="O3155" i="1"/>
  <c r="O2210" i="1"/>
  <c r="O1615" i="1"/>
  <c r="O2221" i="1"/>
  <c r="O1213" i="1"/>
  <c r="O2851" i="1"/>
  <c r="O3290" i="1"/>
  <c r="O2299" i="1"/>
  <c r="O3040" i="1"/>
  <c r="O3157" i="1"/>
  <c r="O1882" i="1"/>
  <c r="O1662" i="1"/>
  <c r="O2995" i="1"/>
  <c r="O2770" i="1"/>
  <c r="O1840" i="1"/>
  <c r="O1613" i="1"/>
  <c r="O1862" i="1"/>
  <c r="O2290" i="1"/>
  <c r="O2484" i="1"/>
  <c r="O2671" i="1"/>
  <c r="O3164" i="1"/>
  <c r="O3173" i="1"/>
  <c r="O392" i="1"/>
  <c r="O1847" i="1"/>
  <c r="O2174" i="1"/>
  <c r="O2511" i="1"/>
  <c r="O2980" i="1"/>
  <c r="O2930" i="1"/>
  <c r="O2990" i="1"/>
  <c r="O3136" i="1"/>
  <c r="O3152" i="1"/>
  <c r="O3153" i="1"/>
  <c r="O3172" i="1"/>
  <c r="O3991" i="1"/>
  <c r="O1796" i="1"/>
  <c r="O1780" i="1"/>
  <c r="O2351" i="1"/>
  <c r="O2636" i="1"/>
  <c r="O1842" i="1"/>
  <c r="O1060" i="1"/>
  <c r="O1169" i="1"/>
  <c r="O707" i="1"/>
  <c r="O2903" i="1"/>
  <c r="O2629" i="1"/>
  <c r="O2893" i="1"/>
  <c r="O3438" i="1"/>
  <c r="O2839" i="1"/>
  <c r="O2517" i="1"/>
  <c r="O2630" i="1"/>
  <c r="O3639" i="1"/>
  <c r="O2912" i="1"/>
  <c r="O2295" i="1"/>
  <c r="O2832" i="1"/>
  <c r="O1396" i="1"/>
  <c r="O814" i="1"/>
  <c r="O1154" i="1"/>
  <c r="O3095" i="1"/>
  <c r="O979" i="1"/>
  <c r="O3479" i="1"/>
  <c r="O1788" i="1"/>
  <c r="O2970" i="1"/>
  <c r="O666" i="1"/>
  <c r="O787" i="1"/>
  <c r="O75" i="1"/>
  <c r="O2922" i="1"/>
  <c r="O2193" i="1"/>
  <c r="O1492" i="1"/>
  <c r="O1773" i="1"/>
  <c r="O677" i="1"/>
  <c r="O2561" i="1"/>
  <c r="O2905" i="1"/>
  <c r="O1176" i="1"/>
  <c r="O1465" i="1"/>
  <c r="O1764" i="1"/>
  <c r="O2651" i="1"/>
  <c r="O960" i="1"/>
  <c r="O3802" i="1"/>
  <c r="O3841" i="1"/>
  <c r="O2900" i="1"/>
  <c r="O966" i="1"/>
  <c r="O1048" i="1"/>
  <c r="O1388" i="1"/>
  <c r="O2919" i="1"/>
  <c r="O3987" i="1"/>
  <c r="O2789" i="1"/>
  <c r="O1814" i="1"/>
  <c r="O475" i="1"/>
  <c r="O958" i="1"/>
  <c r="O2217" i="1"/>
  <c r="O1774" i="1"/>
  <c r="O1730" i="1"/>
  <c r="O2127" i="1"/>
  <c r="O3474" i="1"/>
  <c r="O600" i="1"/>
  <c r="O1071" i="1"/>
  <c r="O1739" i="1"/>
  <c r="O2085" i="1"/>
  <c r="O2966" i="1"/>
  <c r="O4096" i="1"/>
  <c r="O2914" i="1"/>
  <c r="O705" i="1"/>
  <c r="O2746" i="1"/>
  <c r="O2639" i="1"/>
  <c r="O3053" i="1"/>
  <c r="O1305" i="1"/>
  <c r="O758" i="1"/>
  <c r="O460" i="1"/>
  <c r="O3646" i="1"/>
  <c r="O2102" i="1"/>
  <c r="O1855" i="1"/>
  <c r="O745" i="1"/>
  <c r="O3477" i="1"/>
  <c r="O2224" i="1"/>
  <c r="O1825" i="1"/>
  <c r="O2302" i="1"/>
  <c r="O2916" i="1"/>
  <c r="O1439" i="1"/>
  <c r="O1949" i="1"/>
  <c r="O1435" i="1"/>
  <c r="O3681" i="1"/>
  <c r="O2454" i="1"/>
  <c r="O2748" i="1"/>
  <c r="O27" i="1"/>
  <c r="O189" i="1"/>
  <c r="O1417" i="1"/>
  <c r="O2686" i="1"/>
  <c r="O2918" i="1"/>
  <c r="O4085" i="1"/>
  <c r="O2488" i="1"/>
  <c r="O3093" i="1"/>
  <c r="O2933" i="1"/>
  <c r="O3098" i="1"/>
  <c r="O3296" i="1"/>
  <c r="O2842" i="1"/>
  <c r="O2401" i="1"/>
  <c r="O2558" i="1"/>
  <c r="O2871" i="1"/>
  <c r="O2874" i="1"/>
  <c r="O2879" i="1"/>
  <c r="O2906" i="1"/>
  <c r="O3627" i="1"/>
  <c r="O2910" i="1"/>
  <c r="O448" i="1"/>
  <c r="O1361" i="1"/>
  <c r="O70" i="1"/>
  <c r="O1685" i="1"/>
  <c r="O2885" i="1"/>
  <c r="O2837" i="1"/>
  <c r="O3629" i="1"/>
  <c r="O1625" i="1"/>
  <c r="O2211" i="1"/>
  <c r="O2794" i="1"/>
  <c r="O887" i="1"/>
  <c r="O2494" i="1"/>
  <c r="O3713" i="1"/>
  <c r="O205" i="1"/>
  <c r="O3049" i="1"/>
  <c r="O3494" i="1"/>
  <c r="O1110" i="1"/>
  <c r="O2744" i="1"/>
  <c r="O876" i="1"/>
  <c r="O2889" i="1"/>
  <c r="O3416" i="1"/>
  <c r="O1391" i="1"/>
  <c r="O997" i="1"/>
  <c r="O2544" i="1"/>
  <c r="O183" i="1"/>
  <c r="O3025" i="1"/>
  <c r="O2891" i="1"/>
  <c r="O2878" i="1"/>
  <c r="O718" i="1"/>
  <c r="O150" i="1"/>
  <c r="O2880" i="1"/>
  <c r="O3232" i="1"/>
  <c r="O2884" i="1"/>
  <c r="O3757" i="1"/>
  <c r="O964" i="1"/>
  <c r="O2877" i="1"/>
  <c r="O2894" i="1"/>
  <c r="O1502" i="1"/>
  <c r="O665" i="1"/>
  <c r="O784" i="1"/>
  <c r="O2840" i="1"/>
  <c r="O2380" i="1"/>
  <c r="O411" i="1"/>
  <c r="O670" i="1"/>
  <c r="O1894" i="1"/>
  <c r="O2502" i="1"/>
  <c r="O1642" i="1"/>
  <c r="O1081" i="1"/>
  <c r="O1558" i="1"/>
  <c r="O430" i="1"/>
  <c r="O1192" i="1"/>
  <c r="O3440" i="1"/>
  <c r="O2392" i="1"/>
  <c r="O944" i="1"/>
  <c r="O2815" i="1"/>
  <c r="O2822" i="1"/>
  <c r="O2845" i="1"/>
  <c r="O2886" i="1"/>
  <c r="O3313" i="1"/>
  <c r="O2000" i="1"/>
  <c r="O1779" i="1"/>
  <c r="O3826" i="1"/>
  <c r="O1018" i="1"/>
  <c r="O1725" i="1"/>
  <c r="O3863" i="1"/>
  <c r="O2826" i="1"/>
  <c r="O2836" i="1"/>
  <c r="O3427" i="1"/>
  <c r="O3075" i="1"/>
  <c r="O3685" i="1"/>
  <c r="O881" i="1"/>
  <c r="O1041" i="1"/>
  <c r="O3403" i="1"/>
  <c r="O3407" i="1"/>
  <c r="O3587" i="1"/>
  <c r="O166" i="1"/>
  <c r="O509" i="1"/>
  <c r="O868" i="1"/>
  <c r="O2473" i="1"/>
  <c r="O2819" i="1"/>
  <c r="O1915" i="1"/>
  <c r="O72" i="1"/>
  <c r="O697" i="1"/>
  <c r="O3052" i="1"/>
  <c r="O1692" i="1"/>
  <c r="O2172" i="1"/>
  <c r="O2850" i="1"/>
  <c r="O117" i="1"/>
  <c r="O2838" i="1"/>
  <c r="O2846" i="1"/>
  <c r="O11" i="1"/>
  <c r="O2069" i="1"/>
  <c r="O2002" i="1"/>
  <c r="O3520" i="1"/>
  <c r="O3610" i="1"/>
  <c r="O1461" i="1"/>
  <c r="O1374" i="1"/>
  <c r="O1929" i="1"/>
  <c r="O3854" i="1"/>
  <c r="O3236" i="1"/>
  <c r="O2835" i="1"/>
  <c r="O2076" i="1"/>
  <c r="O3132" i="1"/>
  <c r="O2814" i="1"/>
  <c r="O2098" i="1"/>
  <c r="O3087" i="1"/>
  <c r="O2833" i="1"/>
  <c r="O2146" i="1"/>
  <c r="O2492" i="1"/>
  <c r="O2854" i="1"/>
  <c r="O1293" i="1"/>
  <c r="O1294" i="1"/>
  <c r="O3871" i="1"/>
  <c r="O388" i="1"/>
  <c r="O2144" i="1"/>
  <c r="O52" i="1"/>
  <c r="O106" i="1"/>
  <c r="O377" i="1"/>
  <c r="O1440" i="1"/>
  <c r="O2267" i="1"/>
  <c r="O759" i="1"/>
  <c r="O2804" i="1"/>
  <c r="O2870" i="1"/>
  <c r="O1808" i="1"/>
  <c r="O1332" i="1"/>
  <c r="O696" i="1"/>
  <c r="O3065" i="1"/>
  <c r="O3195" i="1"/>
  <c r="O1402" i="1"/>
  <c r="O1129" i="1"/>
  <c r="O1177" i="1"/>
  <c r="O2872" i="1"/>
  <c r="O3414" i="1"/>
  <c r="O434" i="1"/>
  <c r="O2776" i="1"/>
  <c r="O2823" i="1"/>
  <c r="O2855" i="1"/>
  <c r="O2783" i="1"/>
  <c r="O3864" i="1"/>
  <c r="O3754" i="1"/>
  <c r="O76" i="1"/>
  <c r="O1661" i="1"/>
  <c r="O3412" i="1"/>
  <c r="O171" i="1"/>
  <c r="O1727" i="1"/>
  <c r="O2142" i="1"/>
  <c r="O1898" i="1"/>
  <c r="O2802" i="1"/>
  <c r="O2283" i="1"/>
  <c r="O687" i="1"/>
  <c r="O1809" i="1"/>
  <c r="O1393" i="1"/>
  <c r="O1614" i="1"/>
  <c r="O2754" i="1"/>
  <c r="O4011" i="1"/>
  <c r="O2843" i="1"/>
  <c r="O3827" i="1"/>
  <c r="O2457" i="1"/>
  <c r="O820" i="1"/>
  <c r="O858" i="1"/>
  <c r="O2821" i="1"/>
  <c r="O3400" i="1"/>
  <c r="O3995" i="1"/>
  <c r="O2818" i="1"/>
  <c r="O2824" i="1"/>
  <c r="O2825" i="1"/>
  <c r="O2858" i="1"/>
  <c r="O1148" i="1"/>
  <c r="O2583" i="1"/>
  <c r="O2844" i="1"/>
  <c r="O2847" i="1"/>
  <c r="O3833" i="1"/>
  <c r="O4" i="1"/>
  <c r="O2788" i="1"/>
  <c r="O3751" i="1"/>
  <c r="O3114" i="1"/>
  <c r="O831" i="1"/>
  <c r="O911" i="1"/>
  <c r="O1837" i="1"/>
  <c r="O2853" i="1"/>
  <c r="O4039" i="1"/>
  <c r="O1639" i="1"/>
  <c r="O2493" i="1"/>
  <c r="O1818" i="1"/>
  <c r="O1992" i="1"/>
  <c r="O1244" i="1"/>
  <c r="O1300" i="1"/>
  <c r="O3437" i="1"/>
  <c r="O2805" i="1"/>
  <c r="O2813" i="1"/>
  <c r="O2582" i="1"/>
  <c r="O92" i="1"/>
  <c r="O2857" i="1"/>
  <c r="O86" i="1"/>
  <c r="O131" i="1"/>
  <c r="O1834" i="1"/>
  <c r="O3846" i="1"/>
  <c r="O2924" i="1"/>
  <c r="O3002" i="1"/>
  <c r="O2831" i="1"/>
  <c r="O2848" i="1"/>
  <c r="O2849" i="1"/>
  <c r="O2852" i="1"/>
  <c r="O3763" i="1"/>
  <c r="O3790" i="1"/>
  <c r="O3579" i="1"/>
  <c r="O2641" i="1"/>
  <c r="O4064" i="1"/>
  <c r="O3835" i="1"/>
  <c r="O1709" i="1"/>
  <c r="O1563" i="1"/>
  <c r="O2812" i="1"/>
  <c r="O2803" i="1"/>
  <c r="O706" i="1"/>
  <c r="O3648" i="1"/>
  <c r="O454" i="1"/>
  <c r="O950" i="1"/>
  <c r="O2137" i="1"/>
  <c r="O3086" i="1"/>
  <c r="O2800" i="1"/>
  <c r="O994" i="1"/>
  <c r="O3956" i="1"/>
  <c r="O2163" i="1"/>
  <c r="O2367" i="1"/>
  <c r="O78" i="1"/>
  <c r="O97" i="1"/>
  <c r="O2411" i="1"/>
  <c r="O2416" i="1"/>
  <c r="O1303" i="1"/>
  <c r="O3857" i="1"/>
  <c r="O3809" i="1"/>
  <c r="O4060" i="1"/>
  <c r="O3227" i="1"/>
  <c r="O1329" i="1"/>
  <c r="O3061" i="1"/>
  <c r="O2809" i="1"/>
  <c r="O3482" i="1"/>
  <c r="O1421" i="1"/>
  <c r="O1496" i="1"/>
  <c r="O2807" i="1"/>
  <c r="O3476" i="1"/>
  <c r="O3340" i="1"/>
  <c r="O164" i="1"/>
  <c r="O821" i="1"/>
  <c r="O1310" i="1"/>
  <c r="O1910" i="1"/>
  <c r="O424" i="1"/>
  <c r="O2450" i="1"/>
  <c r="O3118" i="1"/>
  <c r="O2801" i="1"/>
  <c r="O2797" i="1"/>
  <c r="O3234" i="1"/>
  <c r="O3282" i="1"/>
  <c r="O597" i="1"/>
  <c r="O3803" i="1"/>
  <c r="O99" i="1"/>
  <c r="O1104" i="1"/>
  <c r="O1126" i="1"/>
  <c r="O2219" i="1"/>
  <c r="O3312" i="1"/>
  <c r="O2203" i="1"/>
  <c r="O1288" i="1"/>
  <c r="O1429" i="1"/>
  <c r="O3130" i="1"/>
  <c r="O2319" i="1"/>
  <c r="O433" i="1"/>
  <c r="O3899" i="1"/>
  <c r="O975" i="1"/>
  <c r="O24" i="1"/>
  <c r="O1085" i="1"/>
  <c r="O3309" i="1"/>
  <c r="O2795" i="1"/>
  <c r="O2386" i="1"/>
  <c r="O2152" i="1"/>
  <c r="O619" i="1"/>
  <c r="O702" i="1"/>
  <c r="O1432" i="1"/>
  <c r="O3801" i="1"/>
  <c r="O182" i="1"/>
  <c r="O236" i="1"/>
  <c r="O2481" i="1"/>
  <c r="O510" i="1"/>
  <c r="O781" i="1"/>
  <c r="O2810" i="1"/>
  <c r="O3483" i="1"/>
  <c r="O3651" i="1"/>
  <c r="O3594" i="1"/>
  <c r="O452" i="1"/>
  <c r="O2545" i="1"/>
  <c r="O2790" i="1"/>
  <c r="O3413" i="1"/>
  <c r="O1983" i="1"/>
  <c r="O2796" i="1"/>
  <c r="O203" i="1"/>
  <c r="O1811" i="1"/>
  <c r="O2755" i="1"/>
  <c r="O965" i="1"/>
  <c r="O374" i="1"/>
  <c r="O3082" i="1"/>
  <c r="O917" i="1"/>
  <c r="O1347" i="1"/>
  <c r="O3963" i="1"/>
  <c r="O1301" i="1"/>
  <c r="O3013" i="1"/>
  <c r="O2793" i="1"/>
  <c r="O1602" i="1"/>
  <c r="O3814" i="1"/>
  <c r="O1872" i="1"/>
  <c r="O222" i="1"/>
  <c r="O1490" i="1"/>
  <c r="O1687" i="1"/>
  <c r="O2379" i="1"/>
  <c r="O2400" i="1"/>
  <c r="O3391" i="1"/>
  <c r="O2806" i="1"/>
  <c r="O2640" i="1"/>
  <c r="O776" i="1"/>
  <c r="O3789" i="1"/>
  <c r="O2959" i="1"/>
  <c r="O1227" i="1"/>
  <c r="O1298" i="1"/>
  <c r="O3424" i="1"/>
  <c r="O575" i="1"/>
  <c r="O191" i="1"/>
  <c r="O932" i="1"/>
  <c r="O1049" i="1"/>
  <c r="O2791" i="1"/>
  <c r="O638" i="1"/>
  <c r="O506" i="1"/>
  <c r="O1778" i="1"/>
  <c r="O2417" i="1"/>
  <c r="O3062" i="1"/>
  <c r="O3072" i="1"/>
  <c r="O925" i="1"/>
  <c r="O926" i="1"/>
  <c r="O625" i="1"/>
  <c r="O170" i="1"/>
  <c r="O172" i="1"/>
  <c r="O873" i="1"/>
  <c r="O1156" i="1"/>
  <c r="O1414" i="1"/>
  <c r="O1289" i="1"/>
  <c r="O3181" i="1"/>
  <c r="O2218" i="1"/>
  <c r="O3913" i="1"/>
  <c r="O2792" i="1"/>
  <c r="O3921" i="1"/>
  <c r="O829" i="1"/>
  <c r="O2124" i="1"/>
  <c r="O2426" i="1"/>
  <c r="O2742" i="1"/>
  <c r="O719" i="1"/>
  <c r="O884" i="1"/>
  <c r="O423" i="1"/>
  <c r="O590" i="1"/>
  <c r="O1851" i="1"/>
  <c r="O1925" i="1"/>
  <c r="O3484" i="1"/>
  <c r="O2348" i="1"/>
  <c r="O850" i="1"/>
  <c r="O855" i="1"/>
  <c r="O1824" i="1"/>
  <c r="O2114" i="1"/>
  <c r="O1307" i="1"/>
  <c r="O2875" i="1"/>
  <c r="O2925" i="1"/>
  <c r="O3103" i="1"/>
  <c r="O3117" i="1"/>
  <c r="O2863" i="1"/>
  <c r="O685" i="1"/>
  <c r="O967" i="1"/>
  <c r="O3226" i="1"/>
  <c r="O1194" i="1"/>
  <c r="O945" i="1"/>
  <c r="O1548" i="1"/>
  <c r="O532" i="1"/>
  <c r="O948" i="1"/>
  <c r="O3405" i="1"/>
  <c r="O4000" i="1"/>
  <c r="O2123" i="1"/>
  <c r="O2503" i="1"/>
  <c r="O901" i="1"/>
  <c r="O976" i="1"/>
  <c r="O1597" i="1"/>
  <c r="O1695" i="1"/>
  <c r="O1341" i="1"/>
  <c r="O1297" i="1"/>
  <c r="O200" i="1"/>
  <c r="O3101" i="1"/>
  <c r="O3123" i="1"/>
  <c r="O541" i="1"/>
  <c r="O2682" i="1"/>
  <c r="O951" i="1"/>
  <c r="O3958" i="1"/>
  <c r="O3207" i="1"/>
  <c r="O538" i="1"/>
  <c r="O3714" i="1"/>
  <c r="O1138" i="1"/>
  <c r="O2564" i="1"/>
  <c r="O3284" i="1"/>
  <c r="O2784" i="1"/>
  <c r="O1238" i="1"/>
  <c r="O3658" i="1"/>
  <c r="O3947" i="1"/>
  <c r="O199" i="1"/>
  <c r="O1571" i="1"/>
  <c r="O96" i="1"/>
  <c r="O693" i="1"/>
  <c r="O893" i="1"/>
  <c r="O1920" i="1"/>
  <c r="O2757" i="1"/>
  <c r="O3822" i="1"/>
  <c r="O2963" i="1"/>
  <c r="O577" i="1"/>
  <c r="O2820" i="1"/>
  <c r="O1112" i="1"/>
  <c r="O1152" i="1"/>
  <c r="O2901" i="1"/>
  <c r="O1302" i="1"/>
  <c r="O3399" i="1"/>
  <c r="O193" i="1"/>
  <c r="O228" i="1"/>
  <c r="O241" i="1"/>
  <c r="O508" i="1"/>
  <c r="O594" i="1"/>
  <c r="O2575" i="1"/>
  <c r="O2572" i="1"/>
  <c r="O2649" i="1"/>
  <c r="O3205" i="1"/>
  <c r="O1296" i="1"/>
  <c r="O1299" i="1"/>
  <c r="O1304" i="1"/>
  <c r="O3836" i="1"/>
  <c r="O3999" i="1"/>
  <c r="O570" i="1"/>
  <c r="O1105" i="1"/>
  <c r="O1064" i="1"/>
  <c r="O1406" i="1"/>
  <c r="O1291" i="1"/>
  <c r="O1229" i="1"/>
  <c r="O3843" i="1"/>
  <c r="O1921" i="1"/>
  <c r="O2001" i="1"/>
  <c r="O2131" i="1"/>
  <c r="O763" i="1"/>
  <c r="O631" i="1"/>
  <c r="O2760" i="1"/>
  <c r="O1292" i="1"/>
  <c r="O959" i="1"/>
  <c r="O2590" i="1"/>
  <c r="O504" i="1"/>
  <c r="O534" i="1"/>
  <c r="O973" i="1"/>
  <c r="O1722" i="1"/>
  <c r="O2145" i="1"/>
  <c r="O3135" i="1"/>
  <c r="O531" i="1"/>
  <c r="O2882" i="1"/>
  <c r="O592" i="1"/>
  <c r="O1230" i="1"/>
  <c r="O2656" i="1"/>
  <c r="O1701" i="1"/>
  <c r="O3640" i="1"/>
  <c r="O3415" i="1"/>
  <c r="O491" i="1"/>
  <c r="O502" i="1"/>
  <c r="O3582" i="1"/>
  <c r="O3406" i="1"/>
  <c r="O993" i="1"/>
  <c r="O1333" i="1"/>
  <c r="O1874" i="1"/>
  <c r="O3499" i="1"/>
  <c r="O3180" i="1"/>
  <c r="O1061" i="1"/>
  <c r="O2516" i="1"/>
  <c r="O85" i="1"/>
  <c r="O519" i="1"/>
  <c r="O675" i="1"/>
  <c r="O888" i="1"/>
  <c r="O160" i="1"/>
  <c r="O1596" i="1"/>
  <c r="O3302" i="1"/>
  <c r="O426" i="1"/>
  <c r="O2405" i="1"/>
  <c r="O3938" i="1"/>
  <c r="O2403" i="1"/>
  <c r="O1287" i="1"/>
  <c r="O3409" i="1"/>
  <c r="O181" i="1"/>
  <c r="O558" i="1"/>
  <c r="O895" i="1"/>
  <c r="O1365" i="1"/>
  <c r="O1423" i="1"/>
  <c r="O3069" i="1"/>
  <c r="O1286" i="1"/>
  <c r="O4022" i="1"/>
  <c r="O715" i="1"/>
  <c r="O907" i="1"/>
  <c r="O920" i="1"/>
  <c r="O897" i="1"/>
  <c r="O533" i="1"/>
  <c r="O3896" i="1"/>
  <c r="O721" i="1"/>
  <c r="O1063" i="1"/>
  <c r="O124" i="1"/>
  <c r="O3906" i="1"/>
  <c r="O1157" i="1"/>
  <c r="O1770" i="1"/>
  <c r="O1145" i="1"/>
  <c r="O4097" i="1"/>
  <c r="O3895" i="1"/>
  <c r="O179" i="1"/>
  <c r="O1441" i="1"/>
  <c r="O2169" i="1"/>
  <c r="O1046" i="1"/>
  <c r="O528" i="1"/>
  <c r="O1118" i="1"/>
  <c r="O142" i="1"/>
  <c r="O769" i="1"/>
  <c r="O4051" i="1"/>
  <c r="O581" i="1"/>
  <c r="O3070" i="1"/>
  <c r="O3289" i="1"/>
  <c r="O777" i="1"/>
  <c r="O864" i="1"/>
  <c r="O1551" i="1"/>
  <c r="O3301" i="1"/>
  <c r="O2969" i="1"/>
  <c r="O1108" i="1"/>
  <c r="O3183" i="1"/>
  <c r="O2911" i="1"/>
  <c r="O905" i="1"/>
  <c r="O927" i="1"/>
  <c r="O664" i="1"/>
  <c r="O1763" i="1"/>
  <c r="O425" i="1"/>
  <c r="O2171" i="1"/>
  <c r="O3179" i="1"/>
  <c r="O2396" i="1"/>
  <c r="O906" i="1"/>
  <c r="O1159" i="1"/>
  <c r="O2413" i="1"/>
  <c r="O3193" i="1"/>
  <c r="O2811" i="1"/>
  <c r="O513" i="1"/>
  <c r="O1487" i="1"/>
  <c r="O1718" i="1"/>
  <c r="O2777" i="1"/>
  <c r="O2897" i="1"/>
  <c r="O486" i="1"/>
  <c r="O3515" i="1"/>
  <c r="O1016" i="1"/>
  <c r="O1054" i="1"/>
  <c r="O3320" i="1"/>
  <c r="O572" i="1"/>
  <c r="O474" i="1"/>
  <c r="O3071" i="1"/>
  <c r="O3124" i="1"/>
  <c r="O1233" i="1"/>
  <c r="O1993" i="1"/>
  <c r="O2749" i="1"/>
  <c r="O467" i="1"/>
  <c r="O2866" i="1"/>
  <c r="O4023" i="1"/>
  <c r="O3478" i="1"/>
  <c r="O4104" i="1"/>
  <c r="O3480" i="1"/>
  <c r="O3946" i="1"/>
  <c r="O428" i="1"/>
  <c r="O623" i="1"/>
  <c r="O2681" i="1"/>
  <c r="O1003" i="1"/>
  <c r="O933" i="1"/>
  <c r="O2968" i="1"/>
  <c r="O224" i="1"/>
  <c r="O1069" i="1"/>
  <c r="O2808" i="1"/>
  <c r="O3190" i="1"/>
  <c r="O3294" i="1"/>
  <c r="O2923" i="1"/>
  <c r="O2140" i="1"/>
  <c r="O3122" i="1"/>
  <c r="O955" i="1"/>
  <c r="O3090" i="1"/>
  <c r="O3404" i="1"/>
  <c r="O436" i="1"/>
  <c r="O892" i="1"/>
  <c r="O1140" i="1"/>
  <c r="O613" i="1"/>
  <c r="O1868" i="1"/>
  <c r="O3089" i="1"/>
  <c r="O3989" i="1"/>
  <c r="O4043" i="1"/>
  <c r="O2658" i="1"/>
  <c r="O527" i="1"/>
  <c r="O555" i="1"/>
  <c r="O912" i="1"/>
  <c r="O935" i="1"/>
  <c r="O2325" i="1"/>
  <c r="O129" i="1"/>
  <c r="O2375" i="1"/>
  <c r="O526" i="1"/>
  <c r="O4105" i="1"/>
  <c r="O2153" i="1"/>
  <c r="O3931" i="1"/>
  <c r="O141" i="1"/>
  <c r="O125" i="1"/>
  <c r="O3791" i="1"/>
  <c r="O1457" i="1"/>
  <c r="O595" i="1"/>
  <c r="O2126" i="1"/>
  <c r="O2157" i="1"/>
  <c r="O505" i="1"/>
  <c r="O882" i="1"/>
  <c r="O234" i="1"/>
  <c r="O1737" i="1"/>
  <c r="O2751" i="1"/>
  <c r="O3200" i="1"/>
  <c r="O3897" i="1"/>
  <c r="O3840" i="1"/>
  <c r="O2865" i="1"/>
  <c r="O1120" i="1"/>
  <c r="O2328" i="1"/>
  <c r="O1454" i="1"/>
  <c r="O1793" i="1"/>
  <c r="O573" i="1"/>
  <c r="O970" i="1"/>
  <c r="O986" i="1"/>
  <c r="O2362" i="1"/>
  <c r="O1382" i="1"/>
  <c r="O1326" i="1"/>
  <c r="O714" i="1"/>
  <c r="O1407" i="1"/>
  <c r="O1483" i="1"/>
  <c r="O2761" i="1"/>
  <c r="O3079" i="1"/>
  <c r="O3996" i="1"/>
  <c r="O2136" i="1"/>
  <c r="O1918" i="1"/>
  <c r="O3194" i="1"/>
  <c r="O642" i="1"/>
  <c r="O863" i="1"/>
  <c r="O1552" i="1"/>
  <c r="O3576" i="1"/>
  <c r="O220" i="1"/>
  <c r="O1002" i="1"/>
  <c r="O921" i="1"/>
  <c r="O1102" i="1"/>
  <c r="O1147" i="1"/>
  <c r="O1172" i="1"/>
  <c r="O1185" i="1"/>
  <c r="O2389" i="1"/>
  <c r="O1415" i="1"/>
  <c r="O1425" i="1"/>
  <c r="O1493" i="1"/>
  <c r="O1559" i="1"/>
  <c r="O634" i="1"/>
  <c r="O2372" i="1"/>
  <c r="O1312" i="1"/>
  <c r="O2768" i="1"/>
  <c r="O2946" i="1"/>
  <c r="O529" i="1"/>
  <c r="O3634" i="1"/>
  <c r="O3171" i="1"/>
  <c r="O3815" i="1"/>
  <c r="O3397" i="1"/>
  <c r="O2860" i="1"/>
  <c r="O2881" i="1"/>
  <c r="O3187" i="1"/>
  <c r="O3964" i="1"/>
  <c r="O663" i="1"/>
  <c r="O3711" i="1"/>
  <c r="O3292" i="1"/>
  <c r="O3653" i="1"/>
  <c r="O1562" i="1"/>
  <c r="O3589" i="1"/>
  <c r="O1584" i="1"/>
  <c r="O1232" i="1"/>
  <c r="O2576" i="1"/>
  <c r="O3872" i="1"/>
  <c r="O720" i="1"/>
  <c r="O865" i="1"/>
  <c r="O904" i="1"/>
  <c r="O2601" i="1"/>
  <c r="O2765" i="1"/>
  <c r="O3824" i="1"/>
  <c r="O2504" i="1"/>
  <c r="O2799" i="1"/>
  <c r="O1051" i="1"/>
  <c r="O1711" i="1"/>
  <c r="O1909" i="1"/>
  <c r="O2132" i="1"/>
  <c r="O2162" i="1"/>
  <c r="O2324" i="1"/>
  <c r="O2599" i="1"/>
  <c r="O1119" i="1"/>
  <c r="O450" i="1"/>
  <c r="O456" i="1"/>
  <c r="O2344" i="1"/>
  <c r="O3884" i="1"/>
  <c r="O1067" i="1"/>
  <c r="O576" i="1"/>
  <c r="O1327" i="1"/>
  <c r="O2327" i="1"/>
  <c r="O1295" i="1"/>
  <c r="O2898" i="1"/>
  <c r="O1997" i="1"/>
  <c r="O1438" i="1"/>
  <c r="O468" i="1"/>
  <c r="O1790" i="1"/>
  <c r="O1460" i="1"/>
  <c r="O1151" i="1"/>
  <c r="O1449" i="1"/>
  <c r="O1598" i="1"/>
  <c r="O1720" i="1"/>
  <c r="O626" i="1"/>
  <c r="O2512" i="1"/>
  <c r="O1311" i="1"/>
  <c r="O524" i="1"/>
  <c r="O3244" i="1"/>
  <c r="O3054" i="1"/>
  <c r="O3322" i="1"/>
  <c r="O2690" i="1"/>
  <c r="O1150" i="1"/>
  <c r="O890" i="1"/>
  <c r="O1410" i="1"/>
  <c r="O2697" i="1"/>
  <c r="O3080" i="1"/>
  <c r="O130" i="1"/>
  <c r="O545" i="1"/>
  <c r="O900" i="1"/>
  <c r="O1072" i="1"/>
  <c r="O2702" i="1"/>
  <c r="O4088" i="1"/>
  <c r="O525" i="1"/>
  <c r="O1290" i="1"/>
  <c r="O2862" i="1"/>
  <c r="O1801" i="1"/>
  <c r="O3306" i="1"/>
  <c r="O551" i="1"/>
  <c r="O565" i="1"/>
  <c r="O1242" i="1"/>
  <c r="O874" i="1"/>
  <c r="O880" i="1"/>
  <c r="O998" i="1"/>
  <c r="O999" i="1"/>
  <c r="O2521" i="1"/>
  <c r="O522" i="1"/>
  <c r="O2908" i="1"/>
  <c r="O734" i="1"/>
  <c r="O3517" i="1"/>
  <c r="O872" i="1"/>
  <c r="O458" i="1"/>
  <c r="O593" i="1"/>
  <c r="O711" i="1"/>
  <c r="O2909" i="1"/>
  <c r="O232" i="1"/>
  <c r="O161" i="1"/>
  <c r="O1550" i="1"/>
  <c r="O1916" i="1"/>
  <c r="O3823" i="1"/>
  <c r="O3182" i="1"/>
  <c r="O3485" i="1"/>
  <c r="O1057" i="1"/>
  <c r="O3588" i="1"/>
  <c r="O1500" i="1"/>
  <c r="O588" i="1"/>
  <c r="O1084" i="1"/>
  <c r="O3085" i="1"/>
  <c r="O563" i="1"/>
  <c r="O1419" i="1"/>
  <c r="O1306" i="1"/>
  <c r="O1065" i="1"/>
  <c r="O1337" i="1"/>
  <c r="O2683" i="1"/>
  <c r="O4018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1228" i="1"/>
  <c r="O2652" i="1"/>
  <c r="O2876" i="1"/>
  <c r="O192" i="1"/>
  <c r="O239" i="1"/>
  <c r="O446" i="1"/>
  <c r="O488" i="1"/>
  <c r="O516" i="1"/>
  <c r="O561" i="1"/>
  <c r="O774" i="1"/>
  <c r="O870" i="1"/>
  <c r="O937" i="1"/>
  <c r="O1011" i="1"/>
  <c r="O1137" i="1"/>
  <c r="O1155" i="1"/>
  <c r="O1485" i="1"/>
  <c r="O1561" i="1"/>
  <c r="O1715" i="1"/>
  <c r="O1906" i="1"/>
  <c r="O1991" i="1"/>
  <c r="O2125" i="1"/>
  <c r="O2154" i="1"/>
  <c r="O3880" i="1"/>
  <c r="O2647" i="1"/>
  <c r="O2440" i="1"/>
  <c r="O1313" i="1"/>
  <c r="O2587" i="1"/>
  <c r="O2594" i="1"/>
  <c r="O3088" i="1"/>
  <c r="O3097" i="1"/>
  <c r="O3246" i="1"/>
  <c r="O3796" i="1"/>
  <c r="O3178" i="1"/>
  <c r="O3855" i="1"/>
  <c r="O3698" i="1"/>
  <c r="O1488" i="1"/>
  <c r="O2138" i="1"/>
  <c r="O1099" i="1"/>
  <c r="O3185" i="1"/>
  <c r="O451" i="1"/>
  <c r="O457" i="1"/>
  <c r="O867" i="1"/>
  <c r="O875" i="1"/>
  <c r="O1070" i="1"/>
  <c r="O1077" i="1"/>
  <c r="O1080" i="1"/>
  <c r="O1111" i="1"/>
  <c r="O1430" i="1"/>
  <c r="O2438" i="1"/>
  <c r="O2766" i="1"/>
  <c r="O3712" i="1"/>
  <c r="O3491" i="1"/>
  <c r="O3577" i="1"/>
  <c r="O3238" i="1"/>
  <c r="O3917" i="1"/>
  <c r="O1095" i="1"/>
  <c r="O1184" i="1"/>
  <c r="O1907" i="1"/>
  <c r="O1103" i="1"/>
  <c r="O3108" i="1"/>
  <c r="O3417" i="1"/>
  <c r="O2378" i="1"/>
  <c r="O151" i="1"/>
  <c r="O939" i="1"/>
  <c r="O941" i="1"/>
  <c r="O1014" i="1"/>
  <c r="O1791" i="1"/>
  <c r="O1795" i="1"/>
  <c r="O1813" i="1"/>
  <c r="O2695" i="1"/>
  <c r="O3436" i="1"/>
  <c r="O3055" i="1"/>
  <c r="O156" i="1"/>
  <c r="O3581" i="1"/>
  <c r="O2399" i="1"/>
  <c r="O3716" i="1"/>
  <c r="O3175" i="1"/>
  <c r="O3628" i="1"/>
  <c r="O1875" i="1"/>
  <c r="O615" i="1"/>
  <c r="O2685" i="1"/>
  <c r="O2763" i="1"/>
  <c r="O552" i="1"/>
  <c r="O1160" i="1"/>
  <c r="O1164" i="1"/>
  <c r="O1560" i="1"/>
  <c r="O1721" i="1"/>
  <c r="O1726" i="1"/>
  <c r="O2693" i="1"/>
  <c r="O2743" i="1"/>
  <c r="O3338" i="1"/>
  <c r="O3794" i="1"/>
  <c r="O607" i="1"/>
  <c r="O3604" i="1"/>
  <c r="O1712" i="1"/>
  <c r="O2155" i="1"/>
  <c r="O2769" i="1"/>
  <c r="O775" i="1"/>
  <c r="O3293" i="1"/>
  <c r="O3186" i="1"/>
  <c r="O496" i="1"/>
  <c r="O601" i="1"/>
  <c r="O3870" i="1"/>
  <c r="O499" i="1"/>
  <c r="O883" i="1"/>
  <c r="O914" i="1"/>
  <c r="O919" i="1"/>
  <c r="O1175" i="1"/>
  <c r="O1494" i="1"/>
  <c r="O1757" i="1"/>
  <c r="O1345" i="1"/>
  <c r="O2410" i="1"/>
  <c r="O2508" i="1"/>
  <c r="O2869" i="1"/>
  <c r="O3649" i="1"/>
  <c r="O1123" i="1"/>
  <c r="O2538" i="1"/>
  <c r="O4006" i="1"/>
  <c r="O3626" i="1"/>
  <c r="O639" i="1"/>
  <c r="O627" i="1"/>
  <c r="O3684" i="1"/>
  <c r="O2700" i="1"/>
  <c r="O455" i="1"/>
  <c r="O596" i="1"/>
  <c r="O992" i="1"/>
  <c r="O1424" i="1"/>
  <c r="O1876" i="1"/>
  <c r="O2161" i="1"/>
  <c r="O2436" i="1"/>
  <c r="O2593" i="1"/>
  <c r="O3110" i="1"/>
  <c r="O3879" i="1"/>
  <c r="O4110" i="1"/>
  <c r="O3411" i="1"/>
  <c r="O461" i="1"/>
  <c r="O462" i="1"/>
  <c r="O543" i="1"/>
  <c r="O940" i="1"/>
  <c r="O1093" i="1"/>
  <c r="O1101" i="1"/>
  <c r="O1173" i="1"/>
  <c r="O616" i="1"/>
  <c r="O1821" i="1"/>
  <c r="O1990" i="1"/>
  <c r="O2130" i="1"/>
  <c r="O2133" i="1"/>
  <c r="O2364" i="1"/>
  <c r="O1564" i="1"/>
  <c r="O2415" i="1"/>
  <c r="O2694" i="1"/>
  <c r="O2764" i="1"/>
  <c r="O3715" i="1"/>
  <c r="O4113" i="1"/>
  <c r="O2951" i="1"/>
  <c r="O3096" i="1"/>
  <c r="O3203" i="1"/>
  <c r="O3472" i="1"/>
  <c r="O3176" i="1"/>
  <c r="O133" i="1"/>
  <c r="O3572" i="1"/>
  <c r="O3481" i="1"/>
  <c r="O3682" i="1"/>
  <c r="O4074" i="1"/>
  <c r="O4044" i="1"/>
  <c r="O432" i="1"/>
  <c r="O2950" i="1"/>
  <c r="O2817" i="1"/>
  <c r="O3233" i="1"/>
  <c r="O1738" i="1"/>
  <c r="O3076" i="1"/>
  <c r="O779" i="1"/>
  <c r="O902" i="1"/>
  <c r="O1094" i="1"/>
  <c r="O1131" i="1"/>
  <c r="O2432" i="1"/>
  <c r="O3339" i="1"/>
  <c r="O3832" i="1"/>
  <c r="O3838" i="1"/>
  <c r="O3998" i="1"/>
  <c r="O215" i="1"/>
  <c r="O571" i="1"/>
  <c r="O599" i="1"/>
  <c r="O886" i="1"/>
  <c r="O1135" i="1"/>
  <c r="O1544" i="1"/>
  <c r="O1740" i="1"/>
  <c r="O4098" i="1"/>
  <c r="O4114" i="1"/>
  <c r="O535" i="1"/>
  <c r="O3988" i="1"/>
  <c r="O4111" i="1"/>
  <c r="O1567" i="1"/>
  <c r="O2785" i="1"/>
  <c r="O2960" i="1"/>
  <c r="O1688" i="1"/>
  <c r="O194" i="1"/>
  <c r="O1171" i="1"/>
  <c r="O2135" i="1"/>
  <c r="O4063" i="1"/>
  <c r="O676" i="1"/>
  <c r="O153" i="1"/>
  <c r="O1088" i="1"/>
  <c r="O1408" i="1"/>
  <c r="O1409" i="1"/>
  <c r="O1437" i="1"/>
  <c r="O158" i="1"/>
  <c r="O1585" i="1"/>
  <c r="O1812" i="1"/>
  <c r="O144" i="1"/>
  <c r="O2643" i="1"/>
  <c r="O3644" i="1"/>
  <c r="O536" i="1"/>
  <c r="O3825" i="1"/>
  <c r="O422" i="1"/>
  <c r="O580" i="1"/>
  <c r="O33" i="1"/>
  <c r="O523" i="1"/>
  <c r="O562" i="1"/>
  <c r="O1083" i="1"/>
  <c r="O1904" i="1"/>
  <c r="O169" i="1"/>
  <c r="O514" i="1"/>
  <c r="O983" i="1"/>
  <c r="O1125" i="1"/>
  <c r="O1132" i="1"/>
  <c r="O1717" i="1"/>
  <c r="O3105" i="1"/>
  <c r="O3398" i="1"/>
  <c r="O3829" i="1"/>
  <c r="O4042" i="1"/>
  <c r="O2402" i="1"/>
  <c r="O621" i="1"/>
  <c r="O3875" i="1"/>
  <c r="O217" i="1"/>
  <c r="O445" i="1"/>
  <c r="O484" i="1"/>
  <c r="O511" i="1"/>
  <c r="O579" i="1"/>
  <c r="O586" i="1"/>
  <c r="O1004" i="1"/>
  <c r="O1322" i="1"/>
  <c r="O773" i="1"/>
  <c r="O849" i="1"/>
  <c r="O137" i="1"/>
  <c r="O1075" i="1"/>
  <c r="O1116" i="1"/>
  <c r="O1128" i="1"/>
  <c r="O1178" i="1"/>
  <c r="O1545" i="1"/>
  <c r="O1243" i="1"/>
  <c r="O1703" i="1"/>
  <c r="O1865" i="1"/>
  <c r="O1869" i="1"/>
  <c r="O1913" i="1"/>
  <c r="O2128" i="1"/>
  <c r="O2215" i="1"/>
  <c r="O1569" i="1"/>
  <c r="O1042" i="1"/>
  <c r="O2442" i="1"/>
  <c r="O2687" i="1"/>
  <c r="O2759" i="1"/>
  <c r="O2779" i="1"/>
  <c r="O2982" i="1"/>
  <c r="O539" i="1"/>
  <c r="O3067" i="1"/>
  <c r="O3112" i="1"/>
  <c r="O155" i="1"/>
  <c r="O3229" i="1"/>
  <c r="O4078" i="1"/>
  <c r="O3283" i="1"/>
  <c r="O530" i="1"/>
  <c r="O3797" i="1"/>
  <c r="O2859" i="1"/>
  <c r="O1043" i="1"/>
  <c r="O1453" i="1"/>
  <c r="O3625" i="1"/>
  <c r="O3934" i="1"/>
  <c r="O2964" i="1"/>
  <c r="O3586" i="1"/>
  <c r="O3650" i="1"/>
  <c r="O550" i="1"/>
  <c r="O617" i="1"/>
  <c r="O668" i="1"/>
  <c r="O1917" i="1"/>
  <c r="O147" i="1"/>
  <c r="O2425" i="1"/>
  <c r="O1413" i="1"/>
  <c r="O4052" i="1"/>
  <c r="O4075" i="1"/>
  <c r="O427" i="1"/>
  <c r="O546" i="1"/>
  <c r="O598" i="1"/>
  <c r="O1056" i="1"/>
  <c r="O1420" i="1"/>
  <c r="O1543" i="1"/>
  <c r="O1881" i="1"/>
  <c r="O2902" i="1"/>
  <c r="O163" i="1"/>
  <c r="O442" i="1"/>
  <c r="O449" i="1"/>
  <c r="O138" i="1"/>
  <c r="O765" i="1"/>
  <c r="O1092" i="1"/>
  <c r="O1115" i="1"/>
  <c r="O1121" i="1"/>
  <c r="O1141" i="1"/>
  <c r="O1180" i="1"/>
  <c r="O139" i="1"/>
  <c r="O1484" i="1"/>
  <c r="O1501" i="1"/>
  <c r="O1583" i="1"/>
  <c r="O1696" i="1"/>
  <c r="O2418" i="1"/>
  <c r="O2420" i="1"/>
  <c r="O2585" i="1"/>
  <c r="O2588" i="1"/>
  <c r="O2591" i="1"/>
  <c r="O2816" i="1"/>
  <c r="O3518" i="1"/>
  <c r="O3121" i="1"/>
  <c r="O3808" i="1"/>
  <c r="O3291" i="1"/>
  <c r="O3828" i="1"/>
  <c r="O3402" i="1"/>
  <c r="O3408" i="1"/>
  <c r="O3410" i="1"/>
  <c r="O3584" i="1"/>
  <c r="O602" i="1"/>
  <c r="O1183" i="1"/>
  <c r="O1867" i="1"/>
  <c r="O3184" i="1"/>
  <c r="O196" i="1"/>
  <c r="O437" i="1"/>
  <c r="O984" i="1"/>
  <c r="O1422" i="1"/>
  <c r="O1595" i="1"/>
  <c r="O1021" i="1"/>
  <c r="O3060" i="1"/>
  <c r="O3807" i="1"/>
  <c r="O3990" i="1"/>
  <c r="O4103" i="1"/>
  <c r="O537" i="1"/>
  <c r="O3297" i="1"/>
  <c r="O447" i="1"/>
  <c r="O1574" i="1"/>
  <c r="O780" i="1"/>
  <c r="O1455" i="1"/>
  <c r="O1994" i="1"/>
  <c r="O2150" i="1"/>
  <c r="O2156" i="1"/>
  <c r="O1020" i="1"/>
  <c r="O2433" i="1"/>
  <c r="O2434" i="1"/>
  <c r="O2771" i="1"/>
  <c r="O3439" i="1"/>
  <c r="O3960" i="1"/>
  <c r="O2948" i="1"/>
  <c r="O3074" i="1"/>
  <c r="O3631" i="1"/>
  <c r="O4084" i="1"/>
  <c r="O61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3886" i="1"/>
  <c r="O1008" i="1"/>
  <c r="O3882" i="1"/>
  <c r="O683" i="1"/>
  <c r="O698" i="1"/>
  <c r="O603" i="1"/>
  <c r="O1113" i="1"/>
  <c r="O1130" i="1"/>
  <c r="O1136" i="1"/>
  <c r="O2567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143" i="1"/>
  <c r="O2423" i="1"/>
  <c r="O2424" i="1"/>
  <c r="O2427" i="1"/>
  <c r="O2429" i="1"/>
  <c r="O2430" i="1"/>
  <c r="O2584" i="1"/>
  <c r="O2596" i="1"/>
  <c r="O2691" i="1"/>
  <c r="O2696" i="1"/>
  <c r="O2775" i="1"/>
  <c r="O4077" i="1"/>
  <c r="O4070" i="1"/>
  <c r="O2943" i="1"/>
  <c r="O3057" i="1"/>
  <c r="O3119" i="1"/>
  <c r="O3202" i="1"/>
  <c r="O3632" i="1"/>
  <c r="O3641" i="1"/>
  <c r="O3647" i="1"/>
  <c r="O3798" i="1"/>
  <c r="O3821" i="1"/>
  <c r="O3475" i="1"/>
  <c r="O3916" i="1"/>
  <c r="O4040" i="1"/>
  <c r="O4016" i="1"/>
  <c r="O4115" i="1"/>
  <c r="O2861" i="1"/>
  <c r="O3909" i="1"/>
  <c r="O3839" i="1"/>
  <c r="O3295" i="1"/>
  <c r="O3486" i="1"/>
  <c r="O3889" i="1"/>
  <c r="O630" i="1"/>
  <c r="O1456" i="1"/>
  <c r="O135" i="1"/>
  <c r="O149" i="1"/>
  <c r="O2565" i="1"/>
  <c r="O640" i="1"/>
  <c r="O620" i="1"/>
  <c r="O2397" i="1"/>
  <c r="O2958" i="1"/>
  <c r="O1044" i="1"/>
  <c r="O1055" i="1"/>
  <c r="O641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2563" i="1"/>
  <c r="O152" i="1"/>
  <c r="O127" i="1"/>
  <c r="O1330" i="1"/>
  <c r="O2570" i="1"/>
  <c r="O1234" i="1"/>
  <c r="O1235" i="1"/>
  <c r="O134" i="1"/>
  <c r="O1005" i="1"/>
  <c r="O128" i="1"/>
  <c r="O2566" i="1"/>
  <c r="O1006" i="1"/>
  <c r="O1572" i="1"/>
  <c r="O1007" i="1"/>
  <c r="O1458" i="1"/>
  <c r="O2578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22" i="1"/>
  <c r="O622" i="1"/>
  <c r="O1324" i="1"/>
  <c r="O608" i="1"/>
  <c r="O132" i="1"/>
  <c r="O637" i="1"/>
  <c r="O609" i="1"/>
  <c r="O628" i="1"/>
  <c r="O1239" i="1"/>
  <c r="O1240" i="1"/>
  <c r="O2368" i="1"/>
  <c r="O148" i="1"/>
  <c r="O632" i="1"/>
  <c r="O14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604" i="1"/>
  <c r="O3876" i="1"/>
  <c r="O1013" i="1"/>
  <c r="O2383" i="1"/>
  <c r="O610" i="1"/>
  <c r="O1577" i="1"/>
  <c r="O611" i="1"/>
  <c r="O1320" i="1"/>
  <c r="O612" i="1"/>
  <c r="O157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331" i="1"/>
  <c r="O1580" i="1"/>
  <c r="O1050" i="1"/>
  <c r="O1017" i="1"/>
  <c r="O2366" i="1"/>
  <c r="O3887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633" i="1"/>
  <c r="O2353" i="1"/>
  <c r="O159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1019" i="1"/>
  <c r="O1045" i="1"/>
  <c r="O624" i="1"/>
  <c r="O3874" i="1"/>
  <c r="O2391" i="1"/>
  <c r="O605" i="1"/>
  <c r="O145" i="1"/>
  <c r="O1308" i="1"/>
  <c r="O2347" i="1"/>
  <c r="O154" i="1"/>
  <c r="O126" i="1"/>
  <c r="O2956" i="1"/>
  <c r="O123" i="1"/>
  <c r="O146" i="1"/>
  <c r="O2343" i="1"/>
  <c r="O606" i="1"/>
  <c r="O1309" i="1"/>
  <c r="O614" i="1"/>
  <c r="O2655" i="1"/>
  <c r="O2354" i="1"/>
  <c r="O2355" i="1"/>
  <c r="O3878" i="1"/>
  <c r="O636" i="1"/>
  <c r="O2360" i="1"/>
  <c r="O2657" i="1"/>
  <c r="O635" i="1"/>
  <c r="O1328" i="1"/>
  <c r="O2393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648" i="1"/>
  <c r="O1565" i="1"/>
  <c r="O2373" i="1"/>
  <c r="O2365" i="1"/>
  <c r="O2356" i="1"/>
  <c r="O1226" i="1"/>
  <c r="O1314" i="1"/>
  <c r="O2573" i="1"/>
  <c r="O1315" i="1"/>
  <c r="O1338" i="1"/>
  <c r="O1053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214" i="1"/>
  <c r="O3920" i="1"/>
  <c r="O3337" i="1"/>
  <c r="O3690" i="1"/>
  <c r="O3943" i="1"/>
  <c r="O3131" i="1"/>
  <c r="O3502" i="1"/>
  <c r="O3516" i="1"/>
  <c r="O4112" i="1"/>
  <c r="O3845" i="1"/>
  <c r="O4076" i="1"/>
  <c r="O4099" i="1"/>
  <c r="O3959" i="1"/>
  <c r="O2945" i="1"/>
  <c r="O2947" i="1"/>
  <c r="O2952" i="1"/>
  <c r="O1340" i="1"/>
  <c r="O2571" i="1"/>
  <c r="O1316" i="1"/>
  <c r="O3888" i="1"/>
  <c r="O3056" i="1"/>
  <c r="O3058" i="1"/>
  <c r="O3059" i="1"/>
  <c r="O3063" i="1"/>
  <c r="O3084" i="1"/>
  <c r="O3116" i="1"/>
  <c r="O3885" i="1"/>
  <c r="O2653" i="1"/>
  <c r="O540" i="1"/>
  <c r="O2890" i="1"/>
  <c r="O4071" i="1"/>
  <c r="O3192" i="1"/>
  <c r="O3196" i="1"/>
  <c r="O3206" i="1"/>
  <c r="O3208" i="1"/>
  <c r="O3630" i="1"/>
  <c r="O3638" i="1"/>
  <c r="O3643" i="1"/>
  <c r="O3645" i="1"/>
  <c r="O3281" i="1"/>
  <c r="O4059" i="1"/>
  <c r="O3423" i="1"/>
  <c r="O3222" i="1"/>
  <c r="O3792" i="1"/>
  <c r="O3793" i="1"/>
  <c r="O3804" i="1"/>
  <c r="O3806" i="1"/>
  <c r="O3894" i="1"/>
  <c r="O1342" i="1"/>
  <c r="O1047" i="1"/>
  <c r="O136" i="1"/>
  <c r="O2358" i="1"/>
  <c r="O1343" i="1"/>
  <c r="O2359" i="1"/>
  <c r="O1344" i="1"/>
  <c r="O1318" i="1"/>
  <c r="O3129" i="1"/>
  <c r="O1319" i="1"/>
  <c r="O3177" i="1"/>
  <c r="O3288" i="1"/>
  <c r="O3401" i="1"/>
  <c r="O3574" i="1"/>
  <c r="O3992" i="1"/>
  <c r="O3933" i="1"/>
  <c r="O4061" i="1"/>
  <c r="O3225" i="1"/>
  <c r="O3831" i="1"/>
  <c r="O4082" i="1"/>
  <c r="O4048" i="1"/>
  <c r="O4073" i="1"/>
  <c r="O3856" i="1"/>
  <c r="O3994" i="1"/>
  <c r="O2888" i="1"/>
  <c r="O3578" i="1"/>
  <c r="O3580" i="1"/>
  <c r="O2873" i="1"/>
  <c r="O3941" i="1"/>
  <c r="O3910" i="1"/>
  <c r="O3683" i="1"/>
  <c r="O4062" i="1"/>
  <c r="O3837" i="1"/>
  <c r="O2798" i="1"/>
  <c r="O2864" i="1"/>
  <c r="O3939" i="1"/>
  <c r="O2868" i="1"/>
  <c r="O4065" i="1"/>
  <c r="O2899" i="1"/>
  <c r="O2786" i="1"/>
  <c r="O3585" i="1"/>
  <c r="O3948" i="1"/>
  <c r="O4001" i="1"/>
  <c r="O4106" i="1"/>
  <c r="O2787" i="1"/>
  <c r="O2883" i="1"/>
  <c r="O2867" i="1"/>
  <c r="O2016" i="1"/>
</calcChain>
</file>

<file path=xl/sharedStrings.xml><?xml version="1.0" encoding="utf-8"?>
<sst xmlns="http://schemas.openxmlformats.org/spreadsheetml/2006/main" count="38456" uniqueCount="8421">
  <si>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</si>
  <si>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</si>
  <si>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</si>
  <si>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</si>
  <si>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</si>
  <si>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</si>
  <si>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</si>
  <si>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</si>
  <si>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</si>
  <si>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</si>
  <si>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</si>
  <si>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</si>
  <si>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</si>
  <si>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</si>
  <si>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</si>
  <si>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</si>
  <si>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</si>
  <si>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</si>
  <si>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</si>
  <si>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</si>
  <si>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</si>
  <si>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</si>
  <si>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</si>
  <si>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</si>
  <si>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</si>
  <si>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</si>
  <si>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</si>
  <si>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</si>
  <si>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</si>
  <si>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</si>
  <si>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</si>
  <si>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</si>
  <si>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</si>
  <si>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</si>
  <si>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</si>
  <si>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</si>
  <si>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</si>
  <si>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</si>
  <si>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</si>
  <si>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</si>
  <si>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</si>
  <si>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</si>
  <si>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</si>
  <si>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</si>
  <si>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</si>
  <si>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</si>
  <si>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</si>
  <si>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</si>
  <si>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</si>
  <si>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</si>
  <si>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</si>
  <si>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</si>
  <si>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</si>
  <si>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</si>
  <si>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</si>
  <si>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</si>
  <si>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</si>
  <si>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</si>
  <si>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</si>
  <si>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</si>
  <si>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</si>
  <si>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</si>
  <si>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</si>
  <si>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</si>
  <si>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</si>
  <si>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</si>
  <si>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</si>
  <si>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</si>
  <si>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</si>
  <si>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</si>
  <si>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</si>
  <si>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</si>
  <si>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</si>
  <si>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</si>
  <si>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</si>
  <si>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</si>
  <si>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</si>
  <si>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</si>
  <si>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</si>
  <si>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</si>
  <si>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</si>
  <si>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</si>
  <si>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</si>
  <si>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</si>
  <si>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</si>
  <si>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</si>
  <si>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</si>
  <si>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</si>
  <si>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</si>
  <si>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</si>
  <si>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</si>
  <si>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</si>
  <si>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</si>
  <si>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</si>
  <si>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</si>
  <si>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</si>
  <si>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</si>
  <si>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</si>
  <si>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</si>
  <si>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</si>
  <si>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</si>
  <si>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</si>
  <si>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</si>
  <si>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</si>
  <si>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</si>
  <si>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</si>
  <si>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</si>
  <si>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</si>
  <si>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</si>
  <si>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</si>
  <si>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</si>
  <si>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</si>
  <si>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</si>
  <si>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</si>
  <si>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</si>
  <si>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</si>
  <si>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</si>
  <si>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</si>
  <si>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</si>
  <si>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</si>
  <si>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</si>
  <si>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</si>
  <si>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</si>
  <si>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</si>
  <si>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</si>
  <si>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</si>
  <si>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</si>
  <si>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</si>
  <si>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</si>
  <si>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</si>
  <si>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</si>
  <si>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</si>
  <si>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</si>
  <si>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</si>
  <si>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</si>
  <si>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</si>
  <si>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</si>
  <si>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</si>
  <si>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</si>
  <si>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</si>
  <si>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</si>
  <si>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</si>
  <si>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</si>
  <si>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</si>
  <si>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</si>
  <si>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</si>
  <si>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</si>
  <si>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</si>
  <si>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</si>
  <si>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</si>
  <si>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</si>
  <si>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</si>
  <si>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</si>
  <si>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</si>
  <si>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</si>
  <si>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</si>
  <si>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</si>
  <si>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</si>
  <si>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</si>
  <si>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</si>
  <si>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</si>
  <si>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</si>
  <si>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</si>
  <si>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</si>
  <si>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</si>
  <si>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</si>
  <si>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</si>
  <si>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</si>
  <si>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</si>
  <si>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</si>
  <si>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</si>
  <si>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</si>
  <si>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</si>
  <si>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</si>
  <si>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</si>
  <si>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</si>
  <si>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</si>
  <si>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</si>
  <si>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</si>
  <si>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</si>
  <si>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</si>
  <si>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</si>
  <si>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</si>
  <si>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</si>
  <si>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</si>
  <si>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</si>
  <si>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</si>
  <si>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</si>
  <si>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</si>
  <si>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</si>
  <si>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</si>
  <si>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</si>
  <si>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</si>
  <si>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</si>
  <si>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</si>
  <si>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</si>
  <si>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</si>
  <si>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</si>
  <si>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</si>
  <si>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</si>
  <si>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</si>
  <si>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</si>
  <si>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</si>
  <si>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</si>
  <si>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</si>
  <si>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</si>
  <si>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</si>
  <si>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</si>
  <si>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</si>
  <si>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</si>
  <si>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</si>
  <si>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</si>
  <si>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</si>
  <si>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</si>
  <si>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</si>
  <si>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</si>
  <si>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</si>
  <si>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</si>
  <si>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</si>
  <si>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</si>
  <si>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</si>
  <si>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</si>
  <si>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</si>
  <si>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</si>
  <si>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</si>
  <si>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</si>
  <si>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</si>
  <si>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</si>
  <si>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</si>
  <si>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</si>
  <si>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</si>
  <si>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</si>
  <si>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</si>
  <si>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</si>
  <si>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</si>
  <si>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</si>
  <si>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</si>
  <si>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</si>
  <si>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</si>
  <si>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</si>
  <si>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</si>
  <si>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</si>
  <si>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</si>
  <si>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</si>
  <si>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</si>
  <si>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</si>
  <si>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</si>
  <si>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</si>
  <si>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</si>
  <si>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</si>
  <si>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</si>
  <si>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</si>
  <si>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</si>
  <si>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</si>
  <si>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</si>
  <si>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</si>
  <si>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</si>
  <si>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</si>
  <si>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</si>
  <si>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</si>
  <si>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</si>
  <si>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</si>
  <si>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</si>
  <si>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</si>
  <si>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</si>
  <si>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</si>
  <si>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</si>
  <si>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</si>
  <si>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</si>
  <si>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</si>
  <si>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</si>
  <si>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</si>
  <si>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</si>
  <si>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</si>
  <si>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</si>
  <si>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</si>
  <si>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</si>
  <si>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</si>
  <si>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</si>
  <si>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</si>
  <si>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</si>
  <si>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</si>
  <si>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</si>
  <si>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</si>
  <si>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</si>
  <si>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</si>
  <si>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</si>
  <si>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</si>
  <si>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</si>
  <si>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</si>
  <si>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</si>
  <si>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</si>
  <si>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</si>
  <si>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</si>
  <si>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</si>
  <si>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</si>
  <si>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</si>
  <si>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</si>
  <si>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</si>
  <si>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</si>
  <si>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</si>
  <si>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</si>
  <si>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</si>
  <si>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</si>
  <si>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</si>
  <si>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</si>
  <si>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</si>
  <si>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</si>
  <si>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</si>
  <si>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</si>
  <si>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</si>
  <si>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</si>
  <si>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</si>
  <si>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</si>
  <si>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</si>
  <si>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</si>
  <si>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</si>
  <si>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</si>
  <si>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</si>
  <si>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</si>
  <si>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</si>
  <si>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</si>
  <si>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</si>
  <si>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</si>
  <si>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</si>
  <si>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</si>
  <si>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</si>
  <si>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</si>
  <si>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</si>
  <si>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</si>
  <si>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</si>
  <si>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</si>
  <si>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</si>
  <si>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</si>
  <si>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</si>
  <si>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</si>
  <si>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</si>
  <si>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</si>
  <si>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</si>
  <si>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</si>
  <si>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</si>
  <si>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</si>
  <si>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</si>
  <si>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</si>
  <si>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</si>
  <si>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</si>
  <si>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</si>
  <si>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</si>
  <si>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</si>
  <si>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</si>
  <si>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</si>
  <si>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</si>
  <si>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</si>
  <si>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</si>
  <si>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</si>
  <si>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</si>
  <si>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</si>
  <si>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</si>
  <si>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</si>
  <si>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</si>
  <si>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</si>
  <si>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</si>
  <si>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</si>
  <si>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</si>
  <si>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</si>
  <si>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</si>
  <si>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</si>
  <si>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</si>
  <si>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</si>
  <si>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</si>
  <si>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</si>
  <si>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</si>
  <si>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</si>
  <si>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</si>
  <si>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</si>
  <si>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</si>
  <si>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</si>
  <si>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</si>
  <si>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</si>
  <si>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</si>
  <si>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</si>
  <si>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</si>
  <si>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</si>
  <si>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</si>
  <si>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</si>
  <si>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</si>
  <si>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</si>
  <si>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</si>
  <si>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</si>
  <si>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</si>
  <si>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</si>
  <si>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</si>
  <si>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</si>
  <si>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</si>
  <si>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</si>
  <si>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</si>
  <si>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</si>
  <si>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</si>
  <si>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</si>
  <si>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</si>
  <si>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</si>
  <si>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</si>
  <si>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</si>
  <si>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</si>
  <si>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</si>
  <si>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</si>
  <si>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</si>
  <si>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</si>
  <si>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</si>
  <si>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</si>
  <si>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</si>
  <si>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</si>
  <si>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</si>
  <si>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</si>
  <si>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</si>
  <si>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</si>
  <si>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</si>
  <si>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</si>
  <si>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</si>
  <si>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</si>
  <si>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</si>
  <si>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</si>
  <si>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</si>
  <si>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</si>
  <si>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</si>
  <si>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</si>
  <si>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</si>
  <si>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</si>
  <si>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</si>
  <si>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</si>
  <si>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</si>
  <si>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</si>
  <si>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</si>
  <si>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</si>
  <si>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</si>
  <si>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</si>
  <si>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</si>
  <si>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</si>
  <si>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</si>
  <si>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</si>
  <si>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</si>
  <si>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</si>
  <si>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</si>
  <si>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</si>
  <si>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</si>
  <si>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</si>
  <si>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</si>
  <si>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</si>
  <si>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</si>
  <si>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</si>
  <si>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</si>
  <si>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</si>
  <si>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</si>
  <si>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</si>
  <si>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</si>
  <si>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</si>
  <si>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</si>
  <si>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</si>
  <si>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</si>
  <si>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</si>
  <si>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</si>
  <si>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</si>
  <si>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</si>
  <si>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</si>
  <si>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</si>
  <si>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</si>
  <si>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</si>
  <si>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</si>
  <si>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</si>
  <si>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</si>
  <si>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</si>
  <si>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</si>
  <si>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</si>
  <si>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</si>
  <si>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</si>
  <si>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</si>
  <si>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</si>
  <si>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</si>
  <si>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</si>
  <si>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</si>
  <si>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</si>
  <si>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</si>
  <si>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</si>
  <si>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</si>
  <si>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</si>
  <si>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</si>
  <si>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</si>
  <si>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</si>
  <si>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</si>
  <si>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</si>
  <si>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</si>
  <si>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</si>
  <si>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</si>
  <si>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</si>
  <si>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</si>
  <si>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</si>
  <si>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</si>
  <si>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</si>
  <si>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</si>
  <si>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</si>
  <si>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</si>
  <si>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</si>
  <si>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</si>
  <si>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</si>
  <si>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</si>
  <si>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</si>
  <si>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</si>
  <si>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</si>
  <si>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</si>
  <si>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</si>
  <si>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</si>
  <si>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</si>
  <si>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</si>
  <si>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</si>
  <si>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</si>
  <si>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</si>
  <si>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</si>
  <si>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</si>
  <si>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</si>
  <si>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</si>
  <si>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</si>
  <si>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</si>
  <si>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</si>
  <si>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</si>
  <si>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</si>
  <si>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</si>
  <si>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</si>
  <si>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</si>
  <si>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</si>
  <si>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</si>
  <si>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</si>
  <si>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</si>
  <si>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</si>
  <si>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</si>
  <si>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</si>
  <si>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</si>
  <si>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</si>
  <si>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</si>
  <si>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</si>
  <si>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</si>
  <si>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</si>
  <si>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</si>
  <si>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</si>
  <si>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</si>
  <si>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</si>
  <si>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</si>
  <si>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</si>
  <si>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</si>
  <si>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</si>
  <si>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</si>
  <si>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</si>
  <si>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</si>
  <si>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</si>
  <si>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</si>
  <si>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</si>
  <si>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</si>
  <si>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</si>
  <si>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</si>
  <si>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</si>
  <si>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</si>
  <si>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</si>
  <si>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</si>
  <si>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</si>
  <si>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</si>
  <si>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</si>
  <si>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</si>
  <si>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</si>
  <si>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</si>
  <si>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</si>
  <si>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</si>
  <si>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</si>
  <si>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</si>
  <si>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</si>
  <si>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</si>
  <si>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</si>
  <si>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</si>
  <si>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</si>
  <si>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</si>
  <si>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</si>
  <si>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</si>
  <si>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</si>
  <si>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</si>
  <si>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</si>
  <si>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</si>
  <si>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</si>
  <si>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</si>
  <si>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</si>
  <si>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</si>
  <si>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</si>
  <si>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</si>
  <si>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</si>
  <si>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</si>
  <si>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</si>
  <si>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</si>
  <si>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</si>
  <si>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</si>
  <si>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</si>
  <si>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</si>
  <si>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</si>
  <si>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</si>
  <si>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</si>
  <si>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</si>
  <si>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</si>
  <si>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</si>
  <si>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</si>
  <si>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</si>
  <si>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</si>
  <si>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</si>
  <si>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</si>
  <si>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</si>
  <si>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</si>
  <si>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</si>
  <si>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</si>
  <si>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</si>
  <si>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</si>
  <si>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</si>
  <si>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</si>
  <si>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</si>
  <si>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</si>
  <si>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</si>
  <si>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</si>
  <si>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</si>
  <si>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</si>
  <si>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</si>
  <si>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</si>
  <si>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</si>
  <si>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</si>
  <si>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</si>
  <si>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</si>
  <si>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</si>
  <si>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</si>
  <si>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</si>
  <si>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</si>
  <si>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</si>
  <si>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</si>
  <si>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</si>
  <si>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</si>
  <si>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</si>
  <si>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</si>
  <si>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</si>
  <si>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</si>
  <si>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</si>
  <si>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</si>
  <si>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</si>
  <si>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</si>
  <si>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</si>
  <si>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</si>
  <si>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</si>
  <si>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</si>
  <si>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</si>
  <si>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</si>
  <si>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</si>
  <si>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</si>
  <si>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</si>
  <si>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</si>
  <si>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</si>
  <si>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</si>
  <si>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</si>
  <si>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</si>
  <si>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</si>
  <si>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</si>
  <si>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</si>
  <si>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</si>
  <si>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</si>
  <si>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</si>
  <si>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</si>
  <si>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</si>
  <si>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</si>
  <si>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</si>
  <si>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</si>
  <si>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</si>
  <si>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</si>
  <si>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</si>
  <si>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</si>
  <si>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</si>
  <si>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</si>
  <si>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</si>
  <si>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</si>
  <si>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</si>
  <si>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</si>
  <si>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</si>
  <si>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</si>
  <si>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</si>
  <si>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</si>
  <si>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</si>
  <si>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</si>
  <si>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</si>
  <si>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</si>
  <si>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</si>
  <si>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</si>
  <si>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</si>
  <si>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</si>
  <si>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</si>
  <si>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</si>
  <si>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</si>
  <si>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</si>
  <si>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</si>
  <si>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</si>
  <si>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</si>
  <si>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</si>
  <si>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</si>
  <si>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</si>
  <si>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</si>
  <si>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</si>
  <si>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</si>
  <si>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</si>
  <si>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</si>
  <si>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</si>
  <si>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</si>
  <si>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</si>
  <si>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</si>
  <si>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</si>
  <si>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</si>
  <si>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</si>
  <si>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</si>
  <si>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</si>
  <si>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</si>
  <si>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</si>
  <si>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</si>
  <si>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</si>
  <si>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</si>
  <si>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</si>
  <si>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</si>
  <si>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</si>
  <si>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</si>
  <si>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</si>
  <si>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</si>
  <si>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</si>
  <si>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</si>
  <si>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</si>
  <si>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</si>
  <si>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</si>
  <si>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</si>
  <si>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</si>
  <si>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</si>
  <si>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</si>
  <si>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</si>
  <si>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</si>
  <si>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</si>
  <si>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</si>
  <si>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</si>
  <si>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</si>
  <si>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</si>
  <si>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</si>
  <si>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</si>
  <si>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</si>
  <si>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</si>
  <si>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</si>
  <si>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</si>
  <si>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</si>
  <si>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</si>
  <si>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</si>
  <si>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</si>
  <si>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</si>
  <si>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</si>
  <si>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</si>
  <si>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</si>
  <si>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</si>
  <si>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</si>
  <si>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</si>
  <si>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</si>
  <si>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</si>
  <si>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</si>
  <si>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</si>
  <si>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</si>
  <si>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</si>
  <si>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</si>
  <si>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</si>
  <si>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</si>
  <si>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</si>
  <si>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</si>
  <si>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</si>
  <si>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</si>
  <si>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</si>
  <si>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</si>
  <si>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</si>
  <si>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</si>
  <si>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</si>
  <si>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</si>
  <si>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</si>
  <si>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</si>
  <si>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</si>
  <si>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</si>
  <si>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</si>
  <si>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</si>
  <si>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</si>
  <si>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</si>
  <si>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</si>
  <si>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</si>
  <si>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</si>
  <si>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</si>
  <si>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</si>
  <si>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</si>
  <si>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</si>
  <si>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</si>
  <si>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</si>
  <si>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</si>
  <si>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</si>
  <si>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</si>
  <si>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</si>
  <si>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</si>
  <si>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</si>
  <si>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</si>
  <si>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</si>
  <si>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</si>
  <si>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</si>
  <si>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</si>
  <si>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</si>
  <si>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</si>
  <si>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</si>
  <si>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</si>
  <si>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</si>
  <si>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</si>
  <si>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</si>
  <si>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</si>
  <si>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</si>
  <si>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</si>
  <si>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</si>
  <si>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</si>
  <si>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</si>
  <si>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</si>
  <si>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</si>
  <si>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</si>
  <si>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</si>
  <si>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</si>
  <si>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</si>
  <si>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</si>
  <si>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</si>
  <si>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</si>
  <si>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</si>
  <si>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</si>
  <si>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</si>
  <si>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</si>
  <si>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</si>
  <si>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</si>
  <si>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</si>
  <si>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</si>
  <si>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</si>
  <si>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</si>
  <si>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</si>
  <si>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</si>
  <si>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</si>
  <si>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</si>
  <si>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</si>
  <si>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</si>
  <si>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</si>
  <si>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</si>
  <si>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</si>
  <si>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</si>
  <si>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</si>
  <si>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</si>
  <si>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</si>
  <si>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</si>
  <si>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</si>
  <si>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</si>
  <si>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</si>
  <si>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</si>
  <si>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</si>
  <si>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</si>
  <si>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</si>
  <si>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</si>
  <si>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</si>
  <si>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</si>
  <si>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</si>
  <si>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</si>
  <si>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</si>
  <si>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</si>
  <si>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</si>
  <si>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</si>
  <si>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</si>
  <si>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</si>
  <si>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</si>
  <si>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</si>
  <si>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</si>
  <si>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</si>
  <si>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</si>
  <si>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</si>
  <si>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</si>
  <si>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</si>
  <si>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</si>
  <si>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</si>
  <si>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</si>
  <si>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</si>
  <si>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</si>
  <si>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</si>
  <si>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</si>
  <si>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</si>
  <si>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</si>
  <si>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</si>
  <si>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</si>
  <si>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</si>
  <si>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</si>
  <si>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</si>
  <si>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</si>
  <si>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</si>
  <si>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</si>
  <si>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</si>
  <si>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</si>
  <si>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</si>
  <si>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</si>
  <si>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</si>
  <si>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</si>
  <si>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</si>
  <si>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</si>
  <si>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</si>
  <si>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</si>
  <si>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</si>
  <si>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</si>
  <si>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</si>
  <si>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</si>
  <si>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</si>
  <si>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</si>
  <si>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</si>
  <si>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</si>
  <si>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</si>
  <si>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</si>
  <si>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</si>
  <si>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</si>
  <si>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</si>
  <si>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</si>
  <si>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</si>
  <si>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</si>
  <si>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</si>
  <si>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</si>
  <si>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</si>
  <si>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</si>
  <si>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</si>
  <si>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</si>
  <si>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</si>
  <si>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</si>
  <si>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</si>
  <si>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</si>
  <si>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</si>
  <si>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</si>
  <si>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</si>
  <si>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</si>
  <si>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</si>
  <si>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</si>
  <si>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</si>
  <si>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</si>
  <si>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</si>
  <si>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</si>
  <si>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</si>
  <si>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</si>
  <si>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</si>
  <si>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</si>
  <si>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</si>
  <si>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</si>
  <si>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</si>
  <si>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</si>
  <si>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</si>
  <si>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</si>
  <si>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</si>
  <si>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</si>
  <si>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</si>
  <si>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</si>
  <si>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</si>
  <si>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</si>
  <si>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</si>
  <si>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</si>
  <si>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</si>
  <si>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</si>
  <si>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</si>
  <si>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</si>
  <si>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</si>
  <si>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</si>
  <si>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</si>
  <si>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</si>
  <si>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</si>
  <si>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</si>
  <si>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</si>
  <si>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</si>
  <si>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</si>
  <si>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</si>
  <si>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</si>
  <si>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</si>
  <si>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</si>
  <si>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</si>
  <si>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</si>
  <si>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</si>
  <si>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</si>
  <si>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</si>
  <si>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</si>
  <si>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</si>
  <si>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</si>
  <si>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</si>
  <si>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</si>
  <si>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</si>
  <si>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</si>
  <si>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</si>
  <si>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</si>
  <si>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</si>
  <si>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</si>
  <si>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</si>
  <si>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</si>
  <si>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</si>
  <si>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</si>
  <si>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</si>
  <si>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</si>
  <si>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</si>
  <si>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</si>
  <si>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</si>
  <si>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</si>
  <si>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</si>
  <si>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</si>
  <si>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</si>
  <si>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</si>
  <si>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</si>
  <si>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</si>
  <si>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</si>
  <si>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</si>
  <si>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</si>
  <si>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</si>
  <si>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</si>
  <si>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</si>
  <si>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</si>
  <si>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</si>
  <si>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</si>
  <si>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</si>
  <si>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</si>
  <si>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</si>
  <si>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</si>
  <si>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</si>
  <si>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</si>
  <si>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</si>
  <si>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</si>
  <si>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</si>
  <si>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</si>
  <si>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</si>
  <si>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</si>
  <si>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</si>
  <si>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</si>
  <si>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</si>
  <si>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</si>
  <si>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</si>
  <si>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</si>
  <si>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</si>
  <si>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</si>
  <si>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</si>
  <si>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</si>
  <si>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</si>
  <si>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</si>
  <si>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</si>
  <si>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</si>
  <si>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</si>
  <si>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</si>
  <si>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</si>
  <si>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</si>
  <si>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</si>
  <si>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</si>
  <si>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</si>
  <si>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</si>
  <si>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</si>
  <si>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</si>
  <si>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</si>
  <si>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</si>
  <si>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</si>
  <si>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</si>
  <si>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</si>
  <si>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</si>
  <si>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</si>
  <si>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</si>
  <si>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</si>
  <si>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</si>
  <si>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</si>
  <si>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</si>
  <si>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</si>
  <si>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</si>
  <si>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</si>
  <si>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</si>
  <si>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</si>
  <si>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</si>
  <si>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</si>
  <si>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</si>
  <si>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</si>
  <si>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</si>
  <si>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</si>
  <si>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</si>
  <si>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</si>
  <si>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</si>
  <si>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</si>
  <si>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</si>
  <si>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</si>
  <si>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</si>
  <si>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</si>
  <si>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</si>
  <si>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</si>
  <si>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</si>
  <si>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</si>
  <si>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</si>
  <si>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</si>
  <si>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</si>
  <si>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</si>
  <si>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</si>
  <si>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</si>
  <si>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</si>
  <si>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</si>
  <si>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</si>
  <si>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</si>
  <si>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</si>
  <si>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</si>
  <si>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</si>
  <si>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</si>
  <si>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</si>
  <si>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</si>
  <si>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</si>
  <si>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</si>
  <si>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</si>
  <si>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</si>
  <si>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</si>
  <si>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</si>
  <si>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</si>
  <si>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</si>
  <si>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</si>
  <si>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</si>
  <si>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</si>
  <si>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</si>
  <si>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</si>
  <si>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</si>
  <si>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</si>
  <si>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</si>
  <si>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</si>
  <si>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</si>
  <si>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</si>
  <si>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</si>
  <si>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</si>
  <si>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</si>
  <si>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</si>
  <si>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</si>
  <si>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</si>
  <si>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</si>
  <si>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</si>
  <si>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</si>
  <si>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</si>
  <si>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</si>
  <si>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</si>
  <si>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</si>
  <si>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</si>
  <si>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</si>
  <si>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</si>
  <si>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</si>
  <si>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</si>
  <si>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</si>
  <si>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</si>
  <si>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</si>
  <si>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</si>
  <si>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</si>
  <si>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</si>
  <si>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</si>
  <si>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</si>
  <si>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</si>
  <si>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</si>
  <si>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</si>
  <si>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</si>
  <si>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</si>
  <si>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</si>
  <si>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</si>
  <si>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</si>
  <si>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</si>
  <si>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</si>
  <si>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</si>
  <si>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</si>
  <si>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</si>
  <si>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</si>
  <si>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</si>
  <si>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</si>
  <si>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</si>
  <si>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</si>
  <si>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</si>
  <si>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</si>
  <si>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</si>
  <si>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</si>
  <si>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</si>
  <si>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</si>
  <si>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</si>
  <si>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</si>
  <si>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</si>
  <si>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</si>
  <si>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</si>
  <si>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</si>
  <si>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</si>
  <si>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</si>
  <si>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</si>
  <si>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</si>
  <si>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</si>
  <si>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</si>
  <si>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</si>
  <si>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</si>
  <si>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</si>
  <si>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</si>
  <si>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</si>
  <si>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</si>
  <si>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</si>
  <si>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</si>
  <si>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</si>
  <si>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</si>
  <si>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</si>
  <si>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</si>
  <si>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</si>
  <si>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</si>
  <si>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</si>
  <si>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</si>
  <si>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</si>
  <si>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</si>
  <si>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</si>
  <si>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</si>
  <si>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</si>
  <si>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</si>
  <si>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</si>
  <si>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</si>
  <si>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</si>
  <si>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</si>
  <si>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</si>
  <si>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</si>
  <si>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</si>
  <si>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</si>
  <si>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</si>
  <si>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</si>
  <si>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</si>
  <si>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</si>
  <si>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</si>
  <si>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</si>
  <si>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</si>
  <si>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</si>
  <si>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</si>
  <si>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</si>
  <si>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</si>
  <si>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</si>
  <si>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</si>
  <si>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</si>
  <si>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</si>
  <si>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</si>
  <si>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</si>
  <si>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</si>
  <si>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</si>
  <si>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</si>
  <si>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</si>
  <si>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</si>
  <si>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</si>
  <si>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</si>
  <si>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</si>
  <si>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</si>
  <si>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</si>
  <si>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</si>
  <si>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</si>
  <si>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</si>
  <si>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</si>
  <si>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</si>
  <si>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</si>
  <si>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</si>
  <si>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</si>
  <si>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</si>
  <si>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</si>
  <si>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</si>
  <si>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</si>
  <si>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</si>
  <si>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</si>
  <si>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</si>
  <si>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</si>
  <si>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</si>
  <si>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</si>
  <si>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</si>
  <si>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</si>
  <si>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</si>
  <si>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</si>
  <si>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</si>
  <si>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</si>
  <si>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</si>
  <si>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</si>
  <si>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</si>
  <si>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</si>
  <si>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</si>
  <si>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</si>
  <si>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</si>
  <si>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</si>
  <si>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</si>
  <si>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</si>
  <si>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</si>
  <si>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</si>
  <si>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</si>
  <si>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</si>
  <si>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</si>
  <si>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</si>
  <si>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</si>
  <si>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</si>
  <si>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</si>
  <si>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</si>
  <si>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</si>
  <si>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</si>
  <si>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</si>
  <si>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</si>
  <si>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</si>
  <si>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</si>
  <si>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</si>
  <si>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</si>
  <si>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</si>
  <si>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</si>
  <si>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</si>
  <si>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</si>
  <si>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</si>
  <si>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</si>
  <si>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</si>
  <si>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</si>
  <si>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</si>
  <si>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</si>
  <si>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</si>
  <si>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</si>
  <si>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</si>
  <si>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</si>
  <si>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</si>
  <si>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</si>
  <si>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</si>
  <si>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</si>
  <si>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</si>
  <si>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</si>
  <si>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</si>
  <si>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</si>
  <si>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</si>
  <si>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</si>
  <si>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</si>
  <si>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</si>
  <si>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</si>
  <si>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</si>
  <si>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</si>
  <si>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</si>
  <si>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</si>
  <si>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</si>
  <si>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</si>
  <si>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</si>
  <si>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</si>
  <si>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</si>
  <si>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</si>
  <si>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</si>
  <si>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</si>
  <si>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</si>
  <si>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</si>
  <si>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</si>
  <si>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</si>
  <si>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</si>
  <si>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</si>
  <si>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</si>
  <si>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</si>
  <si>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</si>
  <si>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</si>
  <si>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</si>
  <si>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</si>
  <si>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</si>
  <si>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</si>
  <si>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</si>
  <si>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</si>
  <si>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</si>
  <si>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</si>
  <si>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</si>
  <si>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</si>
  <si>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</si>
  <si>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</si>
  <si>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</si>
  <si>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</si>
  <si>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</si>
  <si>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</si>
  <si>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</si>
  <si>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</si>
  <si>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</si>
  <si>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</si>
  <si>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</si>
  <si>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</si>
  <si>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</si>
  <si>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</si>
  <si>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</si>
  <si>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</si>
  <si>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</si>
  <si>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</si>
  <si>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</si>
  <si>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</si>
  <si>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</si>
  <si>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</si>
  <si>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</si>
  <si>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</si>
  <si>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</si>
  <si>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</si>
  <si>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</si>
  <si>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</si>
  <si>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</si>
  <si>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</si>
  <si>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</si>
  <si>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</si>
  <si>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</si>
  <si>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</si>
  <si>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</si>
  <si>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</si>
  <si>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</si>
  <si>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</si>
  <si>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</si>
  <si>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</si>
  <si>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</si>
  <si>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</si>
  <si>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</si>
  <si>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</si>
  <si>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</si>
  <si>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</si>
  <si>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</si>
  <si>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</si>
  <si>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</si>
  <si>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</si>
  <si>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</si>
  <si>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</si>
  <si>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</si>
  <si>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</si>
  <si>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</si>
  <si>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</si>
  <si>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</si>
  <si>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</si>
  <si>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</si>
  <si>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</si>
  <si>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</si>
  <si>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</si>
  <si>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</si>
  <si>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</si>
  <si>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</si>
  <si>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</si>
  <si>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</si>
  <si>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</si>
  <si>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</si>
  <si>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</si>
  <si>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</si>
  <si>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</si>
  <si>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</si>
  <si>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</si>
  <si>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</si>
  <si>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</si>
  <si>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</si>
  <si>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</si>
  <si>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</si>
  <si>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</si>
  <si>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</si>
  <si>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</si>
  <si>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</si>
  <si>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</si>
  <si>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</si>
  <si>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</si>
  <si>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</si>
  <si>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</si>
  <si>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</si>
  <si>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</si>
  <si>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</si>
  <si>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</si>
  <si>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</si>
  <si>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</si>
  <si>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</si>
  <si>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</si>
  <si>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</si>
  <si>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</si>
  <si>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</si>
  <si>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</si>
  <si>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</si>
  <si>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</si>
  <si>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</si>
  <si>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</si>
  <si>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</si>
  <si>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</si>
  <si>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</si>
  <si>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</si>
  <si>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</si>
  <si>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</si>
  <si>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</si>
  <si>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</si>
  <si>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</si>
  <si>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</si>
  <si>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</si>
  <si>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</si>
  <si>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</si>
  <si>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</si>
  <si>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</si>
  <si>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</si>
  <si>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</si>
  <si>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</si>
  <si>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</si>
  <si>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</si>
  <si>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</si>
  <si>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</si>
  <si>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</si>
  <si>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</si>
  <si>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</si>
  <si>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</si>
  <si>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</si>
  <si>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</si>
  <si>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</si>
  <si>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</si>
  <si>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</si>
  <si>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</si>
  <si>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</si>
  <si>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</si>
  <si>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</si>
  <si>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</si>
  <si>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</si>
  <si>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</si>
  <si>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</si>
  <si>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</si>
  <si>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</si>
  <si>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</si>
  <si>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</si>
  <si>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</si>
  <si>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</si>
  <si>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</si>
  <si>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</si>
  <si>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</si>
  <si>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</si>
  <si>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</si>
  <si>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</si>
  <si>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</si>
  <si>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</si>
  <si>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</si>
  <si>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</si>
  <si>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</si>
  <si>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</si>
  <si>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</si>
  <si>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</si>
  <si>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</si>
  <si>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</si>
  <si>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</si>
  <si>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</si>
  <si>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</si>
  <si>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</si>
  <si>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</si>
  <si>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</si>
  <si>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</si>
  <si>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</si>
  <si>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</si>
  <si>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</si>
  <si>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</si>
  <si>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</si>
  <si>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</si>
  <si>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</si>
  <si>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</si>
  <si>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</si>
  <si>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</si>
  <si>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</si>
  <si>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</si>
  <si>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</si>
  <si>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</si>
  <si>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</si>
  <si>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</si>
  <si>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</si>
  <si>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</si>
  <si>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</si>
  <si>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</si>
  <si>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</si>
  <si>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</si>
  <si>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</si>
  <si>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</si>
  <si>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</si>
  <si>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</si>
  <si>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</si>
  <si>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</si>
  <si>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</si>
  <si>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</si>
  <si>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</si>
  <si>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</si>
  <si>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</si>
  <si>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</si>
  <si>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</si>
  <si>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</si>
  <si>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</si>
  <si>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</si>
  <si>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</si>
  <si>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</si>
  <si>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</si>
  <si>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</si>
  <si>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</si>
  <si>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</si>
  <si>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</si>
  <si>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</si>
  <si>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</si>
  <si>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</si>
  <si>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</si>
  <si>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</si>
  <si>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</si>
  <si>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</si>
  <si>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</si>
  <si>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</si>
  <si>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</si>
  <si>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</si>
  <si>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</si>
  <si>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</si>
  <si>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</si>
  <si>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</si>
  <si>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</si>
  <si>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</si>
  <si>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</si>
  <si>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</si>
  <si>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</si>
  <si>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</si>
  <si>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</si>
  <si>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</si>
  <si>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</si>
  <si>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</si>
  <si>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</si>
  <si>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</si>
  <si>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</si>
  <si>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</si>
  <si>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</si>
  <si>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</si>
  <si>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</si>
  <si>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</si>
  <si>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</si>
  <si>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</si>
  <si>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</si>
  <si>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</si>
  <si>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</si>
  <si>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</si>
  <si>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</si>
  <si>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</si>
  <si>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</si>
  <si>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</si>
  <si>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</si>
  <si>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</si>
  <si>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</si>
  <si>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</si>
  <si>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</si>
  <si>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</si>
  <si>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</si>
  <si>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</si>
  <si>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</si>
  <si>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</si>
  <si>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</si>
  <si>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</si>
  <si>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</si>
  <si>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</si>
  <si>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</si>
  <si>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</si>
  <si>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</si>
  <si>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</si>
  <si>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</si>
  <si>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</si>
  <si>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</si>
  <si>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</si>
  <si>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</si>
  <si>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</si>
  <si>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</si>
  <si>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</si>
  <si>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</si>
  <si>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</si>
  <si>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</si>
  <si>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</si>
  <si>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</si>
  <si>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</si>
  <si>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</si>
  <si>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</si>
  <si>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</si>
  <si>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</si>
  <si>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</si>
  <si>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</si>
  <si>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</si>
  <si>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</si>
  <si>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</si>
  <si>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</si>
  <si>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</si>
  <si>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</si>
  <si>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</si>
  <si>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</si>
  <si>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</si>
  <si>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</si>
  <si>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</si>
  <si>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</si>
  <si>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</si>
  <si>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</si>
  <si>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</si>
  <si>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</si>
  <si>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</si>
  <si>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</si>
  <si>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</si>
  <si>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</si>
  <si>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</si>
  <si>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</si>
  <si>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</si>
  <si>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</si>
  <si>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</si>
  <si>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</si>
  <si>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</si>
  <si>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</si>
  <si>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</si>
  <si>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</si>
  <si>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</si>
  <si>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</si>
  <si>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</si>
  <si>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</si>
  <si>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</si>
  <si>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</si>
  <si>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</si>
  <si>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</si>
  <si>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</si>
  <si>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</si>
  <si>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</si>
  <si>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</si>
  <si>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</si>
  <si>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</si>
  <si>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</si>
  <si>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</si>
  <si>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</si>
  <si>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</si>
  <si>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</si>
  <si>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</si>
  <si>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</si>
  <si>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</si>
  <si>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</si>
  <si>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</si>
  <si>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</si>
  <si>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</si>
  <si>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</si>
  <si>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</si>
  <si>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</si>
  <si>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</si>
  <si>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</si>
  <si>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</si>
  <si>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</si>
  <si>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</si>
  <si>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</si>
  <si>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</si>
  <si>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</si>
  <si>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</si>
  <si>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</si>
  <si>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</si>
  <si>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</si>
  <si>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</si>
  <si>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</si>
  <si>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</si>
  <si>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</si>
  <si>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</si>
  <si>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</si>
  <si>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</si>
  <si>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</si>
  <si>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</si>
  <si>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</si>
  <si>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</si>
  <si>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</si>
  <si>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</si>
  <si>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</si>
  <si>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</si>
  <si>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</si>
  <si>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</si>
  <si>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</si>
  <si>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</si>
  <si>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</si>
  <si>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</si>
  <si>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</si>
  <si>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</si>
  <si>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</si>
  <si>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</si>
  <si>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</si>
  <si>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</si>
  <si>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</si>
  <si>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</si>
  <si>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</si>
  <si>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</si>
  <si>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</si>
  <si>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</si>
  <si>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</si>
  <si>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</si>
  <si>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</si>
  <si>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</si>
  <si>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</si>
  <si>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</si>
  <si>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</si>
  <si>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</si>
  <si>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</si>
  <si>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</si>
  <si>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</si>
  <si>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</si>
  <si>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</si>
  <si>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</si>
  <si>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</si>
  <si>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</si>
  <si>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</si>
  <si>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</si>
  <si>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</si>
  <si>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</si>
  <si>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</si>
  <si>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</si>
  <si>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</si>
  <si>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</si>
  <si>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</si>
  <si>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</si>
  <si>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</si>
  <si>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</si>
  <si>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</si>
  <si>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</si>
  <si>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</si>
  <si>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</si>
  <si>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</si>
  <si>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</si>
  <si>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</si>
  <si>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</si>
  <si>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</si>
  <si>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</si>
  <si>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</si>
  <si>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</si>
  <si>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</si>
  <si>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</si>
  <si>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</si>
  <si>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</si>
  <si>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</si>
  <si>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</si>
  <si>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</si>
  <si>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</si>
  <si>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</si>
  <si>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</si>
  <si>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</si>
  <si>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</si>
  <si>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</si>
  <si>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</si>
  <si>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</si>
  <si>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</si>
  <si>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</si>
  <si>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</si>
  <si>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</si>
  <si>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</si>
  <si>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</si>
  <si>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</si>
  <si>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</si>
  <si>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</si>
  <si>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</si>
  <si>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</si>
  <si>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</si>
  <si>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</si>
  <si>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</si>
  <si>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</si>
  <si>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</si>
  <si>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</si>
  <si>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</si>
  <si>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</si>
  <si>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</si>
  <si>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</si>
  <si>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</si>
  <si>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</si>
  <si>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</si>
  <si>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</si>
  <si>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</si>
  <si>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</si>
  <si>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</si>
  <si>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</si>
  <si>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</si>
  <si>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</si>
  <si>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</si>
  <si>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</si>
  <si>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</si>
  <si>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</si>
  <si>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</si>
  <si>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</si>
  <si>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</si>
  <si>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</si>
  <si>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</si>
  <si>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</si>
  <si>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</si>
  <si>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</si>
  <si>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</si>
  <si>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</si>
  <si>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</si>
  <si>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</si>
  <si>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</si>
  <si>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</si>
  <si>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</si>
  <si>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</si>
  <si>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</si>
  <si>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</si>
  <si>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</si>
  <si>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</si>
  <si>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</si>
  <si>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</si>
  <si>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</si>
  <si>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</si>
  <si>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</si>
  <si>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</si>
  <si>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</si>
  <si>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</si>
  <si>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</si>
  <si>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</si>
  <si>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</si>
  <si>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</si>
  <si>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</si>
  <si>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</si>
  <si>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</si>
  <si>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</si>
  <si>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</si>
  <si>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</si>
  <si>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</si>
  <si>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</si>
  <si>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</si>
  <si>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</si>
  <si>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</si>
  <si>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</si>
  <si>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</si>
  <si>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</si>
  <si>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</si>
  <si>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</si>
  <si>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</si>
  <si>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</si>
  <si>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</si>
  <si>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</si>
  <si>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</si>
  <si>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</si>
  <si>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</si>
  <si>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</si>
  <si>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</si>
  <si>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</si>
  <si>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</si>
  <si>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</si>
  <si>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</si>
  <si>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</si>
  <si>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</si>
  <si>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</si>
  <si>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</si>
  <si>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</si>
  <si>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</si>
  <si>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</si>
  <si>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</si>
  <si>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</si>
  <si>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</si>
  <si>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</si>
  <si>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</si>
  <si>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</si>
  <si>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</si>
  <si>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</si>
  <si>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</si>
  <si>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</si>
  <si>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</si>
  <si>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</si>
  <si>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</si>
  <si>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</si>
  <si>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</si>
  <si>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</si>
  <si>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</si>
  <si>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</si>
  <si>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</si>
  <si>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</si>
  <si>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</si>
  <si>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</si>
  <si>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</si>
  <si>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</si>
  <si>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</si>
  <si>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</si>
  <si>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</si>
  <si>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</si>
  <si>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</si>
  <si>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</si>
  <si>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</si>
  <si>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</si>
  <si>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</si>
  <si>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</si>
  <si>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</si>
  <si>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</si>
  <si>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</si>
  <si>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</si>
  <si>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</si>
  <si>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</si>
  <si>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</si>
  <si>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</si>
  <si>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</si>
  <si>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</si>
  <si>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</si>
  <si>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</si>
  <si>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</si>
  <si>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</si>
  <si>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</si>
  <si>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</si>
  <si>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</si>
  <si>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</si>
  <si>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</si>
  <si>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</si>
  <si>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</si>
  <si>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</si>
  <si>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</si>
  <si>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</si>
  <si>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</si>
  <si>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</si>
  <si>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</si>
  <si>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</si>
  <si>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</si>
  <si>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</si>
  <si>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</si>
  <si>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</si>
  <si>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</si>
  <si>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</si>
  <si>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</si>
  <si>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</si>
  <si>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</si>
  <si>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</si>
  <si>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</si>
  <si>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</si>
  <si>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</si>
  <si>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</si>
  <si>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</si>
  <si>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</si>
  <si>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</si>
  <si>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</si>
  <si>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</si>
  <si>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</si>
  <si>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</si>
  <si>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</si>
  <si>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</si>
  <si>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</si>
  <si>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</si>
  <si>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</si>
  <si>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</si>
  <si>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</si>
  <si>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</si>
  <si>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</si>
  <si>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</si>
  <si>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</si>
  <si>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</si>
  <si>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</si>
  <si>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</si>
  <si>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</si>
  <si>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</si>
  <si>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</si>
  <si>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</si>
  <si>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</si>
  <si>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</si>
  <si>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</si>
  <si>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</si>
  <si>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</si>
  <si>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</si>
  <si>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</si>
  <si>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</si>
  <si>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</si>
  <si>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</si>
  <si>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</si>
  <si>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</si>
  <si>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</si>
  <si>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</si>
  <si>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</si>
  <si>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</si>
  <si>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</si>
  <si>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</si>
  <si>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</si>
  <si>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</si>
  <si>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</si>
  <si>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</si>
  <si>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</si>
  <si>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</si>
  <si>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</si>
  <si>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</si>
  <si>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</si>
  <si>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</si>
  <si>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</si>
  <si>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</si>
  <si>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</si>
  <si>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</si>
  <si>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</si>
  <si>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</si>
  <si>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</si>
  <si>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</si>
  <si>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</si>
  <si>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</si>
  <si>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</si>
  <si>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</si>
  <si>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</si>
  <si>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</si>
  <si>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</si>
  <si>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</si>
  <si>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</si>
  <si>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</si>
  <si>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</si>
  <si>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</si>
  <si>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</si>
  <si>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</si>
  <si>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</si>
  <si>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</si>
  <si>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</si>
  <si>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</si>
  <si>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</si>
  <si>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</si>
  <si>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</si>
  <si>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</si>
  <si>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</si>
  <si>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</si>
  <si>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</si>
  <si>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</si>
  <si>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</si>
  <si>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</si>
  <si>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</si>
  <si>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</si>
  <si>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</si>
  <si>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</si>
  <si>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</si>
  <si>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</si>
  <si>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</si>
  <si>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</si>
  <si>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</si>
  <si>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</si>
  <si>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</si>
  <si>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</si>
  <si>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</si>
  <si>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</si>
  <si>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</si>
  <si>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</si>
  <si>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</si>
  <si>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</si>
  <si>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</si>
  <si>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</si>
  <si>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</si>
  <si>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</si>
  <si>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</si>
  <si>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</si>
  <si>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</si>
  <si>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</si>
  <si>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</si>
  <si>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</si>
  <si>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</si>
  <si>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</si>
  <si>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</si>
  <si>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</si>
  <si>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</si>
  <si>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</si>
  <si>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</si>
  <si>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</si>
  <si>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</si>
  <si>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</si>
  <si>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</si>
  <si>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</si>
  <si>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</si>
  <si>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</si>
  <si>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</si>
  <si>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</si>
  <si>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</si>
  <si>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</si>
  <si>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</si>
  <si>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</si>
  <si>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</si>
  <si>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</si>
  <si>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</si>
  <si>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</si>
  <si>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</si>
  <si>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</si>
  <si>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</si>
  <si>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</si>
  <si>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</si>
  <si>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</si>
  <si>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</si>
  <si>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</si>
  <si>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</si>
  <si>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</si>
  <si>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</si>
  <si>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</si>
  <si>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</si>
  <si>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</si>
  <si>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</si>
  <si>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</si>
  <si>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</si>
  <si>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</si>
  <si>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</si>
  <si>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</si>
  <si>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</si>
  <si>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</si>
  <si>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</si>
  <si>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</si>
  <si>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</si>
  <si>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</si>
  <si>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</si>
  <si>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</si>
  <si>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</si>
  <si>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</si>
  <si>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</si>
  <si>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</si>
  <si>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</si>
  <si>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</si>
  <si>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</si>
  <si>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</si>
  <si>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</si>
  <si>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</si>
  <si>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</si>
  <si>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</si>
  <si>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</si>
  <si>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</si>
  <si>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</si>
  <si>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</si>
  <si>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</si>
  <si>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</si>
  <si>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</si>
  <si>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</si>
  <si>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</si>
  <si>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</si>
  <si>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</si>
  <si>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</si>
  <si>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</si>
  <si>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</si>
  <si>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</si>
  <si>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</si>
  <si>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</si>
  <si>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</si>
  <si>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</si>
  <si>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</si>
  <si>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</si>
  <si>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</si>
  <si>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</si>
  <si>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</si>
  <si>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</si>
  <si>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</si>
  <si>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</si>
  <si>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</si>
  <si>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</si>
  <si>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</si>
  <si>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</si>
  <si>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</si>
  <si>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</si>
  <si>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</si>
  <si>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</si>
  <si>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</si>
  <si>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</si>
  <si>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</si>
  <si>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</si>
  <si>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</si>
  <si>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</si>
  <si>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</si>
  <si>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</si>
  <si>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</si>
  <si>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</si>
  <si>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</si>
  <si>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</si>
  <si>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</si>
  <si>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</si>
  <si>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</si>
  <si>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</si>
  <si>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</si>
  <si>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</si>
  <si>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</si>
  <si>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</si>
  <si>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</si>
  <si>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</si>
  <si>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</si>
  <si>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</si>
  <si>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</si>
  <si>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</si>
  <si>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</si>
  <si>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</si>
  <si>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</si>
  <si>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</si>
  <si>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</si>
  <si>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</si>
  <si>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</si>
  <si>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</si>
  <si>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</si>
  <si>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</si>
  <si>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</si>
  <si>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</si>
  <si>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</si>
  <si>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</si>
  <si>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</si>
  <si>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</si>
  <si>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</si>
  <si>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</si>
  <si>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</si>
  <si>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</si>
  <si>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</si>
  <si>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</si>
  <si>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</si>
  <si>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</si>
  <si>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</si>
  <si>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</si>
  <si>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</si>
  <si>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</si>
  <si>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</si>
  <si>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</si>
  <si>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</si>
  <si>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</si>
  <si>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</si>
  <si>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</si>
  <si>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</si>
  <si>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</si>
  <si>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</si>
  <si>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</si>
  <si>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</si>
  <si>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</si>
  <si>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</si>
  <si>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</si>
  <si>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</si>
  <si>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</si>
  <si>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</si>
  <si>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</si>
  <si>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</si>
  <si>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</si>
  <si>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</si>
  <si>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</si>
  <si>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</si>
  <si>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</si>
  <si>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</si>
  <si>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</si>
  <si>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</si>
  <si>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</si>
  <si>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</si>
  <si>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</si>
  <si>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</si>
  <si>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</si>
  <si>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</si>
  <si>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</si>
  <si>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</si>
  <si>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</si>
  <si>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</si>
  <si>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</si>
  <si>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</si>
  <si>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</si>
  <si>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</si>
  <si>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</si>
  <si>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</si>
  <si>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</si>
  <si>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</si>
  <si>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</si>
  <si>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</si>
  <si>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</si>
  <si>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</si>
  <si>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</si>
  <si>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</si>
  <si>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</si>
  <si>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</si>
  <si>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</si>
  <si>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</si>
  <si>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</si>
  <si>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</si>
  <si>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</si>
  <si>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</si>
  <si>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</si>
  <si>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</si>
  <si>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</si>
  <si>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</si>
  <si>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</si>
  <si>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</si>
  <si>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</si>
  <si>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</si>
  <si>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</si>
  <si>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</si>
  <si>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</si>
  <si>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</si>
  <si>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</si>
  <si>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</si>
  <si>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</si>
  <si>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</si>
  <si>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</si>
  <si>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</si>
  <si>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</si>
  <si>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</si>
  <si>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</si>
  <si>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</si>
  <si>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</si>
  <si>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</si>
  <si>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</si>
  <si>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</si>
  <si>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</si>
  <si>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</si>
  <si>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</si>
  <si>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</si>
  <si>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</si>
  <si>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</si>
  <si>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</si>
  <si>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</si>
  <si>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</si>
  <si>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</si>
  <si>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</si>
  <si>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</si>
  <si>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</si>
  <si>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</si>
  <si>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</si>
  <si>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</si>
  <si>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</si>
  <si>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</si>
  <si>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</si>
  <si>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</si>
  <si>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</si>
  <si>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</si>
  <si>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</si>
  <si>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</si>
  <si>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</si>
  <si>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</si>
  <si>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</si>
  <si>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</si>
  <si>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</si>
  <si>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</si>
  <si>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</si>
  <si>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</si>
  <si>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</si>
  <si>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</si>
  <si>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</si>
  <si>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</si>
  <si>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</si>
  <si>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</si>
  <si>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</si>
  <si>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</si>
  <si>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</si>
  <si>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</si>
  <si>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</si>
  <si>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</si>
  <si>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</si>
  <si>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</si>
  <si>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</si>
  <si>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</si>
  <si>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</si>
  <si>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</si>
  <si>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</si>
  <si>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</si>
  <si>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</si>
  <si>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</si>
  <si>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</si>
  <si>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</si>
  <si>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</si>
  <si>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</si>
  <si>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</si>
  <si>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</si>
  <si>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</si>
  <si>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</si>
  <si>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</si>
  <si>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</si>
  <si>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</si>
  <si>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</si>
  <si>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</si>
  <si>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</si>
  <si>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</si>
  <si>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</si>
  <si>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</si>
  <si>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</si>
  <si>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</si>
  <si>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</si>
  <si>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</si>
  <si>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</si>
  <si>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</si>
  <si>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</si>
  <si>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</si>
  <si>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</si>
  <si>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</si>
  <si>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</si>
  <si>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</si>
  <si>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</si>
  <si>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</si>
  <si>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</si>
  <si>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</si>
  <si>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</si>
  <si>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</si>
  <si>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</si>
  <si>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</si>
  <si>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</si>
  <si>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</si>
  <si>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</si>
  <si>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</si>
  <si>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</si>
  <si>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</si>
  <si>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</si>
  <si>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</si>
  <si>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</si>
  <si>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</si>
  <si>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</si>
  <si>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</si>
  <si>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</si>
  <si>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</si>
  <si>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</si>
  <si>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</si>
  <si>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</si>
  <si>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</si>
  <si>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</si>
  <si>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</si>
  <si>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</si>
  <si>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</si>
  <si>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</si>
  <si>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</si>
  <si>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</si>
  <si>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</si>
  <si>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</si>
  <si>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</si>
  <si>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</si>
  <si>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</si>
  <si>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</si>
  <si>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</si>
  <si>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</si>
  <si>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</si>
  <si>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</si>
  <si>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</si>
  <si>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</si>
  <si>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</si>
  <si>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</si>
  <si>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</si>
  <si>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</si>
  <si>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</si>
  <si>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</si>
  <si>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</si>
  <si>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</si>
  <si>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</si>
  <si>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</si>
  <si>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</si>
  <si>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</si>
  <si>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</si>
  <si>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</si>
  <si>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</si>
  <si>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</si>
  <si>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</si>
  <si>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</si>
  <si>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</si>
  <si>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</si>
  <si>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</si>
  <si>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</si>
  <si>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</si>
  <si>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</si>
  <si>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</si>
  <si>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</si>
  <si>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</si>
  <si>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</si>
  <si>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</si>
  <si>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</si>
  <si>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</si>
  <si>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</si>
  <si>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</si>
  <si>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</si>
  <si>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</si>
  <si>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</si>
  <si>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</si>
  <si>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</si>
  <si>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</si>
  <si>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</si>
  <si>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</si>
  <si>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</si>
  <si>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</si>
  <si>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</si>
  <si>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</si>
  <si>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</si>
  <si>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</si>
  <si>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</si>
  <si>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</si>
  <si>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</si>
  <si>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</si>
  <si>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</si>
  <si>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</si>
  <si>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</si>
  <si>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</si>
  <si>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</si>
  <si>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</si>
  <si>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</si>
  <si>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</si>
  <si>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</si>
  <si>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</si>
  <si>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</si>
  <si>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</si>
  <si>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</si>
  <si>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</si>
  <si>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</si>
  <si>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</si>
  <si>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</si>
  <si>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</si>
  <si>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</si>
  <si>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</si>
  <si>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</si>
  <si>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</si>
  <si>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</si>
  <si>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</si>
  <si>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</si>
  <si>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</si>
  <si>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</si>
  <si>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</si>
  <si>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</si>
  <si>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</si>
  <si>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</si>
  <si>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</si>
  <si>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</si>
  <si>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</si>
  <si>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</si>
  <si>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</si>
  <si>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</si>
  <si>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</si>
  <si>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</si>
  <si>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</si>
  <si>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</si>
  <si>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</si>
  <si>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</si>
  <si>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</si>
  <si>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</si>
  <si>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</si>
  <si>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</si>
  <si>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</si>
  <si>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</si>
  <si>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</si>
  <si>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</si>
  <si>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</si>
  <si>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</si>
  <si>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</si>
  <si>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</si>
  <si>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</si>
  <si>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</si>
  <si>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</si>
  <si>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</si>
  <si>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</si>
  <si>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</si>
  <si>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</si>
  <si>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</si>
  <si>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</si>
  <si>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</si>
  <si>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</si>
  <si>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</si>
  <si>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</si>
  <si>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</si>
  <si>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</si>
  <si>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</si>
  <si>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</si>
  <si>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</si>
  <si>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</si>
  <si>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</si>
  <si>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</si>
  <si>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</si>
  <si>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</si>
  <si>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</si>
  <si>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</si>
  <si>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</si>
  <si>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</si>
  <si>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</si>
  <si>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</si>
  <si>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</si>
  <si>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</si>
  <si>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</si>
  <si>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</si>
  <si>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</si>
  <si>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</si>
  <si>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</si>
  <si>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</si>
  <si>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</si>
  <si>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</si>
  <si>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</si>
  <si>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</si>
  <si>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</si>
  <si>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</si>
  <si>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</si>
  <si>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</si>
  <si>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</si>
  <si>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</si>
  <si>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</si>
  <si>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</si>
  <si>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</si>
  <si>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</si>
  <si>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</si>
  <si>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</si>
  <si>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</si>
  <si>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</si>
  <si>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</si>
  <si>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</si>
  <si>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</si>
  <si>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</si>
  <si>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</si>
  <si>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</si>
  <si>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</si>
  <si>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</si>
  <si>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</si>
  <si>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</si>
  <si>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</si>
  <si>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</si>
  <si>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</si>
  <si>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</si>
  <si>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</si>
  <si>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</si>
  <si>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</si>
  <si>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</si>
  <si>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</si>
  <si>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</si>
  <si>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</si>
  <si>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</si>
  <si>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</si>
  <si>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</si>
  <si>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</si>
  <si>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</si>
  <si>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</si>
  <si>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</si>
  <si>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</si>
  <si>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</si>
  <si>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</si>
  <si>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</si>
  <si>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</si>
  <si>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</si>
  <si>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</si>
  <si>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</si>
  <si>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</si>
  <si>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</si>
  <si>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</si>
  <si>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</si>
  <si>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</si>
  <si>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</si>
  <si>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</si>
  <si>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</si>
  <si>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</si>
  <si>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</si>
  <si>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</si>
  <si>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</si>
  <si>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</si>
  <si>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</si>
  <si>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</si>
  <si>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</si>
  <si>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</si>
  <si>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</si>
  <si>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</si>
  <si>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</si>
  <si>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</si>
  <si>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</si>
  <si>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</si>
  <si>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</si>
  <si>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</si>
  <si>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</si>
  <si>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</si>
  <si>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</si>
  <si>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</si>
  <si>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</si>
  <si>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</si>
  <si>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</si>
  <si>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</si>
  <si>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</si>
  <si>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</si>
  <si>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</si>
  <si>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</si>
  <si>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</si>
  <si>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</si>
  <si>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</si>
  <si>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</si>
  <si>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</si>
  <si>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</si>
  <si>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</si>
  <si>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</si>
  <si>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</si>
  <si>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</si>
  <si>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</si>
  <si>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</si>
  <si>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</si>
  <si>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</si>
  <si>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</si>
  <si>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</si>
  <si>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</si>
  <si>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</si>
  <si>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</si>
  <si>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</si>
  <si>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</si>
  <si>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</si>
  <si>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</si>
  <si>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</si>
  <si>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</si>
  <si>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</si>
  <si>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</si>
  <si>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</si>
  <si>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</si>
  <si>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</si>
  <si>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</si>
  <si>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</si>
  <si>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</si>
  <si>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</si>
  <si>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</si>
  <si>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</si>
  <si>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</si>
  <si>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</si>
  <si>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</si>
  <si>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</si>
  <si>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</si>
  <si>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</si>
  <si>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</si>
  <si>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</si>
  <si>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</si>
  <si>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</si>
  <si>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</si>
  <si>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</si>
  <si>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</si>
  <si>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</si>
  <si>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</si>
  <si>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</si>
  <si>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</si>
  <si>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</si>
  <si>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</si>
  <si>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</si>
  <si>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</si>
  <si>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</si>
  <si>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</si>
  <si>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</si>
  <si>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</si>
  <si>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</si>
  <si>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</si>
  <si>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</si>
  <si>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</si>
  <si>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</si>
  <si>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</si>
  <si>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</si>
  <si>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</si>
  <si>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</si>
  <si>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</si>
  <si>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</si>
  <si>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</si>
  <si>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</si>
  <si>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</si>
  <si>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</si>
  <si>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</si>
  <si>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</si>
  <si>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</si>
  <si>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</si>
  <si>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</si>
  <si>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</si>
  <si>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</si>
  <si>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</si>
  <si>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</si>
  <si>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</si>
  <si>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</si>
  <si>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</si>
  <si>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</si>
  <si>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</si>
  <si>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</si>
  <si>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</si>
  <si>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</si>
  <si>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</si>
  <si>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</si>
  <si>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</si>
  <si>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</si>
  <si>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</si>
  <si>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</si>
  <si>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</si>
  <si>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</si>
  <si>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</si>
  <si>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</si>
  <si>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</si>
  <si>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</si>
  <si>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</si>
  <si>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</si>
  <si>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</si>
  <si>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</si>
  <si>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</si>
  <si>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</si>
  <si>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</si>
  <si>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</si>
  <si>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</si>
  <si>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</si>
  <si>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</si>
  <si>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</si>
  <si>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</si>
  <si>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</si>
  <si>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</si>
  <si>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</si>
  <si>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</si>
  <si>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</si>
  <si>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</si>
  <si>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</si>
  <si>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</si>
  <si>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</si>
  <si>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</si>
  <si>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</si>
  <si>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</si>
  <si>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</si>
  <si>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</si>
  <si>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</si>
  <si>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</si>
  <si>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</si>
  <si>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</si>
  <si>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</si>
  <si>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</si>
  <si>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</si>
  <si>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</si>
  <si>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</si>
  <si>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</si>
  <si>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</si>
  <si>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</si>
  <si>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</si>
  <si>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</si>
  <si>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</si>
  <si>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</si>
  <si>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</si>
  <si>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</si>
  <si>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</si>
  <si>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</si>
  <si>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</si>
  <si>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</si>
  <si>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</si>
  <si>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</si>
  <si>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</si>
  <si>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</si>
  <si>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</si>
  <si>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</si>
  <si>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</si>
  <si>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</si>
  <si>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</si>
  <si>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</si>
  <si>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</si>
  <si>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</si>
  <si>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</si>
  <si>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</si>
  <si>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</si>
  <si>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</si>
  <si>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</si>
  <si>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</si>
  <si>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</si>
  <si>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</si>
  <si>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</si>
  <si>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</si>
  <si>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</si>
  <si>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</si>
  <si>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</si>
  <si>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</si>
  <si>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</si>
  <si>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</si>
  <si>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</si>
  <si>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</si>
  <si>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</si>
  <si>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</si>
  <si>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</si>
  <si>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</si>
  <si>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</si>
  <si>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</si>
  <si>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</si>
  <si>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</si>
  <si>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</si>
  <si>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</si>
  <si>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</si>
  <si>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</si>
  <si>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</si>
  <si>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</si>
  <si>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</si>
  <si>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</si>
  <si>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</si>
  <si>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</si>
  <si>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</si>
  <si>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</si>
  <si>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</si>
  <si>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</si>
  <si>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</si>
  <si>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</si>
  <si>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</si>
  <si>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</si>
  <si>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</si>
  <si>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</si>
  <si>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</si>
  <si>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</si>
  <si>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</si>
  <si>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</si>
  <si>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</si>
  <si>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</si>
  <si>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</si>
  <si>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</si>
  <si>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</si>
  <si>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</si>
  <si>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</si>
  <si>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</si>
  <si>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</si>
  <si>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</si>
  <si>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</si>
  <si>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</si>
  <si>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</si>
  <si>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</si>
  <si>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</si>
  <si>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</si>
  <si>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</si>
  <si>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</si>
  <si>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</si>
  <si>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</si>
  <si>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</si>
  <si>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</si>
  <si>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</si>
  <si>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</si>
  <si>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</si>
  <si>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</si>
  <si>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</si>
  <si>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</si>
  <si>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</si>
  <si>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</si>
  <si>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</si>
  <si>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</si>
  <si>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</si>
  <si>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</si>
  <si>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</si>
  <si>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</si>
  <si>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</si>
  <si>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</si>
  <si>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</si>
  <si>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</si>
  <si>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</si>
  <si>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</si>
  <si>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</si>
  <si>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</si>
  <si>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</si>
  <si>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</si>
  <si>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</si>
  <si>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</si>
  <si>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</si>
  <si>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</si>
  <si>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</si>
  <si>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</si>
  <si>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</si>
  <si>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</si>
  <si>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</si>
  <si>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</si>
  <si>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</si>
  <si>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</si>
  <si>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</si>
  <si>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</si>
  <si>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</si>
  <si>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</si>
  <si>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</si>
  <si>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</si>
  <si>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</si>
  <si>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</si>
  <si>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</si>
  <si>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</si>
  <si>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</si>
  <si>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</si>
  <si>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</si>
  <si>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</si>
  <si>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</si>
  <si>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</si>
  <si>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</si>
  <si>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</si>
  <si>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</si>
  <si>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</si>
  <si>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</si>
  <si>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</si>
  <si>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</si>
  <si>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</si>
  <si>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</si>
  <si>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</si>
  <si>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</si>
  <si>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</si>
  <si>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</si>
  <si>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</si>
  <si>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</si>
  <si>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</si>
  <si>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</si>
  <si>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</si>
  <si>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</si>
  <si>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</si>
  <si>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</si>
  <si>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</si>
  <si>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</si>
  <si>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</si>
  <si>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</si>
  <si>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</si>
  <si>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</si>
  <si>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</si>
  <si>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</si>
  <si>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</si>
  <si>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</si>
  <si>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</si>
  <si>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</si>
  <si>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</si>
  <si>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</si>
  <si>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</si>
  <si>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</si>
  <si>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</si>
  <si>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</si>
  <si>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</si>
  <si>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</si>
  <si>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</si>
  <si>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</si>
  <si>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</si>
  <si>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</si>
  <si>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</si>
  <si>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</si>
  <si>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</si>
  <si>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</si>
  <si>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</si>
  <si>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</si>
  <si>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</si>
  <si>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</si>
  <si>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</si>
  <si>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</si>
  <si>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</si>
  <si>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</si>
  <si>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</si>
  <si>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</si>
  <si>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</si>
  <si>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</si>
  <si>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</si>
  <si>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</si>
  <si>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</si>
  <si>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</si>
  <si>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</si>
  <si>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</si>
  <si>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</si>
  <si>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</si>
  <si>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</si>
  <si>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</si>
  <si>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</si>
  <si>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</si>
  <si>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</si>
  <si>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</si>
  <si>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</si>
  <si>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</si>
  <si>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</si>
  <si>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</si>
  <si>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</si>
  <si>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</si>
  <si>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</si>
  <si>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</si>
  <si>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</si>
  <si>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</si>
  <si>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</si>
  <si>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</si>
  <si>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</si>
  <si>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</si>
  <si>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</si>
  <si>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</si>
  <si>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</si>
  <si>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</si>
  <si>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</si>
  <si>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</si>
  <si>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</si>
  <si>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</si>
  <si>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</si>
  <si>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</si>
  <si>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</si>
  <si>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</si>
  <si>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</si>
  <si>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</si>
  <si>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</si>
  <si>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</si>
  <si>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</si>
  <si>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</si>
  <si>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</si>
  <si>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</si>
  <si>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</si>
  <si>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</si>
  <si>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</si>
  <si>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</si>
  <si>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</si>
  <si>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</si>
  <si>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</si>
  <si>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</si>
  <si>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</si>
  <si>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</si>
  <si>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</si>
  <si>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</si>
  <si>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</si>
  <si>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</si>
  <si>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</si>
  <si>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</si>
  <si>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</si>
  <si>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</si>
  <si>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</si>
  <si>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</si>
  <si>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</si>
  <si>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</si>
  <si>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</si>
  <si>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</si>
  <si>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</si>
  <si>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</si>
  <si>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</si>
  <si>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</si>
  <si>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</si>
  <si>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</si>
  <si>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</si>
  <si>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</si>
  <si>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</si>
  <si>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</si>
  <si>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</si>
  <si>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</si>
  <si>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</si>
  <si>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</si>
  <si>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</si>
  <si>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</si>
  <si>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</si>
  <si>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</si>
  <si>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</si>
  <si>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</si>
  <si>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</si>
  <si>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</si>
  <si>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</si>
  <si>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</si>
  <si>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</si>
  <si>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</si>
  <si>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</si>
  <si>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</si>
  <si>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</si>
  <si>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</si>
  <si>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</si>
  <si>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</si>
  <si>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</si>
  <si>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</si>
  <si>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</si>
  <si>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</si>
  <si>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</si>
  <si>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</si>
  <si>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</si>
  <si>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</si>
  <si>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</si>
  <si>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</si>
  <si>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</si>
  <si>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</si>
  <si>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</si>
  <si>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</si>
  <si>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</si>
  <si>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</si>
  <si>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</si>
  <si>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</si>
  <si>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</si>
  <si>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</si>
  <si>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</si>
  <si>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</si>
  <si>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</si>
  <si>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</si>
  <si>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</si>
  <si>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</si>
  <si>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</si>
  <si>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</si>
  <si>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</si>
  <si>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</si>
  <si>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</si>
  <si>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</si>
  <si>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</si>
  <si>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</si>
  <si>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</si>
  <si>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</si>
  <si>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</si>
  <si>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</si>
  <si>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</si>
  <si>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</si>
  <si>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</si>
  <si>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</si>
  <si>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</si>
  <si>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</si>
  <si>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</si>
  <si>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</si>
  <si>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</si>
  <si>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</si>
  <si>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</si>
  <si>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</si>
  <si>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</si>
  <si>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</si>
  <si>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</si>
  <si>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</si>
  <si>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</si>
  <si>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</si>
  <si>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</si>
  <si>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</si>
  <si>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</si>
  <si>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</si>
  <si>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</si>
  <si>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</si>
  <si>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</si>
  <si>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</si>
  <si>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</si>
  <si>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</si>
  <si>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</si>
  <si>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</si>
  <si>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</si>
  <si>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</si>
  <si>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</si>
  <si>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</si>
  <si>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</si>
  <si>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</si>
  <si>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</si>
  <si>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</si>
  <si>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</si>
  <si>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</si>
  <si>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</si>
  <si>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</si>
  <si>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</si>
  <si>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</si>
  <si>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</si>
  <si>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</si>
  <si>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</si>
  <si>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</si>
  <si>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</si>
  <si>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</si>
  <si>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</si>
  <si>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</si>
  <si>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</si>
  <si>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</si>
  <si>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</si>
  <si>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</si>
  <si>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</si>
  <si>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</si>
  <si>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</si>
  <si>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</si>
  <si>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</si>
  <si>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</si>
  <si>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</si>
  <si>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</si>
  <si>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</si>
  <si>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</si>
  <si>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</si>
  <si>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</si>
  <si>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</si>
  <si>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</si>
  <si>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</si>
  <si>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</si>
  <si>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</si>
  <si>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</si>
  <si>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</si>
  <si>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</si>
  <si>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</si>
  <si>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</si>
  <si>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</si>
  <si>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</si>
  <si>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</si>
  <si>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</si>
  <si>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</si>
  <si>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</si>
  <si>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</si>
  <si>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</si>
  <si>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</si>
  <si>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</si>
  <si>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</si>
  <si>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</si>
  <si>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</si>
  <si>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</si>
  <si>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</si>
  <si>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</si>
  <si>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</si>
  <si>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</si>
  <si>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</si>
  <si>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</si>
  <si>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</si>
  <si>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</si>
  <si>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</si>
  <si>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</si>
  <si>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</si>
  <si>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</si>
  <si>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</si>
  <si>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</si>
  <si>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</si>
  <si>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</si>
  <si>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</si>
  <si>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</si>
  <si>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</si>
  <si>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</si>
  <si>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</si>
  <si>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</si>
  <si>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</si>
  <si>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</si>
  <si>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</si>
  <si>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</si>
  <si>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</si>
  <si>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</si>
  <si>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</si>
  <si>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</si>
  <si>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</si>
  <si>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</si>
  <si>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</si>
  <si>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</si>
  <si>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</si>
  <si>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</si>
  <si>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</si>
  <si>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</si>
  <si>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</si>
  <si>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</si>
  <si>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</si>
  <si>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</si>
  <si>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</si>
  <si>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</si>
  <si>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</si>
  <si>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</si>
  <si>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</si>
  <si>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</si>
  <si>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</si>
  <si>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</si>
  <si>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</si>
  <si>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</si>
  <si>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</si>
  <si>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</si>
  <si>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</si>
  <si>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</si>
  <si>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</si>
  <si>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</si>
  <si>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</si>
  <si>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</si>
  <si>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</si>
  <si>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</si>
  <si>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</si>
  <si>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</si>
  <si>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</si>
  <si>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</si>
  <si>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</si>
  <si>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</si>
  <si>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</si>
  <si>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</si>
  <si>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</si>
  <si>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</si>
  <si>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</si>
  <si>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</si>
  <si>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</si>
  <si>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</si>
  <si>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</si>
  <si>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</si>
  <si>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</si>
  <si>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</si>
  <si>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</si>
  <si>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</si>
  <si>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</si>
  <si>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</si>
  <si>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</si>
  <si>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</si>
  <si>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</si>
  <si>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</si>
  <si>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</si>
  <si>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</si>
  <si>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</si>
  <si>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</si>
  <si>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</si>
  <si>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</si>
  <si>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</si>
  <si>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</si>
  <si>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</si>
  <si>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</si>
  <si>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</si>
  <si>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</si>
  <si>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</si>
  <si>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</si>
  <si>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</si>
  <si>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</si>
  <si>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</si>
  <si>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</si>
  <si>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</si>
  <si>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</si>
  <si>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</si>
  <si>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</si>
  <si>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</si>
  <si>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</si>
  <si>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</si>
  <si>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</si>
  <si>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</si>
  <si>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</si>
  <si>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</si>
  <si>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</si>
  <si>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</si>
  <si>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</si>
  <si>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</si>
  <si>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</si>
  <si>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</si>
  <si>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</si>
  <si>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</si>
  <si>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</si>
  <si>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</si>
  <si>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</si>
  <si>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</si>
  <si>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</si>
  <si>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</si>
  <si>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</si>
  <si>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</si>
  <si>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</si>
  <si>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</si>
  <si>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</si>
  <si>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</si>
  <si>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</si>
  <si>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</si>
  <si>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</si>
  <si>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</si>
  <si>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</si>
  <si>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</si>
  <si>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</si>
  <si>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</si>
  <si>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</si>
  <si>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</si>
  <si>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</si>
  <si>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</si>
  <si>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</si>
  <si>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</si>
  <si>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</si>
  <si>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</si>
  <si>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</si>
  <si>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</si>
  <si>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</si>
  <si>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</si>
  <si>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</si>
  <si>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</si>
  <si>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</si>
  <si>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</si>
  <si>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</si>
  <si>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</si>
  <si>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</si>
  <si>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</si>
  <si>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</si>
  <si>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</si>
  <si>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</si>
  <si>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</si>
  <si>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</si>
  <si>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</si>
  <si>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</si>
  <si>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</si>
  <si>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</si>
  <si>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</si>
  <si>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</si>
  <si>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</si>
  <si>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</si>
  <si>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</si>
  <si>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</si>
  <si>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</si>
  <si>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</si>
  <si>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</si>
  <si>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</si>
  <si>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</si>
  <si>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</si>
  <si>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</si>
  <si>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</si>
  <si>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</si>
  <si>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</si>
  <si>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</si>
  <si>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</si>
  <si>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</si>
  <si>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</si>
  <si>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</si>
  <si>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</si>
  <si>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</si>
  <si>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</si>
  <si>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</si>
  <si>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</si>
  <si>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</si>
  <si>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</si>
  <si>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</si>
  <si>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</si>
  <si>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</si>
  <si>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</si>
  <si>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</si>
  <si>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</si>
  <si>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</si>
  <si>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</si>
  <si>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</si>
  <si>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</si>
  <si>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</si>
  <si>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</si>
  <si>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</si>
  <si>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</si>
  <si>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</si>
  <si>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</si>
  <si>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</si>
  <si>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</si>
  <si>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</si>
  <si>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</si>
  <si>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</si>
  <si>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</si>
  <si>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</si>
  <si>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</si>
  <si>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</si>
  <si>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</si>
  <si>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</si>
  <si>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</si>
  <si>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</si>
  <si>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</si>
  <si>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</si>
  <si>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</si>
  <si>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</si>
  <si>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</si>
  <si>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</si>
  <si>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</si>
  <si>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</si>
  <si>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</si>
  <si>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</si>
  <si>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</si>
  <si>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</si>
  <si>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</si>
  <si>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</si>
  <si>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</si>
  <si>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</si>
  <si>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</si>
  <si>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</si>
  <si>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</si>
  <si>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</si>
  <si>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</si>
  <si>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</si>
  <si>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</si>
  <si>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</si>
  <si>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</si>
  <si>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</si>
  <si>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</si>
  <si>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</si>
  <si>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</si>
  <si>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</si>
  <si>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</si>
  <si>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</si>
  <si>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</si>
  <si>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</si>
  <si>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</si>
  <si>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</si>
  <si>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</si>
  <si>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</si>
  <si>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</si>
  <si>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</si>
  <si>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</si>
  <si>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</si>
  <si>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</si>
  <si>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</si>
  <si>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</si>
  <si>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</si>
  <si>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</si>
  <si>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</si>
  <si>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</si>
  <si>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</si>
  <si>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</si>
  <si>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</si>
  <si>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</si>
  <si>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</si>
  <si>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</si>
  <si>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</si>
  <si>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</si>
  <si>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</si>
  <si>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</si>
  <si>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</si>
  <si>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</si>
  <si>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</si>
  <si>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</si>
  <si>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</si>
  <si>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</si>
  <si>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</si>
  <si>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</si>
  <si>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</si>
  <si>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</si>
  <si>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</si>
  <si>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</si>
  <si>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</si>
  <si>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</si>
  <si>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</si>
  <si>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</si>
  <si>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</si>
  <si>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</si>
  <si>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</si>
  <si>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</si>
  <si>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</si>
  <si>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</si>
  <si>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</si>
  <si>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</si>
  <si>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</si>
  <si>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</si>
  <si>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</si>
  <si>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</si>
  <si>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</si>
  <si>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</si>
  <si>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</si>
  <si>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</si>
  <si>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</si>
  <si>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</si>
  <si>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</si>
  <si>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</si>
  <si>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</si>
  <si>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</si>
  <si>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</si>
  <si>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</si>
  <si>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</si>
  <si>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</si>
  <si>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</si>
  <si>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</si>
  <si>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</si>
  <si>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</si>
  <si>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</si>
  <si>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</si>
  <si>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</si>
  <si>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</si>
  <si>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</si>
  <si>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</si>
  <si>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</si>
  <si>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</si>
  <si>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</si>
  <si>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</si>
  <si>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</si>
  <si>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</si>
  <si>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</si>
  <si>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</si>
  <si>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</si>
  <si>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</si>
  <si>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</si>
  <si>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</si>
  <si>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</si>
  <si>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</si>
  <si>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</si>
  <si>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</si>
  <si>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</si>
  <si>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</si>
  <si>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</si>
  <si>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</si>
  <si>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</si>
  <si>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</si>
  <si>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</si>
  <si>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</si>
  <si>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</si>
  <si>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</si>
  <si>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</si>
  <si>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</si>
  <si>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</si>
  <si>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</si>
  <si>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</si>
  <si>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</si>
  <si>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</si>
  <si>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</si>
  <si>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</si>
  <si>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</si>
  <si>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</si>
  <si>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</si>
  <si>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</si>
  <si>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</si>
  <si>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</si>
  <si>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</si>
  <si>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</si>
  <si>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</si>
  <si>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</si>
  <si>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</si>
  <si>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</si>
  <si>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</si>
  <si>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</si>
  <si>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</si>
  <si>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</si>
  <si>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</si>
  <si>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</si>
  <si>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</si>
  <si>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</si>
  <si>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</si>
  <si>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</si>
  <si>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</si>
  <si>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</si>
  <si>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</si>
  <si>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</si>
  <si>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</si>
  <si>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</si>
  <si>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</si>
  <si>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</si>
  <si>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</si>
  <si>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</si>
  <si>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</si>
  <si>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</si>
  <si>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</si>
  <si>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</si>
  <si>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</si>
  <si>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</si>
  <si>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</si>
  <si>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</si>
  <si>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</si>
  <si>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</si>
  <si>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</si>
  <si>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</si>
  <si>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</si>
  <si>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</si>
  <si>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</si>
  <si>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</si>
  <si>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</si>
  <si>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</si>
  <si>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</si>
  <si>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</si>
  <si>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</si>
  <si>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</si>
  <si>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</si>
  <si>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</si>
  <si>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</si>
  <si>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</si>
  <si>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</si>
  <si>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</si>
  <si>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</si>
  <si>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</si>
  <si>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</si>
  <si>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</si>
  <si>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</si>
  <si>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</si>
  <si>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</si>
  <si>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</si>
  <si>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</si>
  <si>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</si>
  <si>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</si>
  <si>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</si>
  <si>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</si>
  <si>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</si>
  <si>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</si>
  <si>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</si>
  <si>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</si>
  <si>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</si>
  <si>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</si>
  <si>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</si>
  <si>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</si>
  <si>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</si>
  <si>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</si>
  <si>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</si>
  <si>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</si>
  <si>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</si>
  <si>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</si>
  <si>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</si>
  <si>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</si>
  <si>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</si>
  <si>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</si>
  <si>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</si>
  <si>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</si>
  <si>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</si>
  <si>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</si>
  <si>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</si>
  <si>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</si>
  <si>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</si>
  <si>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</si>
  <si>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</si>
  <si>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</si>
  <si>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</si>
  <si>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</si>
  <si>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</si>
  <si>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</si>
  <si>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</si>
  <si>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</si>
  <si>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</si>
  <si>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</si>
  <si>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</si>
  <si>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</si>
  <si>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</si>
  <si>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</si>
  <si>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</si>
  <si>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</si>
  <si>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</si>
  <si>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</si>
  <si>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</si>
  <si>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</si>
  <si>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</si>
  <si>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</si>
  <si>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</si>
  <si>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</si>
  <si>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</si>
  <si>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</si>
  <si>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</si>
  <si>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</si>
  <si>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</si>
  <si>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</si>
  <si>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</si>
  <si>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</si>
  <si>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</si>
  <si>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</si>
  <si>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</si>
  <si>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</si>
  <si>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</si>
  <si>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</si>
  <si>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</si>
  <si>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</si>
  <si>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</si>
  <si>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</si>
  <si>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</si>
  <si>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</si>
  <si>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</si>
  <si>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</si>
  <si>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</si>
  <si>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</si>
  <si>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</si>
  <si>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</si>
  <si>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</si>
  <si>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</si>
  <si>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</si>
  <si>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</si>
  <si>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</si>
  <si>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</si>
  <si>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</si>
  <si>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</si>
  <si>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</si>
  <si>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</si>
  <si>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</si>
  <si>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</si>
  <si>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</si>
  <si>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</si>
  <si>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</si>
  <si>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</si>
  <si>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</si>
  <si>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</si>
  <si>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</si>
  <si>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</si>
  <si>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</si>
  <si>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</si>
  <si>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</si>
  <si>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</si>
  <si>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</si>
  <si>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</si>
  <si>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</si>
  <si>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</si>
  <si>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</si>
  <si>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</si>
  <si>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</si>
  <si>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</si>
  <si>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</si>
  <si>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</si>
  <si>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</si>
  <si>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</si>
  <si>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</si>
  <si>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</si>
  <si>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</si>
  <si>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</si>
  <si>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</si>
  <si>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</si>
  <si>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</si>
  <si>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</si>
  <si>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</si>
  <si>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</si>
  <si>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</si>
  <si>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</si>
  <si>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</si>
  <si>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</si>
  <si>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</si>
  <si>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</si>
  <si>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</si>
  <si>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</si>
  <si>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</si>
  <si>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</si>
  <si>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</si>
  <si>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</si>
  <si>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</si>
  <si>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</si>
  <si>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</si>
  <si>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</si>
  <si>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</si>
  <si>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</si>
  <si>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</si>
  <si>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</si>
  <si>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</si>
  <si>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</si>
  <si>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</si>
  <si>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</si>
  <si>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</si>
  <si>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</si>
  <si>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</si>
  <si>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</si>
  <si>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</si>
  <si>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</si>
  <si>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</si>
  <si>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</si>
  <si>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</si>
  <si>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</si>
  <si>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</si>
  <si>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</si>
  <si>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</si>
  <si>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</si>
  <si>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</si>
  <si>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</si>
  <si>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</si>
  <si>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</si>
  <si>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</si>
  <si>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</si>
  <si>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</si>
  <si>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</si>
  <si>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</si>
  <si>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</si>
  <si>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</si>
  <si>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</si>
  <si>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</si>
  <si>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</si>
  <si>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</si>
  <si>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</si>
  <si>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</si>
  <si>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</si>
  <si>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</si>
  <si>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</si>
  <si>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</si>
  <si>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</si>
  <si>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</si>
  <si>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</si>
  <si>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</si>
  <si>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</si>
  <si>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</si>
  <si>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</si>
  <si>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</si>
  <si>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</si>
  <si>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</si>
  <si>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</si>
  <si>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</si>
  <si>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</si>
  <si>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</si>
  <si>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</si>
  <si>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</si>
  <si>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</si>
  <si>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</si>
  <si>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</si>
  <si>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</si>
  <si>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</si>
  <si>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</si>
  <si>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</si>
  <si>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</si>
  <si>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</si>
  <si>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</si>
  <si>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</si>
  <si>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</si>
  <si>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</si>
  <si>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</si>
  <si>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</si>
  <si>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</si>
  <si>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</si>
  <si>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</si>
  <si>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</si>
  <si>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</si>
  <si>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</si>
  <si>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</si>
  <si>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</si>
  <si>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</si>
  <si>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</si>
  <si>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</si>
  <si>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</si>
  <si>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</si>
  <si>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</si>
  <si>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</si>
  <si>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</si>
  <si>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</si>
  <si>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</si>
  <si>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</si>
  <si>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</si>
  <si>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</si>
  <si>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</si>
  <si>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</si>
  <si>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</si>
  <si>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</si>
  <si>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</si>
  <si>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</si>
  <si>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</si>
  <si>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</si>
  <si>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</si>
  <si>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</si>
  <si>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</si>
  <si>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</si>
  <si>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</si>
  <si>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</si>
  <si>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</si>
  <si>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</si>
  <si>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</si>
  <si>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</si>
  <si>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</si>
  <si>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</si>
  <si>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</si>
  <si>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</si>
  <si>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</si>
  <si>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</si>
  <si>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</si>
  <si>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</si>
  <si>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</si>
  <si>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</si>
  <si>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</si>
  <si>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</si>
  <si>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</si>
  <si>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</si>
  <si>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</si>
  <si>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</si>
  <si>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</si>
  <si>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</si>
  <si>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</si>
  <si>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</si>
  <si>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</si>
  <si>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</si>
  <si>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</si>
  <si>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</si>
  <si>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</si>
  <si>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</si>
  <si>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</si>
  <si>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</si>
  <si>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</si>
  <si>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</si>
  <si>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</si>
  <si>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</si>
  <si>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</si>
  <si>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</si>
  <si>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</si>
  <si>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</si>
  <si>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</si>
  <si>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</si>
  <si>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</si>
  <si>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</si>
  <si>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</si>
  <si>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</si>
  <si>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</si>
  <si>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</si>
  <si>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</si>
  <si>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</si>
  <si>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</si>
  <si>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</si>
  <si>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</si>
  <si>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</si>
  <si>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</si>
  <si>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</si>
  <si>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</si>
  <si>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</si>
  <si>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</si>
  <si>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</si>
  <si>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</si>
  <si>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</si>
  <si>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</si>
  <si>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</si>
  <si>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</si>
  <si>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</si>
  <si>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</si>
  <si>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</si>
  <si>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</si>
  <si>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</si>
  <si>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</si>
  <si>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</si>
  <si>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</si>
  <si>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</si>
  <si>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</si>
  <si>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</si>
  <si>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</si>
  <si>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</si>
  <si>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</si>
  <si>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</si>
  <si>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</si>
  <si>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</si>
  <si>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</si>
  <si>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</si>
  <si>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</si>
  <si>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</si>
  <si>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</si>
  <si>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</si>
  <si>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</si>
  <si>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</si>
  <si>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</si>
  <si>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</si>
  <si>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</si>
  <si>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</si>
  <si>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</si>
  <si>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</si>
  <si>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</si>
  <si>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</si>
  <si>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</si>
  <si>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</si>
  <si>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</si>
  <si>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</si>
  <si>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</si>
  <si>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</si>
  <si>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</si>
  <si>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</si>
  <si>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</si>
  <si>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</si>
  <si>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</si>
  <si>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</si>
  <si>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</si>
  <si>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</si>
  <si>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</si>
  <si>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</si>
  <si>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</si>
  <si>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</si>
  <si>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</si>
  <si>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</si>
  <si>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</si>
  <si>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</si>
  <si>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</si>
  <si>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</si>
  <si>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</si>
  <si>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</si>
  <si>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</si>
  <si>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</si>
  <si>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</si>
  <si>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</si>
  <si>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</si>
  <si>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</si>
  <si>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</si>
  <si>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</si>
  <si>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</si>
  <si>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</si>
  <si>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</si>
  <si>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</si>
  <si>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</si>
  <si>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</si>
  <si>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</si>
  <si>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</si>
  <si>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</si>
  <si>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</si>
  <si>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</si>
  <si>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</si>
  <si>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</si>
  <si>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</si>
  <si>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</si>
  <si>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</si>
  <si>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</si>
  <si>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</si>
  <si>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</si>
  <si>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</si>
  <si>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</si>
  <si>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</si>
  <si>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</si>
  <si>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</si>
  <si>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</si>
  <si>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</si>
  <si>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</si>
  <si>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</si>
  <si>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</si>
  <si>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</si>
  <si>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</si>
  <si>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</si>
  <si>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</si>
  <si>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</si>
  <si>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</si>
  <si>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</si>
  <si>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</si>
  <si>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</si>
  <si>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</si>
  <si>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</si>
  <si>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</si>
  <si>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</si>
  <si>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</si>
  <si>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</si>
  <si>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</si>
  <si>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</si>
  <si>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</si>
  <si>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</si>
  <si>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</si>
  <si>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</si>
  <si>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</si>
  <si>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</si>
  <si>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</si>
  <si>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</si>
  <si>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</si>
  <si>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</si>
  <si>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</si>
  <si>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</si>
  <si>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</si>
  <si>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</si>
  <si>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</si>
  <si>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</si>
  <si>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</si>
  <si>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</si>
  <si>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</si>
  <si>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</si>
  <si>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</si>
  <si>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</si>
  <si>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</si>
  <si>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</si>
  <si>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</si>
  <si>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</si>
  <si>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</si>
  <si>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</si>
  <si>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</si>
  <si>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</si>
  <si>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</si>
  <si>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</si>
  <si>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</si>
  <si>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</si>
  <si>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</si>
  <si>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</si>
  <si>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</si>
  <si>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</si>
  <si>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</si>
  <si>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</si>
  <si>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</si>
  <si>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</si>
  <si>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</si>
  <si>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</si>
  <si>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</si>
  <si>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</si>
  <si>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</si>
  <si>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</si>
  <si>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</si>
  <si>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</si>
  <si>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</si>
  <si>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</si>
  <si>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</si>
  <si>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</si>
  <si>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</si>
  <si>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</si>
  <si>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</si>
  <si>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</si>
  <si>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</si>
  <si>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</si>
  <si>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</si>
  <si>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</si>
  <si>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</si>
  <si>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</si>
  <si>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</si>
  <si>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</si>
  <si>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</si>
  <si>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</si>
  <si>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</si>
  <si>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</si>
  <si>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</si>
  <si>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</si>
  <si>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</si>
  <si>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</si>
  <si>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</si>
  <si>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</si>
  <si>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</si>
  <si>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</si>
  <si>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</si>
  <si>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</si>
  <si>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</si>
  <si>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</si>
  <si>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</si>
  <si>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</si>
  <si>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</si>
  <si>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</si>
  <si>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</si>
  <si>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</si>
  <si>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</si>
  <si>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</si>
  <si>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</si>
  <si>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</si>
  <si>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</si>
  <si>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</si>
  <si>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</si>
  <si>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</si>
  <si>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</si>
  <si>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</si>
  <si>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</si>
  <si>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</si>
  <si>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</si>
  <si>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</si>
  <si>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</si>
  <si>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</si>
  <si>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</si>
  <si>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</si>
  <si>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</si>
  <si>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</si>
  <si>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</si>
  <si>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</si>
  <si>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</si>
  <si>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</si>
  <si>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</si>
  <si>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</si>
  <si>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</si>
  <si>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</si>
  <si>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</si>
  <si>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</si>
  <si>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</si>
  <si>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</si>
  <si>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</si>
  <si>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</si>
  <si>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</si>
  <si>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</si>
  <si>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</si>
  <si>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</si>
  <si>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</si>
  <si>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</si>
  <si>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</si>
  <si>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</si>
  <si>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</si>
  <si>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</si>
  <si>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</si>
  <si>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</si>
  <si>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</si>
  <si>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</si>
  <si>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</si>
  <si>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</si>
  <si>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</si>
  <si>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</si>
  <si>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</si>
  <si>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</si>
  <si>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</si>
  <si>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</si>
  <si>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</si>
  <si>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</si>
  <si>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</si>
  <si>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</si>
  <si>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</si>
  <si>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</si>
  <si>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</si>
  <si>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</si>
  <si>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</si>
  <si>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</si>
  <si>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</si>
  <si>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</si>
  <si>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</si>
  <si>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</si>
  <si>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</si>
  <si>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</si>
  <si>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</si>
  <si>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</si>
  <si>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</si>
  <si>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</si>
  <si>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</si>
  <si>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</si>
  <si>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</si>
  <si>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</si>
  <si>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</si>
  <si>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</si>
  <si>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</si>
  <si>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</si>
  <si>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</si>
  <si>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</si>
  <si>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</si>
  <si>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</si>
  <si>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</si>
  <si>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</si>
  <si>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</si>
  <si>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</si>
  <si>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</si>
  <si>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</si>
  <si>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</si>
  <si>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</si>
  <si>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</si>
  <si>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</si>
  <si>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</si>
  <si>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</si>
  <si>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</si>
  <si>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</si>
  <si>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</si>
  <si>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</si>
  <si>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</si>
  <si>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</si>
  <si>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</si>
  <si>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</si>
  <si>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</si>
  <si>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</si>
  <si>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</si>
  <si>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</si>
  <si>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</si>
  <si>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</si>
  <si>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</si>
  <si>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</si>
  <si>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</si>
  <si>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</si>
  <si>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</si>
  <si>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</si>
  <si>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</si>
  <si>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</si>
  <si>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</si>
  <si>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</si>
  <si>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</si>
  <si>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</si>
  <si>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</si>
  <si>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</si>
  <si>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</si>
  <si>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</si>
  <si>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</si>
  <si>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</si>
  <si>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</si>
  <si>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</si>
  <si>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</si>
  <si>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</si>
  <si>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</si>
  <si>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</si>
  <si>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</si>
  <si>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</si>
  <si>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</si>
  <si>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</si>
  <si>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</si>
  <si>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</si>
  <si>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</si>
  <si>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</si>
  <si>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</si>
  <si>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</si>
  <si>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</si>
  <si>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</si>
  <si>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</si>
  <si>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</si>
  <si>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</si>
  <si>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</si>
  <si>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</si>
  <si>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</si>
  <si>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</si>
  <si>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</si>
  <si>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</si>
  <si>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</si>
  <si>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</si>
  <si>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</si>
  <si>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</si>
  <si>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</si>
  <si>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</si>
  <si>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</si>
  <si>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</si>
  <si>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</si>
  <si>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</si>
  <si>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</si>
  <si>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</si>
  <si>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</si>
  <si>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</si>
  <si>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</si>
  <si>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</si>
  <si>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</si>
  <si>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</si>
  <si>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</si>
  <si>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</si>
  <si>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</si>
  <si>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</si>
  <si>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</si>
  <si>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</si>
  <si>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</si>
  <si>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</si>
  <si>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</si>
  <si>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</si>
  <si>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</si>
  <si>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</si>
  <si>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</si>
  <si>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</si>
  <si>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</si>
  <si>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</si>
  <si>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</si>
  <si>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</si>
  <si>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</si>
  <si>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</si>
  <si>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</si>
  <si>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</si>
  <si>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</si>
  <si>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</si>
  <si>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</si>
  <si>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</si>
  <si>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</si>
  <si>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</si>
  <si>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</si>
  <si>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</si>
  <si>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</si>
  <si>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</si>
  <si>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</si>
  <si>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</si>
  <si>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</si>
  <si>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</si>
  <si>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</si>
  <si>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</si>
  <si>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</si>
  <si>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</si>
  <si>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</si>
  <si>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</si>
  <si>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</si>
  <si>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</si>
  <si>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</si>
  <si>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</si>
  <si>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</si>
  <si>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</si>
  <si>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</si>
  <si>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</si>
  <si>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</si>
  <si>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</si>
  <si>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</si>
  <si>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</si>
  <si>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</si>
  <si>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</si>
  <si>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</si>
  <si>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</si>
  <si>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</si>
  <si>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</si>
  <si>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</si>
  <si>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</si>
  <si>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</si>
  <si>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</si>
  <si>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</si>
  <si>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</si>
  <si>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</si>
  <si>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</si>
  <si>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</si>
  <si>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</si>
  <si>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</si>
  <si>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</si>
  <si>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</si>
  <si>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</si>
  <si>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</si>
  <si>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</si>
  <si>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</si>
  <si>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</si>
  <si>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</si>
  <si>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</si>
  <si>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</si>
  <si>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</si>
  <si>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</si>
  <si>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</si>
  <si>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</si>
  <si>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</si>
  <si>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</si>
  <si>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</si>
  <si>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</si>
  <si>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</si>
  <si>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</si>
  <si>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</si>
  <si>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</si>
  <si>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</si>
  <si>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</si>
  <si>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</si>
  <si>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</si>
  <si>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</si>
  <si>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</si>
  <si>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</si>
  <si>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</si>
  <si>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</si>
  <si>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</si>
  <si>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</si>
  <si>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</si>
  <si>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</si>
  <si>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</si>
  <si>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</si>
  <si>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</si>
  <si>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</si>
  <si>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</si>
  <si>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</si>
  <si>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</si>
  <si>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</si>
  <si>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</si>
  <si>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</si>
  <si>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</si>
  <si>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</si>
  <si>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</si>
  <si>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</si>
  <si>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</si>
  <si>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</si>
  <si>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</si>
  <si>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</si>
  <si>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</si>
  <si>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</si>
  <si>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</si>
  <si>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</si>
  <si>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</si>
  <si>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</si>
  <si>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</si>
  <si>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</si>
  <si>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</si>
  <si>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</si>
  <si>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</si>
  <si>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</si>
  <si>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</si>
  <si>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</si>
  <si>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</si>
  <si>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</si>
  <si>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</si>
  <si>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</si>
  <si>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</si>
  <si>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</si>
  <si>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</si>
  <si>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</si>
  <si>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</si>
  <si>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</si>
  <si>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</si>
  <si>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</si>
  <si>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</si>
  <si>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</si>
  <si>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</si>
  <si>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</si>
  <si>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</si>
  <si>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</si>
  <si>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</si>
  <si>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</si>
  <si>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</si>
  <si>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</si>
  <si>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</si>
  <si>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</si>
  <si>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</si>
  <si>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</si>
  <si>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</si>
  <si>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</si>
  <si>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</si>
  <si>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</si>
  <si>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</si>
  <si>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</si>
  <si>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</si>
  <si>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</si>
  <si>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</si>
  <si>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</si>
  <si>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</si>
  <si>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</si>
  <si>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</si>
  <si>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</si>
  <si>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</si>
  <si>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</si>
  <si>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</si>
  <si>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</si>
  <si>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</si>
  <si>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</si>
  <si>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</si>
  <si>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</si>
  <si>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</si>
  <si>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</si>
  <si>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</si>
  <si>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</si>
  <si>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</si>
  <si>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</si>
  <si>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</si>
  <si>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</si>
  <si>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</si>
  <si>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</si>
  <si>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</si>
  <si>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</si>
  <si>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</si>
  <si>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</si>
  <si>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</si>
  <si>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</si>
  <si>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</si>
  <si>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</si>
  <si>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</si>
  <si>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</si>
  <si>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</si>
  <si>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</si>
  <si>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</si>
  <si>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</si>
  <si>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</si>
  <si>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</si>
  <si>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</si>
  <si>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</si>
  <si>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</si>
  <si>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</si>
  <si>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</si>
  <si>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</si>
  <si>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</si>
  <si>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</si>
  <si>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</si>
  <si>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</si>
  <si>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</si>
  <si>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</si>
  <si>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</si>
  <si>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</si>
  <si>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</si>
  <si>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</si>
  <si>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</si>
  <si>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</si>
  <si>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</si>
  <si>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</si>
  <si>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</si>
  <si>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</si>
  <si>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</si>
  <si>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</si>
  <si>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</si>
  <si>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</si>
  <si>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</si>
  <si>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</si>
  <si>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</si>
  <si>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</si>
  <si>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</si>
  <si>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</si>
  <si>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</si>
  <si>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</si>
  <si>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</si>
  <si>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</si>
  <si>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</si>
  <si>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</si>
  <si>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</si>
  <si>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</si>
  <si>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</si>
  <si>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</si>
  <si>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</si>
  <si>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</si>
  <si>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</si>
  <si>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</si>
  <si>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</si>
  <si>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</si>
  <si>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</si>
  <si>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</si>
  <si>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</si>
  <si>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</si>
  <si>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</si>
  <si>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</si>
  <si>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</si>
  <si>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</si>
  <si>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</si>
  <si>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</si>
  <si>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</si>
  <si>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</si>
  <si>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</si>
  <si>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</si>
  <si>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</si>
  <si>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</si>
  <si>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</si>
  <si>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</si>
  <si>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</si>
  <si>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</si>
  <si>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</si>
  <si>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</si>
  <si>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</si>
  <si>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</si>
  <si>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</si>
  <si>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</si>
  <si>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</si>
  <si>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</si>
  <si>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</si>
  <si>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</si>
  <si>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</si>
  <si>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</si>
  <si>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</si>
  <si>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</si>
  <si>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</si>
  <si>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</si>
  <si>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</si>
  <si>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</si>
  <si>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</si>
  <si>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</si>
  <si>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</si>
  <si>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</si>
  <si>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</si>
  <si>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</si>
  <si>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</si>
  <si>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</si>
  <si>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</si>
  <si>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</si>
  <si>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</si>
  <si>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</si>
  <si>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</si>
  <si>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</si>
  <si>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</si>
  <si>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</si>
  <si>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</si>
  <si>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</si>
  <si>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</si>
  <si>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</si>
  <si>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</si>
  <si>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</si>
  <si>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</si>
  <si>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</si>
  <si>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</si>
  <si>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</si>
  <si>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</si>
  <si>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</si>
  <si>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</si>
  <si>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</si>
  <si>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</si>
  <si>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</si>
  <si>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</si>
  <si>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</si>
  <si>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</si>
  <si>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</si>
  <si>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</si>
  <si>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</si>
  <si>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</si>
  <si>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</si>
  <si>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</si>
  <si>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</si>
  <si>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</si>
  <si>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</si>
  <si>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</si>
  <si>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</si>
  <si>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</si>
  <si>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</si>
  <si>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</si>
  <si>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</si>
  <si>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</si>
  <si>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</si>
  <si>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</si>
  <si>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</si>
  <si>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</si>
  <si>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</si>
  <si>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</si>
  <si>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</si>
  <si>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</si>
  <si>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</si>
  <si>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</si>
  <si>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</si>
  <si>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</si>
  <si>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</si>
  <si>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</si>
  <si>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</si>
  <si>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</si>
  <si>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</si>
  <si>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</si>
  <si>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</si>
  <si>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</si>
  <si>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</si>
  <si>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</si>
  <si>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</si>
  <si>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</si>
  <si>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</si>
  <si>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</si>
  <si>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</si>
  <si>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</si>
  <si>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</si>
  <si>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</si>
  <si>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</si>
  <si>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</si>
  <si>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</si>
  <si>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</si>
  <si>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</si>
  <si>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</si>
  <si>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</si>
  <si>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</si>
  <si>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</si>
  <si>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</si>
  <si>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</si>
  <si>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</si>
  <si>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</si>
  <si>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</si>
  <si>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</si>
  <si>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</si>
  <si>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</si>
  <si>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</si>
  <si>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</si>
  <si>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</si>
  <si>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</si>
  <si>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</si>
  <si>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</si>
  <si>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</si>
  <si>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</si>
  <si>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</si>
  <si>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</si>
  <si>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</si>
  <si>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</si>
  <si>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</si>
  <si>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</si>
  <si>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</si>
  <si>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</si>
  <si>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</si>
  <si>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</si>
  <si>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</si>
  <si>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</si>
  <si>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</si>
  <si>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</si>
  <si>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</si>
  <si>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</si>
  <si>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</si>
  <si>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</si>
  <si>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</si>
  <si>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</si>
  <si>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</si>
  <si>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</si>
  <si>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</si>
  <si>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</si>
  <si>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</si>
  <si>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</si>
  <si>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</si>
  <si>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</si>
  <si>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</si>
  <si>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</si>
  <si>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</si>
  <si>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</si>
  <si>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</si>
  <si>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</si>
  <si>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</si>
  <si>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</si>
  <si>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</si>
  <si>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</si>
  <si>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</si>
  <si>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</si>
  <si>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</si>
  <si>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</si>
  <si>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</si>
  <si>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</si>
  <si>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</si>
  <si>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</si>
  <si>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</si>
  <si>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</si>
  <si>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</si>
  <si>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</si>
  <si>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</si>
  <si>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</si>
  <si>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</si>
  <si>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</si>
  <si>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</si>
  <si>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</si>
  <si>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</si>
  <si>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</si>
  <si>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</si>
  <si>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</si>
  <si>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</si>
  <si>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</si>
  <si>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</si>
  <si>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</si>
  <si>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</si>
  <si>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</si>
  <si>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</si>
  <si>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</si>
  <si>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</si>
  <si>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</si>
  <si>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</si>
  <si>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</si>
  <si>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</si>
  <si>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</si>
  <si>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</si>
  <si>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</si>
  <si>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</si>
  <si>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</si>
  <si>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</si>
  <si>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</si>
  <si>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</si>
  <si>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</si>
  <si>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</si>
  <si>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</si>
  <si>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</si>
  <si>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</si>
  <si>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</si>
  <si>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</si>
  <si>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</si>
  <si>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</si>
  <si>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</si>
  <si>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</si>
  <si>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</si>
  <si>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</si>
  <si>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</si>
  <si>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</si>
  <si>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</si>
  <si>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</si>
  <si>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</si>
  <si>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</si>
  <si>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</si>
  <si>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</si>
  <si>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</si>
  <si>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</si>
  <si>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</si>
  <si>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</si>
  <si>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</si>
  <si>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</si>
  <si>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</si>
  <si>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</si>
  <si>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</si>
  <si>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</si>
  <si>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</si>
  <si>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</si>
  <si>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</si>
  <si>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</si>
  <si>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</si>
  <si>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</si>
  <si>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</si>
  <si>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</si>
  <si>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</si>
  <si>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</si>
  <si>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</si>
  <si>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</si>
  <si>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</si>
  <si>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</si>
  <si>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</si>
  <si>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</si>
  <si>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</si>
  <si>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</si>
  <si>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</si>
  <si>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</si>
  <si>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</si>
  <si>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</si>
  <si>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</si>
  <si>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</si>
  <si>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</si>
  <si>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</si>
  <si>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</si>
  <si>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</si>
  <si>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</si>
  <si>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</si>
  <si>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</si>
  <si>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</si>
  <si>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</si>
  <si>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</si>
  <si>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</si>
  <si>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</si>
  <si>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</si>
  <si>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</si>
  <si>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</si>
  <si>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</si>
  <si>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</si>
  <si>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</si>
  <si>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</si>
  <si>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</si>
  <si>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</si>
  <si>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</si>
  <si>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</si>
  <si>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</si>
  <si>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</si>
  <si>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</si>
  <si>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</si>
  <si>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</si>
  <si>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</si>
  <si>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</si>
  <si>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</si>
  <si>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</si>
  <si>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</si>
  <si>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</si>
  <si>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</si>
  <si>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</si>
  <si>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</si>
  <si>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</si>
  <si>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</si>
  <si>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</si>
  <si>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</si>
  <si>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</si>
  <si>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</si>
  <si>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</si>
  <si>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</si>
  <si>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</si>
  <si>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</si>
  <si>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</si>
  <si>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</si>
  <si>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</si>
  <si>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</si>
  <si>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</si>
  <si>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</si>
  <si>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</si>
  <si>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</si>
  <si>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</si>
  <si>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</si>
  <si>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</si>
  <si>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</si>
  <si>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</si>
  <si>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</si>
  <si>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</si>
  <si>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</si>
  <si>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</si>
  <si>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</si>
  <si>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</si>
  <si>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</si>
  <si>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</si>
  <si>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</si>
  <si>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</si>
  <si>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</si>
  <si>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</si>
  <si>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</si>
  <si>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</si>
  <si>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</si>
  <si>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</si>
  <si>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</si>
  <si>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</si>
  <si>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</si>
  <si>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</si>
  <si>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</si>
  <si>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</si>
  <si>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</si>
  <si>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</si>
  <si>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</si>
  <si>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</si>
  <si>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</si>
  <si>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</si>
  <si>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</si>
  <si>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</si>
  <si>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</si>
  <si>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</si>
  <si>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</si>
  <si>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</si>
  <si>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</si>
  <si>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</si>
  <si>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</si>
  <si>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</si>
  <si>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</si>
  <si>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</si>
  <si>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</si>
  <si>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</si>
  <si>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</si>
  <si>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</si>
  <si>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</si>
  <si>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</si>
  <si>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</si>
  <si>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</si>
  <si>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</si>
  <si>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</si>
  <si>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</si>
  <si>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</si>
  <si>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</si>
  <si>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</si>
  <si>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</si>
  <si>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</si>
  <si>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</si>
  <si>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</si>
  <si>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</si>
  <si>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</si>
  <si>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</si>
  <si>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</si>
  <si>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</si>
  <si>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</si>
  <si>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</si>
  <si>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</si>
  <si>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</si>
  <si>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</si>
  <si>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</si>
  <si>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</si>
  <si>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</si>
  <si>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</si>
  <si>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</si>
  <si>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</si>
  <si>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</si>
  <si>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</si>
  <si>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</si>
  <si>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</si>
  <si>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</si>
  <si>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</si>
  <si>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</si>
  <si>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</si>
  <si>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</si>
  <si>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</si>
  <si>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</si>
  <si>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</si>
  <si>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</si>
  <si>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</si>
  <si>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</si>
  <si>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</si>
  <si>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</si>
  <si>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</si>
  <si>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</si>
  <si>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</si>
  <si>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</si>
  <si>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</si>
  <si>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</si>
  <si>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</si>
  <si>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</si>
  <si>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</si>
  <si>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</si>
  <si>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</si>
  <si>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</si>
  <si>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</si>
  <si>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</si>
  <si>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</si>
  <si>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</si>
  <si>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</si>
  <si>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</si>
  <si>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</si>
  <si>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</si>
  <si>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</si>
  <si>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</si>
  <si>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</si>
  <si>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</si>
  <si>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</si>
  <si>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</si>
  <si>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</si>
  <si>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</si>
  <si>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</si>
  <si>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</si>
  <si>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</si>
  <si>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</si>
  <si>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</si>
  <si>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</si>
  <si>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</si>
  <si>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</si>
  <si>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</si>
  <si>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</si>
  <si>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</si>
  <si>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</si>
  <si>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</si>
  <si>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</si>
  <si>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</si>
  <si>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</si>
  <si>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</si>
  <si>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</si>
  <si>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</si>
  <si>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</si>
  <si>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</si>
  <si>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</si>
  <si>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</si>
  <si>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</si>
  <si>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</si>
  <si>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</si>
  <si>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</si>
  <si>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</si>
  <si>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</si>
  <si>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</si>
  <si>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</si>
  <si>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</si>
  <si>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</si>
  <si>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</si>
  <si>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</si>
  <si>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</si>
  <si>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</si>
  <si>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</si>
  <si>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</si>
  <si>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</si>
  <si>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</si>
  <si>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</si>
  <si>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</si>
  <si>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</si>
  <si>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</si>
  <si>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</si>
  <si>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</si>
  <si>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</si>
  <si>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</si>
  <si>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</si>
  <si>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</si>
  <si>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</si>
  <si>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</si>
  <si>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</si>
  <si>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</si>
  <si>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</si>
  <si>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</si>
  <si>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</si>
  <si>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</si>
  <si>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</si>
  <si>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</si>
  <si>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</si>
  <si>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</si>
  <si>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</si>
  <si>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</si>
  <si>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</si>
  <si>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</si>
  <si>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</si>
  <si>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</si>
  <si>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</si>
  <si>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</si>
  <si>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</si>
  <si>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</si>
  <si>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</si>
  <si>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</si>
  <si>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</si>
  <si>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</si>
  <si>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</si>
  <si>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</si>
  <si>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</si>
  <si>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</si>
  <si>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</si>
  <si>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</si>
  <si>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</si>
  <si>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</si>
  <si>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</si>
  <si>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</si>
  <si>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</si>
  <si>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</si>
  <si>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</si>
  <si>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</si>
  <si>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</si>
  <si>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</si>
  <si>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</si>
  <si>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</si>
  <si>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</si>
  <si>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</si>
  <si>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</si>
  <si>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</si>
  <si>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</si>
  <si>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</si>
  <si>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</si>
  <si>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</si>
  <si>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</si>
  <si>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</si>
  <si>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</si>
  <si>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</si>
  <si>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</si>
  <si>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</si>
  <si>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</si>
  <si>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</si>
  <si>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</si>
  <si>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</si>
  <si>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</si>
  <si>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</si>
  <si>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</si>
  <si>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</si>
  <si>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</si>
  <si>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</si>
  <si>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</si>
  <si>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</si>
  <si>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</si>
  <si>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</si>
  <si>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</si>
  <si>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</si>
  <si>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</si>
  <si>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</si>
  <si>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</si>
  <si>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</si>
  <si>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</si>
  <si>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</si>
  <si>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</si>
  <si>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</si>
  <si>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</si>
  <si>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</si>
  <si>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</si>
  <si>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</si>
  <si>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</si>
  <si>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</si>
  <si>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</si>
  <si>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</si>
  <si>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</si>
  <si>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</si>
  <si>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</si>
  <si>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</si>
  <si>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</si>
  <si>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</si>
  <si>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</si>
  <si>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</si>
  <si>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</si>
  <si>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</si>
  <si>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</si>
  <si>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</si>
  <si>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</si>
  <si>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</si>
  <si>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</si>
  <si>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</si>
  <si>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</si>
  <si>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</si>
  <si>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</si>
  <si>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</si>
  <si>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</si>
  <si>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</si>
  <si>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</si>
  <si>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</si>
  <si>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</si>
  <si>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</si>
  <si>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</si>
  <si>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</si>
  <si>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</si>
  <si>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</si>
  <si>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</si>
  <si>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</si>
  <si>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</si>
  <si>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</si>
  <si>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</si>
  <si>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</si>
  <si>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</si>
  <si>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</si>
  <si>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</si>
  <si>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</si>
  <si>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</si>
  <si>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</si>
  <si>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</si>
  <si>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</si>
  <si>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</si>
  <si>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</si>
  <si>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</si>
  <si>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</si>
  <si>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</si>
  <si>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</si>
  <si>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</si>
  <si>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</si>
  <si>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</si>
  <si>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</si>
  <si>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</si>
  <si>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</si>
  <si>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</si>
  <si>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</si>
  <si>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</si>
  <si>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</si>
  <si>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</si>
  <si>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</si>
  <si>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</si>
  <si>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</si>
  <si>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</si>
  <si>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</si>
  <si>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</si>
  <si>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</si>
  <si>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</si>
  <si>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</si>
  <si>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</si>
  <si>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</si>
  <si>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</si>
  <si>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</si>
  <si>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</si>
  <si>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</si>
  <si>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</si>
  <si>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</si>
  <si>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</si>
  <si>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</si>
  <si>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</si>
  <si>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</si>
  <si>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</si>
  <si>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</si>
  <si>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</si>
  <si>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</si>
  <si>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</si>
  <si>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</si>
  <si>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</si>
  <si>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</si>
  <si>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</si>
  <si>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</si>
  <si>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</si>
  <si>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</si>
  <si>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</si>
  <si>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</si>
  <si>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</si>
  <si>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</si>
  <si>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</si>
  <si>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</si>
  <si>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</si>
  <si>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</si>
  <si>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</si>
  <si>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</si>
  <si>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</si>
  <si>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</si>
  <si>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</si>
  <si>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</si>
  <si>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</si>
  <si>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</si>
  <si>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</si>
  <si>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</si>
  <si>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</si>
  <si>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</si>
  <si>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</si>
  <si>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</si>
  <si>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</si>
  <si>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</si>
  <si>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</si>
  <si>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</si>
  <si>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</si>
  <si>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</si>
  <si>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</si>
  <si>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</si>
  <si>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</si>
  <si>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</si>
  <si>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</si>
  <si>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</si>
  <si>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</si>
  <si>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</si>
  <si>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</si>
  <si>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</si>
  <si>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</si>
  <si>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</si>
  <si>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</si>
  <si>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</si>
  <si>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</si>
  <si>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</si>
  <si>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</si>
  <si>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</si>
  <si>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</si>
  <si>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</si>
  <si>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</si>
  <si>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</si>
  <si>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</si>
  <si>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</si>
  <si>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</si>
  <si>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</si>
  <si>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</si>
  <si>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</si>
  <si>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</si>
  <si>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</si>
  <si>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</si>
  <si>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</si>
  <si>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</si>
  <si>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</si>
  <si>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</si>
  <si>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</si>
  <si>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</si>
  <si>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</si>
  <si>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</si>
  <si>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</si>
  <si>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</si>
  <si>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</si>
  <si>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</si>
  <si>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</si>
  <si>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</si>
  <si>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</si>
  <si>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</si>
  <si>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</si>
  <si>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</si>
  <si>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</si>
  <si>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</si>
  <si>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</si>
  <si>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</si>
  <si>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</si>
  <si>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</si>
  <si>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</si>
  <si>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</si>
  <si>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</si>
  <si>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</si>
  <si>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</si>
  <si>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</si>
  <si>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</si>
  <si>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</si>
  <si>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</si>
  <si>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</si>
  <si>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</si>
  <si>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</si>
  <si>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</si>
  <si>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</si>
  <si>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</si>
  <si>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</si>
  <si>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</si>
  <si>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</si>
  <si>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</si>
  <si>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</si>
  <si>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</si>
  <si>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</si>
  <si>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</si>
  <si>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</si>
  <si>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</si>
  <si>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</si>
  <si>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</si>
  <si>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</si>
  <si>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</si>
  <si>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</si>
  <si>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</si>
  <si>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</si>
  <si>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</si>
  <si>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</si>
  <si>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</si>
  <si>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</si>
  <si>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</si>
  <si>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</si>
  <si>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</si>
  <si>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</si>
  <si>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</si>
  <si>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</si>
  <si>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</si>
  <si>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</si>
  <si>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</si>
  <si>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</si>
  <si>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</si>
  <si>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</si>
  <si>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</si>
  <si>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</si>
  <si>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</si>
  <si>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</si>
  <si>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</si>
  <si>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</si>
  <si>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</si>
  <si>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</si>
  <si>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</si>
  <si>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</si>
  <si>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</si>
  <si>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</si>
  <si>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</si>
  <si>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</si>
  <si>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</si>
  <si>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</si>
  <si>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</si>
  <si>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</si>
  <si>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</si>
  <si>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</si>
  <si>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</si>
  <si>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</si>
  <si>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</si>
  <si>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</si>
  <si>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</si>
  <si>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</si>
  <si>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</si>
  <si>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</si>
  <si>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</si>
  <si>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</si>
  <si>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</si>
  <si>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</si>
  <si>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</si>
  <si>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</si>
  <si>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</si>
  <si>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</si>
  <si>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</si>
  <si>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</si>
  <si>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</si>
  <si>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</si>
  <si>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</si>
  <si>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</si>
  <si>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</si>
  <si>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</si>
  <si>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</si>
  <si>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</si>
  <si>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</si>
  <si>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</si>
  <si>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</si>
  <si>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</si>
  <si>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</si>
  <si>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</si>
  <si>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</si>
  <si>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</si>
  <si>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</si>
  <si>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</si>
  <si>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</si>
  <si>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</si>
  <si>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</si>
  <si>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</si>
  <si>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</si>
  <si>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</si>
  <si>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</si>
  <si>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</si>
  <si>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</si>
  <si>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</si>
  <si>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</si>
  <si>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</si>
  <si>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</si>
  <si>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</si>
  <si>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</si>
  <si>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</si>
  <si>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</si>
  <si>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</si>
  <si>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</si>
  <si>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</si>
  <si>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</si>
  <si>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</si>
  <si>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</si>
  <si>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</si>
  <si>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</si>
  <si>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</si>
  <si>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</si>
  <si>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</si>
  <si>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</si>
  <si>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</si>
  <si>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</si>
  <si>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</si>
  <si>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</si>
  <si>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</si>
  <si>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</si>
  <si>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</si>
  <si>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</si>
  <si>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</si>
  <si>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</si>
  <si>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</si>
  <si>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</si>
  <si>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</si>
  <si>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</si>
  <si>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</si>
  <si>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</si>
  <si>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</si>
  <si>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</si>
  <si>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</si>
  <si>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</si>
  <si>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</si>
  <si>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</si>
  <si>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</si>
  <si>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</si>
  <si>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</si>
  <si>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</si>
  <si>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</si>
  <si>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</si>
  <si>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</si>
  <si>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</si>
  <si>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</si>
  <si>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</si>
  <si>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</si>
  <si>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</si>
  <si>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</si>
  <si>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</si>
  <si>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</si>
  <si>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</si>
  <si>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</si>
  <si>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</si>
  <si>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</si>
  <si>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</si>
  <si>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</si>
  <si>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</si>
  <si>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</si>
  <si>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</si>
  <si>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</si>
  <si>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</si>
  <si>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</si>
  <si>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</si>
  <si>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</si>
  <si>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</si>
  <si>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</si>
  <si>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</si>
  <si>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</si>
  <si>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</si>
  <si>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</si>
  <si>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</si>
  <si>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</si>
  <si>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</si>
  <si>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</si>
  <si>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</si>
  <si>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</si>
  <si>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</si>
  <si>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</si>
  <si>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</si>
  <si>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</si>
  <si>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</si>
  <si>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</si>
  <si>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</si>
  <si>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</si>
  <si>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</si>
  <si>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</si>
  <si>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</si>
  <si>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</si>
  <si>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</si>
  <si>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</si>
  <si>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</si>
  <si>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</si>
  <si>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</si>
  <si>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</si>
  <si>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</si>
  <si>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</si>
  <si>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</si>
  <si>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</si>
  <si>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</si>
  <si>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</si>
  <si>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</si>
  <si>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</si>
  <si>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</si>
  <si>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</si>
  <si>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</si>
  <si>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</si>
  <si>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</si>
  <si>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</si>
  <si>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</si>
  <si>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</si>
  <si>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</si>
  <si>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</si>
  <si>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</si>
  <si>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</si>
  <si>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</si>
  <si>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</si>
  <si>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</si>
  <si>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</si>
  <si>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</si>
  <si>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</si>
  <si>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</si>
  <si>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</si>
  <si>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</si>
  <si>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</si>
  <si>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</si>
  <si>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</si>
  <si>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</si>
  <si>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</si>
  <si>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</si>
  <si>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</si>
  <si>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</si>
  <si>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</si>
  <si>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</si>
  <si>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</si>
  <si>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</si>
  <si>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</si>
  <si>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</si>
  <si>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</si>
  <si>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</si>
  <si>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</si>
  <si>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</si>
  <si>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</si>
  <si>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</si>
  <si>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</si>
  <si>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</si>
  <si>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</si>
  <si>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</si>
  <si>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</si>
  <si>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</si>
  <si>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</si>
  <si>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</si>
  <si>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</si>
  <si>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</si>
  <si>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</si>
  <si>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</si>
  <si>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</si>
  <si>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</si>
  <si>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</si>
  <si>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</si>
  <si>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</si>
  <si>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</si>
  <si>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</si>
  <si>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</si>
  <si>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</si>
  <si>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</si>
  <si>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</si>
  <si>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</si>
  <si>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</si>
  <si>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</si>
  <si>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</si>
  <si>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</si>
  <si>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</si>
  <si>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</si>
  <si>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</si>
  <si>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</si>
  <si>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</si>
  <si>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</si>
  <si>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</si>
  <si>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</si>
  <si>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</si>
  <si>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</si>
  <si>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</si>
  <si>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</si>
  <si>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</si>
  <si>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</si>
  <si>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</si>
  <si>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</si>
  <si>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</si>
  <si>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</si>
  <si>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</si>
  <si>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</si>
  <si>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</si>
  <si>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</si>
  <si>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</si>
  <si>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</si>
  <si>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</si>
  <si>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</si>
  <si>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</si>
  <si>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</si>
  <si>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</si>
  <si>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</si>
  <si>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</si>
  <si>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</si>
  <si>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</si>
  <si>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</si>
  <si>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</si>
  <si>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</si>
  <si>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</si>
  <si>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</si>
  <si>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</si>
  <si>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</si>
  <si>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</si>
  <si>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</si>
  <si>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</si>
  <si>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</si>
  <si>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</si>
  <si>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</si>
  <si>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</si>
  <si>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</si>
  <si>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</si>
  <si>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</si>
  <si>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</si>
  <si>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</si>
  <si>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</si>
  <si>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</si>
  <si>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</si>
  <si>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</si>
  <si>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</si>
  <si>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</si>
  <si>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</si>
  <si>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</si>
  <si>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</si>
  <si>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</si>
  <si>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</si>
  <si>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</si>
  <si>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</si>
  <si>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</si>
  <si>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</si>
  <si>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</si>
  <si>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</si>
  <si>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</si>
  <si>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</si>
  <si>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</si>
  <si>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</si>
  <si>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</si>
  <si>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</si>
  <si>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</si>
  <si>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</si>
  <si>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</si>
  <si>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</si>
  <si>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</si>
  <si>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</si>
  <si>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</si>
  <si>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</si>
  <si>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</si>
  <si>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</si>
  <si>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</si>
  <si>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</si>
  <si>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</si>
  <si>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</si>
  <si>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</si>
  <si>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</si>
  <si>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</si>
  <si>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</si>
  <si>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</si>
  <si>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</si>
  <si>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</si>
  <si>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</si>
  <si>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</si>
  <si>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</si>
  <si>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</si>
  <si>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</si>
  <si>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</si>
  <si>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</si>
  <si>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</si>
  <si>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</si>
  <si>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</si>
  <si>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</si>
  <si>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</si>
  <si>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</si>
  <si>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</si>
  <si>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</si>
  <si>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</si>
  <si>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</si>
  <si>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</si>
  <si>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</si>
  <si>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</si>
  <si>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</si>
  <si>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</si>
  <si>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</si>
  <si>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</si>
  <si>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</si>
  <si>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</si>
  <si>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</si>
  <si>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</si>
  <si>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</si>
  <si>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</si>
  <si>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</si>
  <si>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</si>
  <si>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</si>
  <si>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</si>
  <si>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</si>
  <si>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</si>
  <si>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</si>
  <si>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</si>
  <si>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</si>
  <si>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</si>
  <si>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</si>
  <si>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</si>
  <si>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</si>
  <si>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</si>
  <si>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</si>
  <si>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</si>
  <si>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</si>
  <si>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</si>
  <si>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</si>
  <si>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</si>
  <si>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</si>
  <si>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</si>
  <si>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</si>
  <si>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</si>
  <si>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</si>
  <si>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</si>
  <si>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</si>
  <si>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</si>
  <si>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</si>
  <si>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</si>
  <si>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</si>
  <si>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</si>
  <si>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</si>
  <si>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</si>
  <si>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</si>
  <si>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</si>
  <si>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</si>
  <si>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</si>
  <si>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</si>
  <si>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</si>
  <si>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</si>
  <si>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</si>
  <si>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</si>
  <si>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</si>
  <si>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</si>
  <si>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</si>
  <si>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</si>
  <si>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</si>
  <si>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</si>
  <si>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</si>
  <si>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</si>
  <si>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</si>
  <si>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</si>
  <si>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</si>
  <si>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</si>
  <si>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</si>
  <si>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</si>
  <si>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</si>
  <si>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</si>
  <si>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</si>
  <si>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</si>
  <si>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</si>
  <si>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</si>
  <si>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</si>
  <si>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</si>
  <si>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</si>
  <si>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</si>
  <si>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</si>
  <si>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</si>
  <si>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</si>
  <si>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</si>
  <si>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</si>
  <si>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</si>
  <si>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</si>
  <si>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</si>
  <si>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</si>
  <si>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</si>
  <si>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</si>
  <si>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</si>
  <si>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</si>
  <si>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</si>
  <si>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</si>
  <si>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</si>
  <si>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</si>
  <si>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</si>
  <si>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</si>
  <si>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</si>
  <si>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</si>
  <si>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</si>
  <si>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</si>
  <si>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</si>
  <si>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</si>
  <si>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</si>
  <si>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</si>
  <si>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</si>
  <si>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</si>
  <si>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</si>
  <si>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</si>
  <si>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</si>
  <si>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</si>
  <si>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</si>
  <si>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</si>
  <si>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</si>
  <si>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</si>
  <si>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</si>
  <si>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</si>
  <si>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</si>
  <si>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</si>
  <si>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</si>
  <si>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</si>
  <si>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</si>
  <si>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</si>
  <si>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</si>
  <si>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</si>
  <si>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</si>
  <si>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</si>
  <si>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</si>
  <si>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</si>
  <si>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</si>
  <si>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</si>
  <si>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</si>
  <si>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</si>
  <si>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</si>
  <si>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</si>
  <si>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</si>
  <si>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</si>
  <si>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</si>
  <si>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</si>
  <si>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</si>
  <si>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</si>
  <si>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</si>
  <si>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</si>
  <si>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</si>
  <si>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</si>
  <si>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</si>
  <si>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</si>
  <si>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</si>
  <si>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</si>
  <si>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</si>
  <si>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</si>
  <si>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</si>
  <si>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</si>
  <si>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</si>
  <si>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</si>
  <si>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</si>
  <si>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</si>
  <si>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</si>
  <si>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</si>
  <si>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</si>
  <si>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</si>
  <si>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</si>
  <si>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</si>
  <si>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</si>
  <si>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</si>
  <si>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</si>
  <si>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</si>
  <si>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</si>
  <si>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</si>
  <si>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</si>
  <si>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</si>
  <si>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</si>
  <si>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</si>
  <si>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</si>
  <si>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</si>
  <si>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</si>
  <si>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</si>
  <si>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</si>
  <si>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</si>
  <si>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</si>
  <si>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</si>
  <si>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</si>
  <si>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</si>
  <si>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</si>
  <si>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</si>
  <si>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</si>
  <si>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</si>
  <si>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</si>
  <si>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</si>
  <si>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</si>
  <si>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</si>
  <si>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</si>
  <si>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</si>
  <si>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</si>
  <si>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</si>
  <si>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</si>
  <si>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</si>
  <si>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</si>
  <si>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</si>
  <si>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</si>
  <si>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</si>
  <si>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</si>
  <si>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</si>
  <si>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</si>
  <si>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</si>
  <si>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</si>
  <si>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</si>
  <si>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</si>
  <si>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</si>
  <si>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</si>
  <si>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</si>
  <si>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</si>
  <si>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</si>
  <si>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</si>
  <si>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</si>
  <si>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</si>
  <si>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</si>
  <si>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</si>
  <si>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</si>
  <si>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</si>
  <si>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</si>
  <si>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</si>
  <si>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</si>
  <si>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</si>
  <si>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</si>
  <si>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</si>
  <si>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</si>
  <si>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</si>
  <si>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</si>
  <si>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</si>
  <si>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</si>
  <si>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</si>
  <si>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</si>
  <si>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</si>
  <si>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</si>
  <si>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</si>
  <si>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</si>
  <si>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</si>
  <si>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</si>
  <si>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</si>
  <si>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</si>
  <si>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</si>
  <si>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</si>
  <si>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</si>
  <si>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</si>
  <si>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</si>
  <si>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</si>
  <si>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</si>
  <si>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</si>
  <si>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</si>
  <si>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</si>
  <si>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</si>
  <si>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</si>
  <si>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</si>
  <si>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</si>
  <si>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</si>
  <si>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</si>
  <si>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</si>
  <si>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</si>
  <si>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</si>
  <si>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</si>
  <si>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</si>
  <si>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</si>
  <si>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</si>
  <si>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</si>
  <si>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</si>
  <si>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</si>
  <si>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</si>
  <si>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</si>
  <si>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</si>
  <si>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</si>
  <si>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</si>
  <si>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</si>
  <si>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</si>
  <si>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</si>
  <si>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</si>
  <si>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</si>
  <si>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</si>
  <si>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</si>
  <si>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</si>
  <si>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</si>
  <si>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</si>
  <si>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</si>
  <si>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</si>
  <si>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</si>
  <si>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</si>
  <si>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</si>
  <si>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</si>
  <si>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</si>
  <si>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</si>
  <si>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</si>
  <si>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</si>
  <si>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</si>
  <si>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</si>
  <si>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</si>
  <si>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</si>
  <si>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</si>
  <si>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</si>
  <si>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</si>
  <si>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</si>
  <si>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</si>
  <si>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</si>
  <si>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</si>
  <si>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</si>
  <si>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</si>
  <si>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</si>
  <si>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</si>
  <si>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</si>
  <si>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</si>
  <si>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</si>
  <si>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</si>
  <si>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</si>
  <si>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</si>
  <si>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</si>
  <si>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</si>
  <si>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</si>
  <si>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</si>
  <si>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</si>
  <si>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</si>
  <si>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</si>
  <si>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</si>
  <si>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</si>
  <si>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</si>
  <si>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</si>
  <si>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</si>
  <si>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</si>
  <si>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</si>
  <si>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</si>
  <si>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</si>
  <si>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</si>
  <si>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</si>
  <si>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</si>
  <si>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</si>
  <si>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</si>
  <si>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</si>
  <si>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</si>
  <si>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</si>
  <si>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</si>
  <si>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</si>
  <si>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</si>
  <si>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</si>
  <si>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</si>
  <si>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</si>
  <si>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</si>
  <si>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</si>
  <si>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</si>
  <si>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</si>
  <si>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</si>
  <si>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</si>
  <si>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</si>
  <si>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</si>
  <si>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</si>
  <si>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</si>
  <si>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</si>
  <si>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</si>
  <si>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</si>
  <si>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</si>
  <si>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</si>
  <si>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</si>
  <si>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</si>
  <si>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</si>
  <si>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</si>
  <si>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</si>
  <si>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</si>
  <si>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</si>
  <si>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</si>
  <si>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</si>
  <si>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</si>
  <si>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</si>
  <si>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</si>
  <si>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</si>
  <si>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</si>
  <si>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</si>
  <si>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</si>
  <si>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</si>
  <si>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</si>
  <si>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</si>
  <si>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</si>
  <si>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</si>
  <si>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</si>
  <si>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</si>
  <si>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</si>
  <si>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</si>
  <si>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</si>
  <si>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</si>
  <si>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</si>
  <si>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</si>
  <si>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</si>
  <si>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</si>
  <si>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</si>
  <si>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</si>
  <si>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</si>
  <si>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</si>
  <si>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</si>
  <si>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</si>
  <si>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</si>
  <si>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</si>
  <si>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</si>
  <si>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</si>
  <si>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</si>
  <si>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</si>
  <si>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</si>
  <si>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</si>
  <si>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</si>
  <si>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</si>
  <si>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</si>
  <si>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</si>
  <si>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</si>
  <si>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</si>
  <si>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</si>
  <si>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</si>
  <si>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</si>
  <si>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</si>
  <si>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</si>
  <si>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</si>
  <si>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</si>
  <si>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</si>
  <si>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</si>
  <si>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</si>
  <si>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</si>
  <si>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</si>
  <si>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</si>
  <si>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</si>
  <si>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</si>
  <si>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</si>
  <si>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</si>
  <si>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</si>
  <si>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</si>
  <si>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</si>
  <si>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</si>
  <si>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</si>
  <si>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</si>
  <si>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</si>
  <si>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</si>
  <si>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</si>
  <si>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</si>
  <si>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</si>
  <si>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</si>
  <si>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</si>
  <si>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</si>
  <si>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</si>
  <si>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</si>
  <si>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</si>
  <si>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</si>
  <si>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</si>
  <si>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</si>
  <si>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</si>
  <si>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</si>
  <si>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</si>
  <si>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</si>
  <si>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</si>
  <si>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</si>
  <si>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</si>
  <si>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</si>
  <si>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</si>
  <si>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</si>
  <si>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</si>
  <si>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</si>
  <si>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</si>
  <si>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</si>
  <si>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</si>
  <si>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</si>
  <si>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</si>
  <si>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</si>
  <si>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</si>
  <si>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</si>
  <si>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</si>
  <si>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</si>
  <si>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</si>
  <si>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</si>
  <si>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</si>
  <si>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</si>
  <si>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</si>
  <si>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</si>
  <si>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</si>
  <si>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</si>
  <si>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</si>
  <si>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</si>
  <si>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</si>
  <si>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</si>
  <si>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</si>
  <si>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</si>
  <si>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</si>
  <si>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</si>
  <si>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</si>
  <si>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</si>
  <si>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</si>
  <si>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</si>
  <si>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</si>
  <si>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</si>
  <si>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</si>
  <si>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</si>
  <si>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</si>
  <si>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</si>
  <si>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</si>
  <si>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</si>
  <si>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</si>
  <si>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</si>
  <si>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</si>
  <si>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</si>
  <si>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</si>
  <si>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</si>
  <si>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</si>
  <si>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</si>
  <si>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</si>
  <si>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</si>
  <si>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</si>
  <si>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</si>
  <si>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</si>
  <si>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</si>
  <si>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</si>
  <si>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</si>
  <si>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</si>
  <si>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</si>
  <si>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</si>
  <si>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</si>
  <si>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</si>
  <si>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</si>
  <si>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</si>
  <si>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</si>
  <si>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</si>
  <si>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</si>
  <si>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</si>
  <si>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</si>
  <si>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</si>
  <si>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</si>
  <si>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</si>
  <si>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</si>
  <si>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</si>
  <si>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</si>
  <si>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</si>
  <si>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</si>
  <si>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</si>
  <si>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</si>
  <si>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</si>
  <si>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</si>
  <si>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</si>
  <si>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</si>
  <si>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</si>
  <si>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</si>
  <si>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</si>
  <si>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</si>
  <si>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</si>
  <si>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</si>
  <si>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</si>
  <si>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</si>
  <si>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</si>
  <si>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</si>
  <si>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</si>
  <si>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</si>
  <si>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</si>
  <si>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</si>
  <si>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</si>
  <si>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</si>
  <si>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</si>
  <si>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</si>
  <si>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</si>
  <si>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</si>
  <si>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</si>
  <si>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</si>
  <si>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</si>
  <si>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</si>
  <si>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</si>
  <si>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</si>
  <si>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</si>
  <si>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</si>
  <si>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</si>
  <si>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</si>
  <si>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</si>
  <si>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</si>
  <si>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</si>
  <si>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</si>
  <si>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</si>
  <si>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</si>
  <si>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</si>
  <si>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</si>
  <si>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</si>
  <si>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</si>
  <si>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</si>
  <si>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</si>
  <si>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</si>
  <si>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</si>
  <si>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</si>
  <si>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</si>
  <si>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</si>
  <si>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</si>
  <si>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</si>
  <si>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</si>
  <si>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</si>
  <si>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</si>
  <si>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</si>
  <si>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</si>
  <si>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</si>
  <si>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</si>
  <si>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</si>
  <si>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</si>
  <si>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</si>
  <si>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</si>
  <si>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</si>
  <si>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</si>
  <si>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</si>
  <si>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</si>
  <si>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</si>
  <si>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</si>
  <si>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</si>
  <si>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</si>
  <si>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</si>
  <si>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</si>
  <si>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</si>
  <si>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</si>
  <si>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</si>
  <si>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</si>
  <si>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</si>
  <si>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</si>
  <si>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</si>
  <si>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</si>
  <si>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</si>
  <si>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</si>
  <si>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</si>
  <si>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</si>
  <si>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</si>
  <si>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</si>
  <si>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</si>
  <si>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</si>
  <si>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</si>
  <si>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</si>
  <si>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</si>
  <si>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</si>
  <si>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</si>
  <si>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</si>
  <si>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</si>
  <si>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</si>
  <si>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</si>
  <si>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</si>
  <si>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</si>
  <si>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</si>
  <si>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</si>
  <si>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</si>
  <si>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</si>
  <si>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</si>
  <si>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</si>
  <si>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</si>
  <si>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</si>
  <si>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</si>
  <si>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</si>
  <si>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</si>
  <si>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</si>
  <si>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</si>
  <si>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</si>
  <si>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</si>
  <si>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</si>
  <si>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</si>
  <si>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</si>
  <si>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</si>
  <si>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</si>
  <si>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</si>
  <si>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</si>
  <si>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</si>
  <si>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</si>
  <si>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</si>
  <si>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</si>
  <si>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</si>
  <si>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</si>
  <si>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</si>
  <si>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</si>
  <si>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</si>
  <si>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</si>
  <si>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</si>
  <si>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</si>
  <si>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</si>
  <si>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</si>
  <si>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</si>
  <si>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</si>
  <si>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</si>
  <si>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</si>
  <si>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</si>
  <si>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</si>
  <si>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</si>
  <si>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</si>
  <si>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</si>
  <si>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</si>
  <si>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</si>
  <si>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</si>
  <si>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</si>
  <si>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</si>
  <si>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</si>
  <si>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</si>
  <si>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</si>
  <si>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</si>
  <si>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</si>
  <si>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</si>
  <si>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</si>
  <si>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</si>
  <si>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</si>
  <si>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</si>
  <si>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</si>
  <si>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</si>
  <si>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</si>
  <si>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</si>
  <si>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</si>
  <si>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</si>
  <si>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</si>
  <si>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</si>
  <si>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</si>
  <si>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</si>
  <si>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</si>
  <si>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</si>
  <si>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</si>
  <si>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</si>
  <si>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</si>
  <si>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</si>
  <si>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</si>
  <si>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</si>
  <si>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</si>
  <si>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</si>
  <si>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</si>
  <si>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</si>
  <si>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</si>
  <si>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</si>
  <si>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</si>
  <si>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</si>
  <si>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</si>
  <si>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</si>
  <si>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</si>
  <si>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</si>
  <si>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</si>
  <si>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</si>
  <si>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</si>
  <si>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</si>
  <si>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</si>
  <si>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</si>
  <si>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</si>
  <si>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</si>
  <si>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</si>
  <si>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</si>
  <si>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</si>
  <si>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</si>
  <si>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</si>
  <si>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</si>
  <si>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</si>
  <si>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</si>
  <si>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</si>
  <si>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</si>
  <si>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</si>
  <si>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</si>
  <si>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</si>
  <si>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</si>
  <si>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</si>
  <si>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</si>
  <si>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</si>
  <si>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</si>
  <si>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</si>
  <si>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</si>
  <si>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</si>
  <si>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</si>
  <si>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</si>
  <si>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</si>
  <si>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</si>
  <si>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</si>
  <si>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</si>
  <si>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</si>
  <si>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</si>
  <si>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</si>
  <si>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</si>
  <si>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</si>
  <si>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</si>
  <si>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</si>
  <si>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</si>
  <si>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</si>
  <si>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</si>
  <si>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</si>
  <si>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</si>
  <si>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</si>
  <si>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</si>
  <si>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</si>
  <si>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</si>
  <si>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</si>
  <si>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</si>
  <si>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</si>
  <si>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</si>
  <si>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</si>
  <si>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</si>
  <si>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</si>
  <si>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</si>
  <si>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</si>
  <si>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</si>
  <si>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</si>
  <si>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</si>
  <si>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</si>
  <si>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</si>
  <si>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</si>
  <si>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</si>
  <si>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</si>
  <si>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</si>
  <si>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</si>
  <si>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</si>
  <si>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</si>
  <si>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</si>
  <si>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</si>
  <si>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</si>
  <si>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</si>
  <si>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</si>
  <si>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</si>
  <si>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</si>
  <si>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</si>
  <si>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</si>
  <si>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</si>
  <si>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</si>
  <si>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</si>
  <si>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</si>
  <si>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</si>
  <si>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</si>
  <si>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</si>
  <si>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</si>
  <si>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</si>
  <si>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</si>
  <si>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</si>
  <si>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</si>
  <si>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</si>
  <si>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</si>
  <si>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</si>
  <si>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</si>
  <si>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</si>
  <si>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</si>
  <si>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</si>
  <si>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</si>
  <si>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</si>
  <si>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</si>
  <si>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</si>
  <si>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</si>
  <si>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</si>
  <si>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</si>
  <si>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</si>
  <si>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</si>
  <si>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</si>
  <si>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</si>
  <si>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</si>
  <si>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</si>
  <si>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</si>
  <si>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</si>
  <si>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</si>
  <si>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</si>
  <si>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</si>
  <si>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</si>
  <si>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</si>
  <si>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</si>
  <si>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</si>
  <si>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</si>
  <si>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</si>
  <si>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</si>
  <si>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</si>
  <si>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</si>
  <si>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</si>
  <si>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</si>
  <si>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</si>
  <si>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</si>
  <si>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</si>
  <si>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</si>
  <si>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</si>
  <si>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</si>
  <si>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</si>
  <si>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</si>
  <si>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</si>
  <si>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</si>
  <si>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</si>
  <si>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</si>
  <si>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</si>
  <si>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</si>
  <si>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</si>
  <si>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</si>
  <si>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</si>
  <si>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</si>
  <si>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</si>
  <si>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</si>
  <si>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</si>
  <si>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</si>
  <si>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</si>
  <si>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</si>
  <si>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</si>
  <si>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</si>
  <si>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</si>
  <si>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</si>
  <si>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</si>
  <si>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</si>
  <si>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</si>
  <si>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</si>
  <si>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</si>
  <si>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</si>
  <si>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</si>
  <si>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</si>
  <si>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</si>
  <si>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</si>
  <si>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</si>
  <si>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</si>
  <si>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</si>
  <si>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</si>
  <si>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</si>
  <si>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</si>
  <si>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</si>
  <si>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</si>
  <si>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</si>
  <si>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</si>
  <si>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</si>
  <si>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</si>
  <si>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</si>
  <si>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</si>
  <si>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</si>
  <si>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</si>
  <si>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</si>
  <si>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</si>
  <si>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</si>
  <si>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</si>
  <si>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</si>
  <si>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</si>
  <si>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</si>
  <si>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</si>
  <si>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</si>
  <si>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</si>
  <si>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</si>
  <si>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</si>
  <si>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</si>
  <si>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</si>
  <si>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</si>
  <si>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</si>
  <si>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</si>
  <si>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</si>
  <si>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</si>
  <si>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</si>
  <si>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</si>
  <si>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</si>
  <si>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</si>
  <si>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</si>
  <si>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</si>
  <si>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</si>
  <si>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</si>
  <si>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</si>
  <si>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</si>
  <si>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</si>
  <si>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</si>
  <si>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</si>
  <si>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</si>
  <si>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</si>
  <si>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</si>
  <si>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</si>
  <si>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</si>
  <si>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</si>
  <si>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</si>
  <si>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</si>
  <si>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</si>
  <si>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</si>
  <si>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</si>
  <si>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</si>
  <si>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</si>
  <si>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</si>
  <si>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</si>
  <si>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</si>
  <si>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</si>
  <si>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</si>
  <si>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</si>
  <si>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</si>
  <si>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</si>
  <si>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</si>
  <si>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</si>
  <si>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</si>
  <si>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</si>
  <si>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</si>
  <si>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</si>
  <si>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</si>
  <si>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</si>
  <si>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</si>
  <si>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</si>
  <si>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</si>
  <si>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</si>
  <si>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</si>
  <si>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</si>
  <si>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</si>
  <si>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</si>
  <si>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</si>
  <si>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</si>
  <si>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</si>
  <si>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</si>
  <si>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</si>
  <si>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</si>
  <si>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</si>
  <si>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</si>
  <si>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</si>
  <si>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</si>
  <si>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</si>
  <si>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</si>
  <si>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</si>
  <si>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</si>
  <si>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</si>
  <si>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</si>
  <si>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</si>
  <si>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</si>
  <si>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</si>
  <si>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</si>
  <si>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</si>
  <si>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</si>
  <si>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</si>
  <si>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</si>
  <si>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</si>
  <si>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</si>
  <si>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</si>
  <si>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</si>
  <si>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</si>
  <si>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</si>
  <si>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</si>
  <si>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</si>
  <si>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</si>
  <si>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</si>
  <si>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</si>
  <si>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</si>
  <si>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</si>
  <si>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</si>
  <si>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</si>
  <si>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</si>
  <si>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</si>
  <si>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</si>
  <si>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</si>
  <si>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</si>
  <si>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</si>
  <si>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</si>
  <si>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</si>
  <si>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</si>
  <si>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</si>
  <si>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</si>
  <si>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</si>
  <si>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</si>
  <si>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</si>
  <si>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</si>
  <si>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</si>
  <si>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</si>
  <si>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</si>
  <si>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</si>
  <si>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</si>
  <si>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</si>
  <si>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</si>
  <si>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</si>
  <si>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</si>
  <si>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</si>
  <si>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</si>
  <si>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</si>
  <si>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</si>
  <si>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</si>
  <si>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</si>
  <si>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</si>
  <si>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</si>
  <si>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</si>
  <si>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</si>
  <si>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</si>
  <si>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</si>
  <si>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</si>
  <si>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</si>
  <si>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</si>
  <si>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</si>
  <si>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</si>
  <si>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</si>
  <si>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</si>
  <si>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</si>
  <si>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</si>
  <si>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</si>
  <si>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</si>
  <si>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</si>
  <si>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</si>
  <si>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</si>
  <si>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</si>
  <si>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</si>
  <si>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</si>
  <si>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</si>
  <si>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</si>
  <si>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</si>
  <si>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</si>
  <si>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</si>
  <si>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</si>
  <si>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</si>
  <si>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</si>
  <si>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</si>
  <si>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</si>
  <si>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</si>
  <si>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</si>
  <si>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</si>
  <si>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</si>
  <si>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</si>
  <si>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</si>
  <si>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</si>
  <si>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</si>
  <si>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</si>
  <si>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</si>
  <si>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</si>
  <si>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</si>
  <si>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</si>
  <si>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</si>
  <si>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</si>
  <si>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</si>
  <si>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</si>
  <si>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</si>
  <si>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</si>
  <si>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</si>
  <si>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</si>
  <si>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</si>
  <si>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</si>
  <si>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</si>
  <si>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</si>
  <si>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</si>
  <si>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</si>
  <si>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</si>
  <si>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</si>
  <si>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</si>
  <si>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</si>
  <si>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</si>
  <si>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</si>
  <si>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</si>
  <si>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</si>
  <si>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</si>
  <si>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</si>
  <si>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</si>
  <si>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</si>
  <si>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</si>
  <si>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</si>
  <si>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</si>
  <si>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</si>
  <si>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</si>
  <si>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</si>
  <si>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</si>
  <si>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</si>
  <si>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</si>
  <si>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</si>
  <si>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</si>
  <si>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</si>
  <si>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</si>
  <si>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</si>
  <si>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</si>
  <si>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</si>
  <si>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</si>
  <si>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</si>
  <si>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</si>
  <si>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</si>
  <si>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</si>
  <si>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</si>
  <si>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</si>
  <si>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</si>
  <si>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</si>
  <si>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</si>
  <si>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</si>
  <si>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</si>
  <si>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</si>
  <si>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</si>
  <si>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</si>
  <si>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</si>
  <si>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</si>
  <si>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</si>
  <si>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</si>
  <si>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</si>
  <si>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</si>
  <si>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</si>
  <si>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</si>
  <si>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</si>
  <si>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</si>
  <si>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</si>
  <si>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</si>
  <si>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</si>
  <si>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</si>
  <si>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</si>
  <si>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</si>
  <si>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</si>
  <si>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</si>
  <si>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</si>
  <si>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</si>
  <si>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</si>
  <si>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</si>
  <si>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</si>
  <si>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</si>
  <si>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</si>
  <si>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</si>
  <si>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</si>
  <si>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</si>
  <si>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</si>
  <si>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</si>
  <si>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</si>
  <si>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</si>
  <si>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</si>
  <si>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</si>
  <si>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</si>
  <si>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</si>
  <si>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</si>
  <si>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</si>
  <si>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</si>
  <si>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</si>
  <si>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</si>
  <si>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</si>
  <si>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</si>
  <si>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</si>
  <si>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</si>
  <si>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</si>
  <si>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</si>
  <si>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</si>
  <si>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</si>
  <si>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</si>
  <si>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</si>
  <si>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</si>
  <si>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</si>
  <si>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</si>
  <si>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</si>
  <si>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</si>
  <si>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</si>
  <si>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</si>
  <si>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</si>
  <si>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</si>
  <si>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</si>
  <si>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</si>
  <si>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</si>
  <si>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</si>
  <si>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</si>
  <si>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</si>
  <si>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</si>
  <si>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</si>
  <si>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</si>
  <si>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</si>
  <si>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</si>
  <si>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</si>
  <si>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</si>
  <si>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</si>
  <si>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</si>
  <si>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</si>
  <si>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</si>
  <si>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</si>
  <si>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</si>
  <si>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</si>
  <si>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</si>
  <si>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</si>
  <si>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</si>
  <si>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</si>
  <si>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</si>
  <si>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</si>
  <si>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</si>
  <si>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</si>
  <si>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</si>
  <si>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</si>
  <si>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</si>
  <si>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</si>
  <si>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</si>
  <si>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</si>
  <si>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</si>
  <si>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</si>
  <si>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</si>
  <si>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</si>
  <si>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</si>
  <si>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</si>
  <si>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</si>
  <si>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</si>
  <si>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</si>
  <si>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</si>
  <si>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</si>
  <si>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</si>
  <si>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</si>
  <si>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</si>
  <si>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</si>
  <si>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</si>
  <si>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</si>
  <si>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</si>
  <si>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</si>
  <si>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</si>
  <si>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</si>
  <si>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</si>
  <si>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</si>
  <si>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</si>
  <si>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</si>
  <si>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</si>
  <si>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</si>
  <si>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</si>
  <si>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</si>
  <si>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</si>
  <si>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</si>
  <si>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</si>
  <si>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</si>
  <si>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</si>
  <si>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</si>
  <si>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</si>
  <si>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</si>
  <si>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</si>
  <si>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</si>
  <si>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</si>
  <si>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</si>
  <si>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</si>
  <si>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</si>
  <si>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</si>
  <si>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</si>
  <si>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</si>
  <si>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</si>
  <si>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</si>
  <si>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</si>
  <si>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</si>
  <si>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</si>
  <si>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</si>
  <si>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</si>
  <si>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</si>
  <si>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</si>
  <si>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</si>
  <si>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</si>
  <si>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</si>
  <si>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</si>
  <si>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</si>
  <si>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</si>
  <si>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</si>
  <si>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</si>
  <si>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</si>
  <si>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</si>
  <si>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</si>
  <si>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</si>
  <si>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</si>
  <si>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</si>
  <si>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</si>
  <si>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</si>
  <si>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</si>
  <si>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</si>
  <si>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</si>
  <si>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</si>
  <si>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</si>
  <si>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</si>
  <si>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</si>
  <si>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</si>
  <si>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</si>
  <si>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</si>
  <si>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</si>
  <si>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</si>
  <si>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</si>
  <si>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</si>
  <si>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</si>
  <si>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</si>
  <si>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</si>
  <si>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</si>
  <si>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</si>
  <si>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</si>
  <si>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</si>
  <si>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</si>
  <si>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</si>
  <si>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</si>
  <si>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</si>
  <si>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</si>
  <si>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</si>
  <si>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</si>
  <si>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</si>
  <si>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</si>
  <si>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</si>
  <si>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</si>
  <si>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</si>
  <si>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</si>
  <si>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</si>
  <si>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</si>
  <si>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</si>
  <si>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</si>
  <si>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</si>
  <si>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</si>
  <si>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</si>
  <si>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</si>
  <si>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</si>
  <si>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</si>
  <si>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</si>
  <si>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</si>
  <si>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</si>
  <si>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</si>
  <si>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</si>
  <si>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</si>
  <si>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</si>
  <si>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</si>
  <si>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</si>
  <si>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</si>
  <si>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</si>
  <si>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</si>
  <si>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</si>
  <si>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</si>
  <si>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</si>
  <si>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</si>
  <si>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</si>
  <si>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</si>
  <si>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</si>
  <si>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</si>
  <si>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</si>
  <si>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</si>
  <si>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</si>
  <si>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</si>
  <si>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</si>
  <si>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</si>
  <si>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</si>
  <si>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</si>
  <si>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</si>
  <si>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</si>
  <si>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</si>
  <si>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</si>
  <si>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</si>
  <si>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</si>
  <si>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</si>
  <si>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</si>
  <si>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</si>
  <si>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</si>
  <si>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</si>
  <si>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</si>
  <si>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</si>
  <si>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</si>
  <si>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</si>
  <si>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</si>
  <si>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</si>
  <si>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</si>
  <si>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</si>
  <si>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</si>
  <si>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</si>
  <si>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</si>
  <si>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</si>
  <si>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</si>
  <si>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</si>
  <si>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</si>
  <si>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</si>
  <si>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</si>
  <si>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</si>
  <si>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</si>
  <si>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</si>
  <si>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</si>
  <si>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</si>
  <si>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</si>
  <si>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</si>
  <si>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</si>
  <si>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</si>
  <si>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</si>
  <si>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</si>
  <si>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</si>
  <si>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</si>
  <si>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</si>
  <si>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</si>
  <si>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</si>
  <si>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</si>
  <si>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</si>
  <si>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</si>
  <si>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</si>
  <si>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</si>
  <si>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</si>
  <si>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</si>
  <si>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</si>
  <si>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</si>
  <si>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</si>
  <si>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</si>
  <si>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</si>
  <si>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</si>
  <si>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</si>
  <si>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</si>
  <si>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</si>
  <si>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</si>
  <si>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</si>
  <si>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</si>
  <si>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</si>
  <si>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</si>
  <si>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</si>
  <si>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</si>
  <si>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</si>
  <si>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</si>
  <si>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</si>
  <si>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</si>
  <si>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</si>
  <si>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</si>
  <si>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</si>
  <si>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</si>
  <si>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</si>
  <si>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</si>
  <si>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</si>
  <si>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</si>
  <si>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</si>
  <si>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</si>
  <si>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</si>
  <si>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</si>
  <si>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</si>
  <si>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</si>
  <si>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</si>
  <si>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</si>
  <si>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</si>
  <si>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</si>
  <si>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</si>
  <si>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</si>
  <si>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</si>
  <si>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</si>
  <si>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</si>
  <si>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</si>
  <si>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</si>
  <si>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</si>
  <si>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</si>
  <si>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</si>
  <si>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</si>
  <si>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</si>
  <si>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</si>
  <si>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</si>
  <si>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</si>
  <si>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</si>
  <si>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</si>
  <si>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</si>
  <si>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</si>
  <si>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</si>
  <si>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</si>
  <si>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</si>
  <si>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</si>
  <si>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</si>
  <si>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</si>
  <si>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</si>
  <si>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</si>
  <si>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</si>
  <si>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</si>
  <si>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</si>
  <si>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</si>
  <si>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</si>
  <si>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</si>
  <si>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</si>
  <si>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</si>
  <si>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</si>
  <si>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</si>
  <si>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</si>
  <si>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</si>
  <si>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</si>
  <si>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</si>
  <si>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</si>
  <si>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</si>
  <si>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</si>
  <si>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</si>
  <si>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</si>
  <si>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</si>
  <si>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</si>
  <si>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</si>
  <si>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</si>
  <si>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</si>
  <si>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</si>
  <si>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</si>
  <si>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</si>
  <si>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</si>
  <si>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</si>
  <si>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</si>
  <si>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</si>
  <si>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</si>
  <si>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</si>
  <si>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</si>
  <si>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</si>
  <si>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</si>
  <si>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</si>
  <si>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</si>
  <si>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</si>
  <si>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</si>
  <si>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</si>
  <si>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</si>
  <si>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</si>
  <si>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</si>
  <si>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</si>
  <si>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</si>
  <si>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</si>
  <si>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</si>
  <si>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</si>
  <si>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</si>
  <si>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</si>
  <si>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</si>
  <si>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</si>
  <si>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</si>
  <si>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</si>
  <si>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</si>
  <si>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</si>
  <si>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</si>
  <si>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</si>
  <si>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</si>
  <si>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</si>
  <si>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</si>
  <si>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</si>
  <si>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</si>
  <si>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</si>
  <si>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</si>
  <si>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</si>
  <si>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</si>
  <si>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</si>
  <si>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</si>
  <si>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</si>
  <si>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</si>
  <si>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</si>
  <si>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</si>
  <si>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</si>
  <si>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</si>
  <si>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</si>
  <si>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</si>
  <si>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</si>
  <si>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</si>
  <si>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</si>
  <si>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</si>
  <si>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</si>
  <si>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</si>
  <si>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</si>
  <si>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</si>
  <si>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</si>
  <si>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</si>
  <si>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</si>
  <si>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</si>
  <si>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</si>
  <si>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</si>
  <si>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</si>
  <si>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</si>
  <si>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</si>
  <si>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</si>
  <si>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</si>
  <si>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</si>
  <si>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</si>
  <si>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</si>
  <si>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</si>
  <si>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</si>
  <si>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</si>
  <si>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</si>
  <si>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</si>
  <si>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</si>
  <si>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</si>
  <si>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</si>
  <si>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</si>
  <si>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</si>
  <si>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</si>
  <si>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</si>
  <si>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</si>
  <si>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</si>
  <si>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</si>
  <si>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</si>
  <si>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</si>
  <si>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</si>
  <si>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</si>
  <si>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</si>
  <si>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</si>
  <si>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</si>
  <si>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</si>
  <si>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</si>
  <si>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</si>
  <si>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</si>
  <si>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</si>
  <si>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</si>
  <si>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</si>
  <si>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</si>
  <si>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</si>
  <si>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</si>
  <si>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</si>
  <si>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</si>
  <si>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</si>
  <si>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</si>
  <si>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</si>
  <si>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</si>
  <si>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</si>
  <si>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</si>
  <si>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</si>
  <si>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</si>
  <si>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</si>
  <si>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</si>
  <si>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</si>
  <si>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</si>
  <si>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</si>
  <si>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</si>
  <si>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</si>
  <si>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</si>
  <si>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</si>
  <si>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</si>
  <si>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</si>
  <si>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</si>
  <si>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</si>
  <si>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</si>
  <si>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</si>
  <si>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</si>
  <si>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</si>
  <si>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</si>
  <si>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</si>
  <si>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</si>
  <si>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</si>
  <si>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</si>
  <si>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</si>
  <si>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</si>
  <si>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</si>
  <si>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</si>
  <si>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</si>
  <si>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</si>
  <si>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</si>
  <si>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</si>
  <si>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</si>
  <si>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</si>
  <si>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</si>
  <si>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</si>
  <si>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</si>
  <si>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</si>
  <si>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</si>
  <si>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</si>
  <si>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</si>
  <si>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</si>
  <si>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</si>
  <si>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</si>
  <si>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</si>
  <si>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</si>
  <si>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</si>
  <si>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</si>
  <si>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</si>
  <si>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</si>
  <si>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</si>
  <si>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</si>
  <si>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</si>
  <si>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</si>
  <si>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</si>
  <si>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</si>
  <si>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</si>
  <si>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</si>
  <si>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</si>
  <si>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</si>
  <si>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</si>
  <si>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</si>
  <si>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</si>
  <si>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</si>
  <si>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</si>
  <si>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</si>
  <si>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</si>
  <si>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</si>
  <si>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</si>
  <si>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</si>
  <si>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</si>
  <si>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</si>
  <si>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</si>
  <si>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</si>
  <si>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</si>
  <si>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</si>
  <si>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</si>
  <si>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</si>
  <si>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</si>
  <si>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</si>
  <si>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</si>
  <si>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</si>
  <si>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</si>
  <si>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</si>
  <si>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</si>
  <si>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</si>
  <si>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</si>
  <si>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</si>
  <si>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</si>
  <si>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</si>
  <si>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</si>
  <si>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</si>
  <si>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</si>
  <si>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</si>
  <si>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</si>
  <si>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</si>
  <si>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</si>
  <si>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</si>
  <si>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</si>
  <si>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</si>
  <si>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</si>
  <si>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</si>
  <si>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</si>
  <si>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</si>
  <si>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</si>
  <si>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</si>
  <si>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</si>
  <si>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</si>
  <si>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</si>
  <si>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</si>
  <si>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</si>
  <si>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</si>
  <si>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</si>
  <si>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</si>
  <si>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</si>
  <si>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</si>
  <si>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</si>
  <si>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</si>
  <si>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</si>
  <si>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</si>
  <si>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</si>
  <si>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</si>
  <si>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</si>
  <si>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</si>
  <si>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</si>
  <si>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</si>
  <si>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</si>
  <si>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</si>
  <si>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</si>
  <si>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</si>
  <si>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</si>
  <si>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</si>
  <si>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</si>
  <si>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</si>
  <si>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</si>
  <si>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</si>
  <si>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</si>
  <si>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</si>
  <si>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</si>
  <si>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</si>
  <si>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</si>
  <si>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</si>
  <si>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</si>
  <si>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</si>
  <si>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</si>
  <si>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</si>
  <si>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</si>
  <si>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</si>
  <si>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</si>
  <si>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</si>
  <si>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</si>
  <si>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</si>
  <si>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</si>
  <si>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</si>
  <si>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</si>
  <si>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</si>
  <si>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</si>
  <si>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</si>
  <si>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</si>
  <si>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</si>
  <si>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</si>
  <si>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</si>
  <si>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</si>
  <si>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</si>
  <si>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</si>
  <si>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</si>
  <si>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</si>
  <si>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</si>
  <si>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</si>
  <si>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</si>
  <si>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</si>
  <si>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</si>
  <si>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</si>
  <si>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</si>
  <si>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</si>
  <si>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</si>
  <si>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</si>
  <si>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</si>
  <si>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</si>
  <si>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</si>
  <si>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</si>
  <si>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</si>
  <si>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</si>
  <si>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</si>
  <si>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</si>
  <si>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</si>
  <si>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</si>
  <si>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</si>
  <si>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</si>
  <si>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</si>
  <si>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</si>
  <si>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</si>
  <si>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</si>
  <si>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</si>
  <si>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</si>
  <si>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</si>
  <si>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</si>
  <si>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</si>
  <si>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</si>
  <si>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</si>
  <si>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</si>
  <si>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</si>
  <si>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</si>
  <si>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</si>
  <si>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</si>
  <si>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</si>
  <si>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</si>
  <si>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</si>
  <si>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</si>
  <si>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</si>
  <si>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</si>
  <si>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</si>
  <si>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</si>
  <si>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</si>
  <si>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</si>
  <si>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</si>
  <si>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</si>
  <si>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</si>
  <si>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</si>
  <si>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</si>
  <si>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</si>
  <si>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</si>
  <si>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</si>
  <si>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</si>
  <si>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</si>
  <si>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</si>
  <si>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</si>
  <si>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</si>
  <si>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</si>
  <si>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</si>
  <si>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</si>
  <si>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</si>
  <si>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</si>
  <si>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</si>
  <si>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</si>
  <si>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</si>
  <si>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</si>
  <si>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</si>
  <si>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</si>
  <si>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</si>
  <si>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</si>
  <si>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</si>
  <si>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</si>
  <si>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</si>
  <si>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</si>
  <si>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</si>
  <si>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</si>
  <si>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</si>
  <si>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</si>
  <si>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</si>
  <si>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</si>
  <si>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</si>
  <si>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</si>
  <si>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</si>
  <si>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</si>
  <si>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</si>
  <si>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</si>
  <si>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</si>
  <si>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</si>
  <si>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</si>
  <si>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</si>
  <si>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</si>
  <si>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</si>
  <si>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</si>
  <si>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</si>
  <si>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</si>
  <si>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</si>
  <si>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</si>
  <si>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</si>
  <si>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</si>
  <si>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</si>
  <si>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</si>
  <si>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</si>
  <si>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</si>
  <si>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</si>
  <si>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</si>
  <si>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</si>
  <si>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</si>
  <si>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</si>
  <si>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</si>
  <si>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</si>
  <si>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</si>
  <si>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</si>
  <si>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</si>
  <si>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</si>
  <si>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</si>
  <si>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</si>
  <si>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</si>
  <si>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</si>
  <si>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</si>
  <si>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</si>
  <si>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</si>
  <si>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</si>
  <si>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</si>
  <si>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</si>
  <si>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</si>
  <si>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</si>
  <si>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</si>
  <si>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</si>
  <si>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</si>
  <si>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</si>
  <si>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</si>
  <si>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</si>
  <si>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</si>
  <si>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</si>
  <si>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</si>
  <si>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</si>
  <si>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</si>
  <si>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</si>
  <si>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</si>
  <si>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</si>
  <si>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</si>
  <si>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</si>
  <si>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</si>
  <si>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</si>
  <si>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</si>
  <si>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</si>
  <si>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</si>
  <si>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</si>
  <si>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</si>
  <si>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</si>
  <si>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</si>
  <si>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</si>
  <si>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</si>
  <si>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</si>
  <si>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</si>
  <si>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</si>
  <si>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</si>
  <si>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</si>
  <si>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</si>
  <si>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</si>
  <si>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</si>
  <si>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</si>
  <si>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</si>
  <si>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</si>
  <si>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</si>
  <si>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</si>
  <si>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</si>
  <si>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</si>
  <si>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</si>
  <si>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</si>
  <si>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</si>
  <si>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</si>
  <si>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</si>
  <si>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</si>
  <si>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</si>
  <si>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</si>
  <si>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</si>
  <si>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</si>
  <si>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</si>
  <si>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</si>
  <si>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</si>
  <si>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</si>
  <si>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</si>
  <si>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</si>
  <si>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</si>
  <si>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</si>
  <si>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</si>
  <si>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</si>
  <si>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</si>
  <si>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</si>
  <si>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</si>
  <si>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</si>
  <si>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</si>
  <si>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</si>
  <si>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</si>
  <si>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</si>
  <si>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</si>
  <si>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</si>
  <si>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</si>
  <si>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</si>
  <si>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</si>
  <si>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</si>
  <si>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</si>
  <si>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</si>
  <si>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</si>
  <si>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</si>
  <si>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</si>
  <si>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</si>
  <si>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</si>
  <si>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</si>
  <si>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</si>
  <si>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</si>
  <si>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</si>
  <si>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</si>
  <si>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</si>
  <si>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</si>
  <si>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</si>
  <si>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</si>
  <si>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</si>
  <si>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</si>
  <si>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</si>
  <si>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</si>
  <si>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</si>
  <si>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</si>
  <si>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</si>
  <si>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</si>
  <si>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</si>
  <si>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</si>
  <si>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</si>
  <si>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</si>
  <si>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</si>
  <si>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</si>
  <si>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</si>
  <si>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</si>
  <si>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</si>
  <si>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</si>
  <si>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</si>
  <si>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</si>
  <si>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</si>
  <si>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</si>
  <si>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</si>
  <si>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</si>
  <si>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</si>
  <si>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</si>
  <si>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</si>
  <si>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</si>
  <si>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</si>
  <si>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</si>
  <si>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</si>
  <si>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</si>
  <si>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</si>
  <si>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</si>
  <si>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</si>
  <si>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</si>
  <si>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</si>
  <si>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</si>
  <si>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</si>
  <si>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</si>
  <si>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</si>
  <si>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</si>
  <si>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</si>
  <si>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</si>
  <si>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</si>
  <si>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</si>
  <si>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</si>
  <si>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</si>
  <si>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</si>
  <si>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</si>
  <si>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</si>
  <si>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</si>
  <si>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</si>
  <si>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</si>
  <si>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</si>
  <si>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</si>
  <si>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</si>
  <si>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</si>
  <si>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</si>
  <si>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</si>
  <si>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</si>
  <si>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</si>
  <si>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</si>
  <si>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</si>
  <si>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</si>
  <si>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</si>
  <si>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</si>
  <si>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</si>
  <si>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</si>
  <si>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</si>
  <si>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</si>
  <si>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</si>
  <si>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</si>
  <si>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</si>
  <si>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</si>
  <si>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</si>
  <si>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</si>
  <si>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</si>
  <si>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</si>
  <si>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</si>
  <si>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</si>
  <si>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</si>
  <si>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</si>
  <si>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</si>
  <si>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</si>
  <si>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</si>
  <si>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</si>
  <si>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</si>
  <si>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</si>
  <si>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</si>
  <si>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</si>
  <si>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</si>
  <si>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</si>
  <si>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</si>
  <si>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</si>
  <si>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</si>
  <si>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</si>
  <si>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</si>
  <si>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</si>
  <si>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</si>
  <si>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</si>
  <si>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</si>
  <si>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</si>
  <si>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</si>
  <si>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</si>
  <si>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</si>
  <si>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</si>
  <si>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</si>
  <si>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</si>
  <si>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</si>
  <si>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</si>
  <si>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</si>
  <si>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</si>
  <si>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</si>
  <si>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</si>
  <si>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</si>
  <si>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</si>
  <si>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</si>
  <si>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</si>
  <si>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</si>
  <si>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</si>
  <si>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</si>
  <si>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</si>
  <si>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</si>
  <si>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</si>
  <si>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</si>
  <si>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</si>
  <si>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</si>
  <si>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</si>
  <si>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</si>
  <si>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</si>
  <si>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</si>
  <si>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</si>
  <si>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</si>
  <si>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</si>
  <si>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</si>
  <si>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</si>
  <si>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</si>
  <si>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</si>
  <si>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</si>
  <si>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</si>
  <si>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</si>
  <si>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</si>
  <si>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</si>
  <si>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</si>
  <si>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</si>
  <si>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</si>
  <si>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</si>
  <si>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</si>
  <si>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</si>
  <si>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</si>
  <si>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</si>
  <si>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</si>
  <si>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</si>
  <si>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</si>
  <si>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</si>
  <si>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</si>
  <si>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</si>
  <si>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</si>
  <si>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</si>
  <si>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</si>
  <si>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</si>
  <si>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</si>
  <si>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</si>
  <si>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</si>
  <si>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</si>
  <si>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</si>
  <si>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</si>
  <si>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</si>
  <si>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</si>
  <si>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</si>
  <si>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</si>
  <si>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</si>
  <si>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</si>
  <si>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</si>
  <si>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</si>
  <si>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</si>
  <si>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</si>
  <si>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</si>
  <si>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</si>
  <si>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</si>
  <si>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</si>
  <si>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</si>
  <si>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</si>
  <si>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</si>
  <si>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</si>
  <si>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</si>
  <si>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</si>
  <si>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</si>
  <si>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</si>
  <si>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</si>
  <si>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</si>
  <si>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</si>
  <si>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</si>
  <si>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</si>
  <si>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</si>
  <si>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</si>
  <si>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</si>
  <si>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</si>
  <si>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</si>
  <si>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</si>
  <si>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</si>
  <si>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</si>
  <si>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</si>
  <si>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</si>
  <si>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</si>
  <si>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</si>
  <si>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</si>
  <si>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</si>
  <si>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</si>
  <si>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</si>
  <si>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</si>
  <si>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</si>
  <si>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</si>
  <si>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</si>
  <si>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</si>
  <si>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</si>
  <si>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</si>
  <si>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</si>
  <si>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</si>
  <si>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</si>
  <si>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</si>
  <si>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</si>
  <si>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</si>
  <si>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</si>
  <si>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</si>
  <si>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</si>
  <si>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</si>
  <si>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</si>
  <si>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</si>
  <si>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</si>
  <si>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</si>
  <si>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</si>
  <si>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</si>
  <si>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</si>
  <si>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</si>
  <si>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</si>
  <si>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</si>
  <si>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</si>
  <si>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</si>
  <si>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</si>
  <si>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</si>
  <si>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</si>
  <si>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</si>
  <si>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</si>
  <si>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</si>
  <si>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</si>
  <si>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</si>
  <si>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</si>
  <si>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</si>
  <si>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</si>
  <si>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</si>
  <si>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</si>
  <si>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</si>
  <si>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</si>
  <si>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</si>
  <si>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</si>
  <si>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</si>
  <si>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</si>
  <si>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</si>
  <si>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</si>
  <si>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</si>
  <si>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</si>
  <si>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</si>
  <si>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</si>
  <si>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</si>
  <si>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</si>
  <si>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</si>
  <si>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</si>
  <si>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</si>
  <si>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</si>
  <si>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</si>
  <si>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</si>
  <si>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</si>
  <si>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</si>
  <si>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</si>
  <si>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</si>
  <si>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</si>
  <si>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</si>
  <si>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</si>
  <si>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</si>
  <si>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</si>
  <si>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</si>
  <si>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</si>
  <si>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</si>
  <si>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</si>
  <si>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</si>
  <si>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</si>
  <si>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</si>
  <si>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</si>
  <si>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</si>
  <si>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</si>
  <si>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</si>
  <si>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</si>
  <si>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</si>
  <si>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</si>
  <si>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</si>
  <si>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</si>
  <si>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</si>
  <si>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</si>
  <si>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</si>
  <si>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</si>
  <si>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</si>
  <si>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</si>
  <si>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</si>
  <si>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</si>
  <si>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</si>
  <si>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</si>
  <si>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</si>
  <si>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</si>
  <si>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</si>
  <si>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</si>
  <si>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</si>
  <si>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</si>
  <si>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</si>
  <si>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</si>
  <si>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</si>
  <si>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</si>
  <si>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</si>
  <si>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</si>
  <si>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</si>
  <si>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</si>
  <si>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</si>
  <si>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</si>
  <si>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</si>
  <si>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</si>
  <si>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</si>
  <si>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</si>
  <si>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</si>
  <si>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</si>
  <si>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</si>
  <si>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</si>
  <si>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</si>
  <si>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</si>
  <si>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</si>
  <si>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</si>
  <si>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</si>
  <si>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</si>
  <si>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</si>
  <si>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</si>
  <si>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</si>
  <si>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</si>
  <si>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</si>
  <si>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</si>
  <si>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</si>
  <si>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</si>
  <si>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</si>
  <si>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</si>
  <si>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</si>
  <si>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</si>
  <si>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</si>
  <si>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</si>
  <si>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</si>
  <si>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</si>
  <si>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</si>
  <si>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</si>
  <si>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</si>
  <si>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</si>
  <si>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</si>
  <si>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</si>
  <si>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</si>
  <si>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</si>
  <si>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</si>
  <si>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</si>
  <si>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</si>
  <si>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</si>
  <si>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</si>
  <si>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</si>
  <si>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</si>
  <si>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</si>
  <si>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</si>
  <si>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</si>
  <si>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</si>
  <si>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</si>
  <si>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</si>
  <si>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</si>
  <si>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</si>
  <si>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</si>
  <si>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</si>
  <si>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</si>
  <si>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</si>
  <si>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</si>
  <si>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</si>
  <si>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</si>
  <si>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</si>
  <si>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</si>
  <si>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</si>
  <si>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</si>
  <si>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</si>
  <si>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</si>
  <si>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</si>
  <si>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</si>
  <si>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</si>
  <si>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</si>
  <si>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</si>
  <si>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</si>
  <si>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</si>
  <si>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</si>
  <si>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</si>
  <si>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</si>
  <si>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</si>
  <si>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</si>
  <si>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</si>
  <si>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</si>
  <si>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</si>
  <si>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drama</t>
  </si>
  <si>
    <t>documentary</t>
  </si>
  <si>
    <t>animation</t>
  </si>
  <si>
    <t>rock</t>
  </si>
  <si>
    <t>metal</t>
  </si>
  <si>
    <t>jazz</t>
  </si>
  <si>
    <t>games</t>
  </si>
  <si>
    <t>pop</t>
  </si>
  <si>
    <t>faith</t>
  </si>
  <si>
    <t>film &amp; video</t>
  </si>
  <si>
    <t>science fiction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</si>
  <si>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</si>
  <si>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</si>
  <si>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</si>
  <si>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</si>
  <si>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</si>
  <si>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</si>
  <si>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</si>
  <si>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</si>
  <si>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</si>
  <si>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</si>
  <si>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</si>
  <si>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</si>
  <si>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</si>
  <si>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</si>
  <si>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</si>
  <si>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</si>
  <si>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</si>
  <si>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</si>
  <si>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</si>
  <si>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</si>
  <si>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</si>
  <si>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</si>
  <si>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</si>
  <si>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</si>
  <si>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</si>
  <si>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</si>
  <si>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</si>
  <si>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</si>
  <si>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</si>
  <si>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</si>
  <si>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</si>
  <si>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</si>
  <si>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</si>
  <si>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</si>
  <si>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</si>
  <si>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</si>
  <si>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</si>
  <si>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</si>
  <si>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</si>
  <si>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Count of outcomes</t>
  </si>
  <si>
    <t>Column Labels</t>
  </si>
  <si>
    <t>(blank)</t>
  </si>
  <si>
    <t>Grand Total</t>
  </si>
  <si>
    <t>Row Labels</t>
  </si>
  <si>
    <t>Count of Category and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</si>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</sst>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0" fontId="1" fillId="0" borderId="0" xfId="0" applyNumberFormat="1" applyFont="1"/>
    <xf numFmtId="165" fontId="0" fillId="0" borderId="0" xfId="0" applyNumberFormat="1"/>
    <xf numFmtId="0" fontId="2" fillId="0" borderId="0" xfId="0" applyFont="1"/>
    <xf numFmtId="0" fontId="3" fillId="0" borderId="0" xfId="0" applyFont="1"/>
    <xf numFmtId="10" fontId="2" fillId="0" borderId="0" xfId="0" applyNumberFormat="1" applyFont="1"/>
    <xf numFmtId="10" fontId="3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2-CF44-8B66-315B786B37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2-CF44-8B66-315B786B37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2-CF44-8B66-315B786B3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832672"/>
        <c:axId val="756137584"/>
      </c:lineChart>
      <c:catAx>
        <c:axId val="64983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37584"/>
        <c:crosses val="autoZero"/>
        <c:auto val="1"/>
        <c:lblAlgn val="ctr"/>
        <c:lblOffset val="100"/>
        <c:noMultiLvlLbl val="0"/>
      </c:catAx>
      <c:valAx>
        <c:axId val="7561375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3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710777411564805E-2"/>
          <c:y val="9.2827377347062378E-3"/>
          <c:w val="0.856968729553505"/>
          <c:h val="0.750079303929490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Outcomes'!$B$6:$B$58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1-C547-9735-E022BD5CF396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Outcomes'!$C$6:$C$58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1-C547-9735-E022BD5CF39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Outcomes'!$D$6:$D$58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1-C547-9735-E022BD5CF39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Outcomes'!$E$6:$E$58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1-C547-9735-E022BD5CF396}"/>
            </c:ext>
          </c:extLst>
        </c:ser>
        <c:ser>
          <c:idx val="4"/>
          <c:order val="4"/>
          <c:tx>
            <c:strRef>
              <c:f>'Parent Category Outcomes'!$F$4:$F$5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'Parent Category Outcomes'!$A$6:$A$58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'Parent Category Outcomes'!$F$6:$F$58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0941-C547-9735-E022BD5CF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3164640"/>
        <c:axId val="983166272"/>
      </c:barChart>
      <c:catAx>
        <c:axId val="9831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166272"/>
        <c:crosses val="autoZero"/>
        <c:auto val="1"/>
        <c:lblAlgn val="ctr"/>
        <c:lblOffset val="100"/>
        <c:noMultiLvlLbl val="0"/>
      </c:catAx>
      <c:valAx>
        <c:axId val="9831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1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509219575401175"/>
          <c:y val="7.407407407407407E-2"/>
          <c:w val="0.68406383933021031"/>
          <c:h val="0.61884951881014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B-4E40-A361-522465FB1D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DB-4E40-A361-522465FB1D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DB-4E40-A361-522465FB1D2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DB-4E40-A361-522465FB1D23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0-D4DB-4E40-A361-522465FB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9626608"/>
        <c:axId val="989583440"/>
      </c:barChart>
      <c:catAx>
        <c:axId val="98962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3440"/>
        <c:crosses val="autoZero"/>
        <c:auto val="1"/>
        <c:lblAlgn val="ctr"/>
        <c:lblOffset val="100"/>
        <c:noMultiLvlLbl val="0"/>
      </c:catAx>
      <c:valAx>
        <c:axId val="989583440"/>
        <c:scaling>
          <c:orientation val="minMax"/>
          <c:max val="10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425545021158073"/>
          <c:y val="0.51575670625917525"/>
          <c:w val="5.7958050067647628E-2"/>
          <c:h val="0.1716241744983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4960629919"/>
          <c:y val="2.5428331875182269E-2"/>
          <c:w val="0.72267825896762905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8-E54A-A405-1AEF467B79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B-C743-90A0-0B5ED5E590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B-C743-90A0-0B5ED5E590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0B-C743-90A0-0B5ED5E59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289888"/>
        <c:axId val="1035367824"/>
      </c:lineChart>
      <c:catAx>
        <c:axId val="10352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367824"/>
        <c:crosses val="autoZero"/>
        <c:auto val="1"/>
        <c:lblAlgn val="ctr"/>
        <c:lblOffset val="100"/>
        <c:noMultiLvlLbl val="0"/>
      </c:catAx>
      <c:valAx>
        <c:axId val="1035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9D4D5B9-CC9E-6D43-978B-418DA0CA10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B08EFE-1514-DE4C-B9D6-E3ED1EE03B7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0201F3-D959-D247-8E67-2537C7C64D6E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BB5A5C-E2A9-D841-813C-CF6967D704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FE8FF7-A921-724D-BAF7-08B51B5816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1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14</xdr:row>
      <xdr:rowOff>12700</xdr:rowOff>
    </xdr:from>
    <xdr:to>
      <xdr:col>9</xdr:col>
      <xdr:colOff>25400</xdr:colOff>
      <xdr:row>39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A4385-DF37-8741-A2CC-5502C8BD4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152400</xdr:rowOff>
    </xdr:from>
    <xdr:to>
      <xdr:col>23</xdr:col>
      <xdr:colOff>342900</xdr:colOff>
      <xdr:row>49</xdr:row>
      <xdr:rowOff>165100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DACB9E13-BC4E-9E4E-B486-191A2A4C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12700</xdr:rowOff>
    </xdr:from>
    <xdr:to>
      <xdr:col>21</xdr:col>
      <xdr:colOff>762000</xdr:colOff>
      <xdr:row>34</xdr:row>
      <xdr:rowOff>25400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E383AC7E-2C02-844F-9F62-33CA7964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76200</xdr:rowOff>
    </xdr:from>
    <xdr:to>
      <xdr:col>14</xdr:col>
      <xdr:colOff>787400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32C12-B5CF-6945-8CE7-E5B0C2DF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8.992186574076" createdVersion="6" refreshedVersion="6" minRefreshableVersion="3" recordCount="4115" xr:uid="{66806C0B-BBDF-C749-B752-EDA1E44AA8E6}">
  <cacheSource type="worksheet">
    <worksheetSource ref="A1:R1048576" sheet="Kickstarter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9.018522222221" createdVersion="6" refreshedVersion="6" minRefreshableVersion="3" recordCount="4115" xr:uid="{F64E8662-C644-0943-B759-7406CCE2C8D3}">
  <cacheSource type="worksheet">
    <worksheetSource ref="A1:T1048576" sheet="Kickstarter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"/>
    <n v="1"/>
    <x v="1"/>
    <x v="6"/>
  </r>
  <r>
    <m/>
    <m/>
    <m/>
    <m/>
    <m/>
    <x v="4"/>
    <x v="21"/>
    <m/>
    <m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F1E79-DFF8-674F-B52A-36D484A72D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5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and Subcategory" fld="13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8B40C-E0BA-E240-9D9A-FA4F9CAC865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FD294-02E4-9B49-B8AD-32AD2B2846F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E4CC-27E0-BE44-B4AB-E4C0C60B54C6}">
  <dimension ref="A1:I13"/>
  <sheetViews>
    <sheetView workbookViewId="0">
      <selection activeCell="A22" sqref="A22"/>
    </sheetView>
  </sheetViews>
  <sheetFormatPr baseColWidth="10" defaultRowHeight="15" x14ac:dyDescent="0.2"/>
  <cols>
    <col min="1" max="1" width="17.33203125" bestFit="1" customWidth="1"/>
    <col min="2" max="2" width="17" customWidth="1"/>
    <col min="3" max="3" width="13.33203125" customWidth="1"/>
    <col min="4" max="4" width="15.6640625" bestFit="1" customWidth="1"/>
    <col min="5" max="5" width="12.33203125" bestFit="1" customWidth="1"/>
    <col min="6" max="6" width="19.5" style="26" bestFit="1" customWidth="1"/>
    <col min="7" max="7" width="15.83203125" bestFit="1" customWidth="1"/>
    <col min="8" max="8" width="18.33203125" style="26" bestFit="1" customWidth="1"/>
    <col min="9" max="9" width="11.6640625" bestFit="1" customWidth="1"/>
  </cols>
  <sheetData>
    <row r="1" spans="1:9" ht="16" x14ac:dyDescent="0.2">
      <c r="A1" s="22" t="s">
        <v>8384</v>
      </c>
      <c r="B1" s="22" t="s">
        <v>8402</v>
      </c>
      <c r="C1" s="22" t="s">
        <v>8403</v>
      </c>
      <c r="D1" s="22" t="s">
        <v>8404</v>
      </c>
      <c r="E1" s="22" t="s">
        <v>8405</v>
      </c>
      <c r="F1" s="24" t="s">
        <v>8406</v>
      </c>
      <c r="G1" s="22" t="s">
        <v>8407</v>
      </c>
      <c r="H1" s="24" t="s">
        <v>8408</v>
      </c>
    </row>
    <row r="2" spans="1:9" ht="16" x14ac:dyDescent="0.2">
      <c r="A2" s="23" t="s">
        <v>8409</v>
      </c>
      <c r="B2" s="23">
        <f>COUNTIFS('Kickstarter Sheet'!D:D,"&lt;1000",'Kickstarter Sheet'!F:F,"successful*",'Kickstarter Sheet'!R:R,"play*")</f>
        <v>141</v>
      </c>
      <c r="C2" s="23">
        <f>COUNTIFS('Kickstarter Sheet'!D:D,"&lt;1000",'Kickstarter Sheet'!F:F,"Failed*",'Kickstarter Sheet'!R:R,"play*")</f>
        <v>45</v>
      </c>
      <c r="D2" s="23">
        <f>COUNTIFS('Kickstarter Sheet'!D:D,"&lt;1000",'Kickstarter Sheet'!F:F,"Can*",'Kickstarter Sheet'!R:R,"pla*")</f>
        <v>0</v>
      </c>
      <c r="E2" s="23">
        <f>B2+C2+D2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  <c r="I2" s="26"/>
    </row>
    <row r="3" spans="1:9" ht="16" x14ac:dyDescent="0.2">
      <c r="A3" s="23" t="s">
        <v>8410</v>
      </c>
      <c r="B3" s="23">
        <f>COUNTIFS('Kickstarter Sheet'!D:D,"&gt;=1000", 'Kickstarter Sheet'!D:D, "&lt;=4999",'Kickstarter Sheet'!F:F,"Successful*",'Kickstarter Sheet'!R:R,"play*")</f>
        <v>388</v>
      </c>
      <c r="C3" s="23">
        <f>COUNTIFS('Kickstarter Sheet'!D:D,"&gt;=1000", 'Kickstarter Sheet'!D:D, "&lt;=4999",'Kickstarter Sheet'!F:F,"Failed*",'Kickstarter Sheet'!R:R,"play*")</f>
        <v>146</v>
      </c>
      <c r="D3" s="23">
        <f>COUNTIFS('Kickstarter Sheet'!D:D,"&gt;=1000",'Kickstarter Sheet'!D:D,"&lt;=4999",'Kickstarter Sheet'!F:F,"Can*",'Kickstarter Sheet'!R:R,"pla*")</f>
        <v>0</v>
      </c>
      <c r="E3" s="23">
        <f t="shared" ref="E3:E13" si="0">B3+C3+D3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  <c r="I3" s="26"/>
    </row>
    <row r="4" spans="1:9" ht="16" x14ac:dyDescent="0.2">
      <c r="A4" s="23" t="s">
        <v>8411</v>
      </c>
      <c r="B4" s="23">
        <f>COUNTIFS('Kickstarter Sheet'!D:D,"&gt;=5000", 'Kickstarter Sheet'!D:D, "&lt;=9999",'Kickstarter Sheet'!F:F,"Successful*",'Kickstarter Sheet'!R:R,"play*")</f>
        <v>93</v>
      </c>
      <c r="C4" s="23">
        <f>COUNTIFS('Kickstarter Sheet'!D:D,"&gt;=5000", 'Kickstarter Sheet'!D:D, "&lt;=9999",'Kickstarter Sheet'!F:F,"Failed*",'Kickstarter Sheet'!R:R,"play*")</f>
        <v>76</v>
      </c>
      <c r="D4" s="23">
        <f>COUNTIFS('Kickstarter Sheet'!D:D,"&gt;=5000",'Kickstarter Sheet'!D:D,"&lt;=9999",'Kickstarter Sheet'!F:F,"Can*",'Kickstarter Sheet'!R:R,"pla*")</f>
        <v>0</v>
      </c>
      <c r="E4" s="23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  <c r="I4" s="26"/>
    </row>
    <row r="5" spans="1:9" ht="16" x14ac:dyDescent="0.2">
      <c r="A5" s="23" t="s">
        <v>8412</v>
      </c>
      <c r="B5" s="23">
        <f>COUNTIFS('Kickstarter Sheet'!D:D,"&gt;=10000", 'Kickstarter Sheet'!D:D, "&lt;=14999",'Kickstarter Sheet'!F:F,"Successful*",'Kickstarter Sheet'!R:R,"play*")</f>
        <v>39</v>
      </c>
      <c r="C5" s="23">
        <f>COUNTIFS('Kickstarter Sheet'!D:D,"&gt;=10000", 'Kickstarter Sheet'!D:D, "&lt;=14999",'Kickstarter Sheet'!F:F,"Failed*",'Kickstarter Sheet'!R:R,"play*")</f>
        <v>33</v>
      </c>
      <c r="D5" s="23">
        <f>COUNTIFS('Kickstarter Sheet'!D:D,"&gt;=10000",'Kickstarter Sheet'!D:D,"&lt;=14999",'Kickstarter Sheet'!F:F,"Can*",'Kickstarter Sheet'!R:R,"pla*")</f>
        <v>0</v>
      </c>
      <c r="E5" s="23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  <c r="I5" s="26"/>
    </row>
    <row r="6" spans="1:9" ht="16" x14ac:dyDescent="0.2">
      <c r="A6" s="23" t="s">
        <v>8413</v>
      </c>
      <c r="B6" s="23">
        <f>COUNTIFS('Kickstarter Sheet'!D:D,"&gt;=15000", 'Kickstarter Sheet'!D:D, "&lt;=19999",'Kickstarter Sheet'!F:F,"Successful*",'Kickstarter Sheet'!R:R,"play*")</f>
        <v>12</v>
      </c>
      <c r="C6" s="23">
        <f>COUNTIFS('Kickstarter Sheet'!D:D,"&gt;=15000", 'Kickstarter Sheet'!D:D, "&lt;=19999",'Kickstarter Sheet'!F:F,"Failed*",'Kickstarter Sheet'!R:R,"play*")</f>
        <v>12</v>
      </c>
      <c r="D6" s="23">
        <f>COUNTIFS('Kickstarter Sheet'!D:D,"&gt;=15000",'Kickstarter Sheet'!D:D,"&lt;=19999",'Kickstarter Sheet'!F:F,"Can*",'Kickstarter Sheet'!R:R,"pla*")</f>
        <v>0</v>
      </c>
      <c r="E6" s="23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  <c r="I6" s="26"/>
    </row>
    <row r="7" spans="1:9" ht="16" x14ac:dyDescent="0.2">
      <c r="A7" s="23" t="s">
        <v>8414</v>
      </c>
      <c r="B7" s="23">
        <f>COUNTIFS('Kickstarter Sheet'!D:D,"&gt;=20000", 'Kickstarter Sheet'!D:D, "&lt;=24999",'Kickstarter Sheet'!F:F,"Successful*",'Kickstarter Sheet'!R:R,"play*")</f>
        <v>9</v>
      </c>
      <c r="C7" s="23">
        <f>COUNTIFS('Kickstarter Sheet'!D:D,"&gt;=20000", 'Kickstarter Sheet'!D:D, "&lt;=24999",'Kickstarter Sheet'!F:F,"Failed*",'Kickstarter Sheet'!R:R,"play*")</f>
        <v>11</v>
      </c>
      <c r="D7" s="23">
        <f>COUNTIFS('Kickstarter Sheet'!D:D,"&gt;=20000",'Kickstarter Sheet'!D:D,"&lt;=24999",'Kickstarter Sheet'!F:F,"Can*",'Kickstarter Sheet'!R:R,"pla*")</f>
        <v>0</v>
      </c>
      <c r="E7" s="23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  <c r="I7" s="26"/>
    </row>
    <row r="8" spans="1:9" ht="16" x14ac:dyDescent="0.2">
      <c r="A8" s="23" t="s">
        <v>8415</v>
      </c>
      <c r="B8" s="23">
        <f>COUNTIFS('Kickstarter Sheet'!D:D,"&gt;=25000", 'Kickstarter Sheet'!D:D, "&lt;=29999",'Kickstarter Sheet'!F:F,"Successful*",'Kickstarter Sheet'!R:R,"play*")</f>
        <v>1</v>
      </c>
      <c r="C8" s="23">
        <f>COUNTIFS('Kickstarter Sheet'!D:D,"&gt;=25000", 'Kickstarter Sheet'!D:D, "&lt;=29999",'Kickstarter Sheet'!F:F,"Failed*",'Kickstarter Sheet'!R:R,"play*")</f>
        <v>4</v>
      </c>
      <c r="D8" s="23">
        <f>COUNTIFS('Kickstarter Sheet'!D:D,"&gt;=25000",'Kickstarter Sheet'!D:D,"&lt;=29999",'Kickstarter Sheet'!F:F,"Can*",'Kickstarter Sheet'!R:R,"pla*")</f>
        <v>0</v>
      </c>
      <c r="E8" s="23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  <c r="I8" s="26"/>
    </row>
    <row r="9" spans="1:9" ht="16" x14ac:dyDescent="0.2">
      <c r="A9" s="23" t="s">
        <v>8416</v>
      </c>
      <c r="B9" s="23">
        <f>COUNTIFS('Kickstarter Sheet'!D:D,"&gt;=30000", 'Kickstarter Sheet'!D:D, "&lt;=34999",'Kickstarter Sheet'!F:F,"Successful*",'Kickstarter Sheet'!R:R,"play*")</f>
        <v>3</v>
      </c>
      <c r="C9" s="23">
        <f>COUNTIFS('Kickstarter Sheet'!D:D,"&gt;=30000", 'Kickstarter Sheet'!D:D, "&lt;=34999",'Kickstarter Sheet'!F:F,"Failed*",'Kickstarter Sheet'!R:R,"play*")</f>
        <v>8</v>
      </c>
      <c r="D9" s="23">
        <f>COUNTIFS('Kickstarter Sheet'!D:D,"&gt;=30000",'Kickstarter Sheet'!D:D,"&lt;=34999",'Kickstarter Sheet'!F:F,"Can*",'Kickstarter Sheet'!R:R,"pla*")</f>
        <v>0</v>
      </c>
      <c r="E9" s="23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  <c r="I9" s="26"/>
    </row>
    <row r="10" spans="1:9" ht="16" x14ac:dyDescent="0.2">
      <c r="A10" s="23" t="s">
        <v>8417</v>
      </c>
      <c r="B10" s="23">
        <f>COUNTIFS('Kickstarter Sheet'!D:D,"&gt;=35000", 'Kickstarter Sheet'!D:D, "&lt;=39999",'Kickstarter Sheet'!F:F,"Successful*",'Kickstarter Sheet'!R:R,"play*")</f>
        <v>4</v>
      </c>
      <c r="C10" s="23">
        <f>COUNTIFS('Kickstarter Sheet'!D:D,"&gt;=35000", 'Kickstarter Sheet'!D:D, "&lt;=39999",'Kickstarter Sheet'!F:F,"Failed*",'Kickstarter Sheet'!R:R,"play*")</f>
        <v>2</v>
      </c>
      <c r="D10" s="23">
        <f>COUNTIFS('Kickstarter Sheet'!D:D,"&gt;=35000",'Kickstarter Sheet'!D:D,"&lt;=39999",'Kickstarter Sheet'!F:F,"Can*",'Kickstarter Sheet'!R:R,"pla*")</f>
        <v>0</v>
      </c>
      <c r="E10" s="23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  <c r="I10" s="26"/>
    </row>
    <row r="11" spans="1:9" ht="16" x14ac:dyDescent="0.2">
      <c r="A11" s="23" t="s">
        <v>8418</v>
      </c>
      <c r="B11" s="23">
        <f>COUNTIFS('Kickstarter Sheet'!D:D,"&gt;=40000", 'Kickstarter Sheet'!D:D, "&lt;=44999",'Kickstarter Sheet'!F:F,"Successful*",'Kickstarter Sheet'!R:R,"play*")</f>
        <v>2</v>
      </c>
      <c r="C11" s="23">
        <f>COUNTIFS('Kickstarter Sheet'!D:D,"&gt;=40000", 'Kickstarter Sheet'!D:D, "&lt;=44999",'Kickstarter Sheet'!F:F,"Failed*",'Kickstarter Sheet'!R:R,"play*")</f>
        <v>1</v>
      </c>
      <c r="D11" s="23">
        <f>COUNTIFS('Kickstarter Sheet'!D:D,"&gt;=4000",'Kickstarter Sheet'!D:D,"&lt;=44999",'Kickstarter Sheet'!F:F,"Can*",'Kickstarter Sheet'!R:R,"pla*")</f>
        <v>0</v>
      </c>
      <c r="E11" s="23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  <c r="I11" s="26"/>
    </row>
    <row r="12" spans="1:9" ht="16" x14ac:dyDescent="0.2">
      <c r="A12" s="23" t="s">
        <v>8419</v>
      </c>
      <c r="B12" s="23">
        <f>COUNTIFS('Kickstarter Sheet'!D:D,"&gt;=45000", 'Kickstarter Sheet'!D:D, "&lt;=49999",'Kickstarter Sheet'!F:F,"Successful*",'Kickstarter Sheet'!R:R,"play*")</f>
        <v>0</v>
      </c>
      <c r="C12" s="23">
        <f>COUNTIFS('Kickstarter Sheet'!D:D,"&gt;=45000", 'Kickstarter Sheet'!D:D, "&lt;=49999",'Kickstarter Sheet'!F:F,"Failed*",'Kickstarter Sheet'!R:R,"play*")</f>
        <v>1</v>
      </c>
      <c r="D12" s="23">
        <f>COUNTIFS('Kickstarter Sheet'!D:D,"&gt;=45000",'Kickstarter Sheet'!D:D,"&lt;=49999",'Kickstarter Sheet'!F:F,"Can*",'Kickstarter Sheet'!R:R,"pla*")</f>
        <v>0</v>
      </c>
      <c r="E12" s="23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  <c r="I12" s="26"/>
    </row>
    <row r="13" spans="1:9" ht="16" x14ac:dyDescent="0.2">
      <c r="A13" s="23" t="s">
        <v>8420</v>
      </c>
      <c r="B13" s="23">
        <f>COUNTIFS('Kickstarter Sheet'!D:D,"&gt;=50000",'Kickstarter Sheet'!F:F,"Successful*",'Kickstarter Sheet'!R:R,"play*")</f>
        <v>2</v>
      </c>
      <c r="C13" s="23">
        <f>COUNTIFS('Kickstarter Sheet'!D:D,"&gt;=50000",'Kickstarter Sheet'!F:F,"Failed*",'Kickstarter Sheet'!R:R,"play*")</f>
        <v>14</v>
      </c>
      <c r="D13" s="23">
        <f>COUNTIFS('Kickstarter Sheet'!D:D,"&gt;=50000",'Kickstarter Sheet'!F:F,"Can*",'Kickstarter Sheet'!R:R,"pla*")</f>
        <v>0</v>
      </c>
      <c r="E13" s="2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  <c r="I13" s="2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T4115"/>
  <sheetViews>
    <sheetView zoomScale="95" zoomScaleNormal="95" workbookViewId="0">
      <pane ySplit="1" topLeftCell="A522" activePane="bottomLeft" state="frozen"/>
      <selection activeCell="M1" sqref="M1"/>
      <selection pane="bottomLeft" activeCell="B133" sqref="B13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8320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8320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8320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8320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8320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8320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8320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8320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8320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8320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8320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8320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8320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8320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8320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8320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8320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8320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8320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8320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8320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8320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8320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8320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8320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8320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8320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8320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8320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8320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8320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8320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8320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8320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8320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8320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8320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8320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8320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8320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8320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8320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8320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8320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8320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8320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8320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8320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8320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8320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8320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8320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8320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8320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8320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8320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8320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8320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8320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8320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8320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8320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8320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8320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1" si="4">ROUND(E66/D66*100,0)</f>
        <v>173</v>
      </c>
      <c r="P66">
        <f t="shared" si="1"/>
        <v>86.67</v>
      </c>
      <c r="Q66" s="10" t="s">
        <v>8320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1" si="5">IFERROR(ROUND(E67/L67,2),0)</f>
        <v>132.05000000000001</v>
      </c>
      <c r="Q67" s="10" t="s">
        <v>8320</v>
      </c>
      <c r="R67" t="s">
        <v>8310</v>
      </c>
      <c r="S67" s="16">
        <f t="shared" ref="S67:S121" si="6">(((J67/60)/60)/24)+DATE(1970,1,1)</f>
        <v>41835.821226851855</v>
      </c>
      <c r="T67" s="16">
        <f t="shared" ref="T67:T121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8320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8320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8320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8320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8320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8320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8320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8320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8320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8320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8320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8320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8320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8320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8320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8320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8320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8320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8320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8320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8320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8320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8320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8320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8320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8320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8320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8320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8320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8320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8320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8320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8320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8320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8320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8320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8320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8320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8320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8320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8320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8320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8320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8320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8320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8320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8320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8320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8320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8320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8320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8320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8320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8320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ref="O122:O185" si="8">ROUND(E122/D122*100,0)</f>
        <v>0</v>
      </c>
      <c r="P122">
        <f t="shared" ref="P122:P185" si="9">IFERROR(ROUND(E122/L122,2),0)</f>
        <v>0</v>
      </c>
      <c r="Q122" s="10" t="s">
        <v>8333</v>
      </c>
      <c r="R122" t="s">
        <v>8334</v>
      </c>
      <c r="S122" s="16">
        <f t="shared" ref="S122:S185" si="10">(((J122/60)/60)/24)+DATE(1970,1,1)</f>
        <v>41831.060092592597</v>
      </c>
      <c r="T122" s="16">
        <f t="shared" ref="T122:T185" si="11">(((I122/60)/60)/24)+DATE(1970,1,1)</f>
        <v>41851.060092592597</v>
      </c>
    </row>
    <row r="123" spans="1:20" ht="32" hidden="1" x14ac:dyDescent="0.2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8"/>
        <v>0</v>
      </c>
      <c r="P123">
        <f t="shared" si="9"/>
        <v>0</v>
      </c>
      <c r="Q123" s="10" t="s">
        <v>8324</v>
      </c>
      <c r="R123" t="s">
        <v>8325</v>
      </c>
      <c r="S123" s="16">
        <f t="shared" si="10"/>
        <v>42248.934675925921</v>
      </c>
      <c r="T123" s="16">
        <f t="shared" si="11"/>
        <v>42303.934675925921</v>
      </c>
    </row>
    <row r="124" spans="1:20" ht="16" hidden="1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8"/>
        <v>95</v>
      </c>
      <c r="P124">
        <f t="shared" si="9"/>
        <v>47.5</v>
      </c>
      <c r="Q124" s="10" t="s">
        <v>8333</v>
      </c>
      <c r="R124" t="s">
        <v>8334</v>
      </c>
      <c r="S124" s="16">
        <f t="shared" si="10"/>
        <v>42556.807187500002</v>
      </c>
      <c r="T124" s="16">
        <f t="shared" si="11"/>
        <v>42563.807187500002</v>
      </c>
    </row>
    <row r="125" spans="1:20" ht="16" hidden="1" x14ac:dyDescent="0.2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8"/>
        <v>58</v>
      </c>
      <c r="P125">
        <f t="shared" si="9"/>
        <v>58</v>
      </c>
      <c r="Q125" s="10" t="s">
        <v>8322</v>
      </c>
      <c r="R125" t="s">
        <v>8356</v>
      </c>
      <c r="S125" s="16">
        <f t="shared" si="10"/>
        <v>42678.932083333333</v>
      </c>
      <c r="T125" s="16">
        <f t="shared" si="11"/>
        <v>42683.973750000005</v>
      </c>
    </row>
    <row r="126" spans="1:20" ht="48" hidden="1" x14ac:dyDescent="0.2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8"/>
        <v>0</v>
      </c>
      <c r="P126">
        <f t="shared" si="9"/>
        <v>0</v>
      </c>
      <c r="Q126" s="10" t="s">
        <v>8324</v>
      </c>
      <c r="R126" t="s">
        <v>8325</v>
      </c>
      <c r="S126" s="16">
        <f t="shared" si="10"/>
        <v>42466.858888888892</v>
      </c>
      <c r="T126" s="16">
        <f t="shared" si="11"/>
        <v>42490.916666666672</v>
      </c>
    </row>
    <row r="127" spans="1:20" ht="48" hidden="1" x14ac:dyDescent="0.2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8"/>
        <v>0</v>
      </c>
      <c r="P127">
        <f t="shared" si="9"/>
        <v>0</v>
      </c>
      <c r="Q127" s="10" t="s">
        <v>8324</v>
      </c>
      <c r="R127" t="s">
        <v>8325</v>
      </c>
      <c r="S127" s="16">
        <f t="shared" si="10"/>
        <v>42300.825648148151</v>
      </c>
      <c r="T127" s="16">
        <f t="shared" si="11"/>
        <v>42330.867314814815</v>
      </c>
    </row>
    <row r="128" spans="1:20" ht="48" hidden="1" x14ac:dyDescent="0.2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8"/>
        <v>0</v>
      </c>
      <c r="P128">
        <f t="shared" si="9"/>
        <v>0</v>
      </c>
      <c r="Q128" s="10" t="s">
        <v>8324</v>
      </c>
      <c r="R128" t="s">
        <v>8325</v>
      </c>
      <c r="S128" s="16">
        <f t="shared" si="10"/>
        <v>42317.810219907406</v>
      </c>
      <c r="T128" s="16">
        <f t="shared" si="11"/>
        <v>42347.810219907406</v>
      </c>
    </row>
    <row r="129" spans="1:20" ht="32" hidden="1" x14ac:dyDescent="0.2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8"/>
        <v>29</v>
      </c>
      <c r="P129">
        <f t="shared" si="9"/>
        <v>60</v>
      </c>
      <c r="Q129" s="10" t="s">
        <v>8324</v>
      </c>
      <c r="R129" t="s">
        <v>8325</v>
      </c>
      <c r="S129" s="16">
        <f t="shared" si="10"/>
        <v>41954.688310185185</v>
      </c>
      <c r="T129" s="16">
        <f t="shared" si="11"/>
        <v>41984.688310185185</v>
      </c>
    </row>
    <row r="130" spans="1:20" ht="48" hidden="1" x14ac:dyDescent="0.2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14</v>
      </c>
      <c r="P130">
        <f t="shared" si="9"/>
        <v>11.67</v>
      </c>
      <c r="Q130" s="10" t="s">
        <v>8320</v>
      </c>
      <c r="R130" t="s">
        <v>8321</v>
      </c>
      <c r="S130" s="16">
        <f t="shared" si="10"/>
        <v>42709.993981481486</v>
      </c>
      <c r="T130" s="16">
        <f t="shared" si="11"/>
        <v>42769.993981481486</v>
      </c>
    </row>
    <row r="131" spans="1:20" ht="32" hidden="1" x14ac:dyDescent="0.2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8"/>
        <v>100</v>
      </c>
      <c r="P131">
        <f t="shared" si="9"/>
        <v>500</v>
      </c>
      <c r="Q131" s="10" t="s">
        <v>8320</v>
      </c>
      <c r="R131" t="s">
        <v>8321</v>
      </c>
      <c r="S131" s="16">
        <f t="shared" si="10"/>
        <v>42187.920972222222</v>
      </c>
      <c r="T131" s="16">
        <f t="shared" si="11"/>
        <v>42197.920972222222</v>
      </c>
    </row>
    <row r="132" spans="1:20" ht="48" hidden="1" x14ac:dyDescent="0.2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>
        <f t="shared" si="9"/>
        <v>0</v>
      </c>
      <c r="Q132" s="10" t="s">
        <v>8333</v>
      </c>
      <c r="R132" t="s">
        <v>8334</v>
      </c>
      <c r="S132" s="16">
        <f t="shared" si="10"/>
        <v>41850.014178240745</v>
      </c>
      <c r="T132" s="16">
        <f t="shared" si="11"/>
        <v>41878.014178240745</v>
      </c>
    </row>
    <row r="133" spans="1:20" ht="32" hidden="1" x14ac:dyDescent="0.2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8"/>
        <v>5</v>
      </c>
      <c r="P133">
        <f t="shared" si="9"/>
        <v>25</v>
      </c>
      <c r="Q133" s="10" t="s">
        <v>8322</v>
      </c>
      <c r="R133" t="s">
        <v>8358</v>
      </c>
      <c r="S133" s="16">
        <f t="shared" si="10"/>
        <v>42756.018506944441</v>
      </c>
      <c r="T133" s="16">
        <f t="shared" si="11"/>
        <v>42786.018506944441</v>
      </c>
    </row>
    <row r="134" spans="1:20" ht="48" hidden="1" x14ac:dyDescent="0.2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s="10" t="s">
        <v>8324</v>
      </c>
      <c r="R134" t="s">
        <v>8325</v>
      </c>
      <c r="S134" s="16">
        <f t="shared" si="10"/>
        <v>42242.122210648144</v>
      </c>
      <c r="T134" s="16">
        <f t="shared" si="11"/>
        <v>42272.122210648144</v>
      </c>
    </row>
    <row r="135" spans="1:20" ht="48" hidden="1" x14ac:dyDescent="0.2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8320</v>
      </c>
      <c r="R135" t="s">
        <v>8321</v>
      </c>
      <c r="S135" s="16">
        <f t="shared" si="10"/>
        <v>41778.915416666663</v>
      </c>
      <c r="T135" s="16">
        <f t="shared" si="11"/>
        <v>41806.844444444447</v>
      </c>
    </row>
    <row r="136" spans="1:20" ht="48" hidden="1" x14ac:dyDescent="0.2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>
        <f t="shared" si="9"/>
        <v>0</v>
      </c>
      <c r="Q136" s="10" t="s">
        <v>8322</v>
      </c>
      <c r="R136" t="s">
        <v>8358</v>
      </c>
      <c r="S136" s="16">
        <f t="shared" si="10"/>
        <v>42007.016458333332</v>
      </c>
      <c r="T136" s="16">
        <f t="shared" si="11"/>
        <v>42028.041666666672</v>
      </c>
    </row>
    <row r="137" spans="1:20" ht="48" hidden="1" x14ac:dyDescent="0.2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8"/>
        <v>2</v>
      </c>
      <c r="P137">
        <f t="shared" si="9"/>
        <v>10</v>
      </c>
      <c r="Q137" s="10" t="s">
        <v>8333</v>
      </c>
      <c r="R137" t="s">
        <v>8334</v>
      </c>
      <c r="S137" s="16">
        <f t="shared" si="10"/>
        <v>41851.696157407408</v>
      </c>
      <c r="T137" s="16">
        <f t="shared" si="11"/>
        <v>41894.416666666664</v>
      </c>
    </row>
    <row r="138" spans="1:20" ht="48" hidden="1" x14ac:dyDescent="0.2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8"/>
        <v>1</v>
      </c>
      <c r="P138">
        <f t="shared" si="9"/>
        <v>5</v>
      </c>
      <c r="Q138" s="10" t="s">
        <v>8324</v>
      </c>
      <c r="R138" t="s">
        <v>8325</v>
      </c>
      <c r="S138" s="16">
        <f t="shared" si="10"/>
        <v>42307.034074074079</v>
      </c>
      <c r="T138" s="16">
        <f t="shared" si="11"/>
        <v>42337.075740740736</v>
      </c>
    </row>
    <row r="139" spans="1:20" ht="48" hidden="1" x14ac:dyDescent="0.2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8"/>
        <v>1</v>
      </c>
      <c r="P139">
        <f t="shared" si="9"/>
        <v>5</v>
      </c>
      <c r="Q139" s="10" t="s">
        <v>8330</v>
      </c>
      <c r="R139" t="s">
        <v>8341</v>
      </c>
      <c r="S139" s="16">
        <f t="shared" si="10"/>
        <v>40782.165532407409</v>
      </c>
      <c r="T139" s="16">
        <f t="shared" si="11"/>
        <v>40797.554166666669</v>
      </c>
    </row>
    <row r="140" spans="1:20" ht="48" hidden="1" x14ac:dyDescent="0.2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8"/>
        <v>0</v>
      </c>
      <c r="P140">
        <f t="shared" si="9"/>
        <v>0</v>
      </c>
      <c r="Q140" s="10" t="s">
        <v>8333</v>
      </c>
      <c r="R140" t="s">
        <v>8334</v>
      </c>
      <c r="S140" s="16">
        <f t="shared" si="10"/>
        <v>42583.030810185184</v>
      </c>
      <c r="T140" s="16">
        <f t="shared" si="11"/>
        <v>42613.030810185184</v>
      </c>
    </row>
    <row r="141" spans="1:20" ht="48" hidden="1" x14ac:dyDescent="0.2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8"/>
        <v>12</v>
      </c>
      <c r="P141">
        <f t="shared" si="9"/>
        <v>19.329999999999998</v>
      </c>
      <c r="Q141" s="10" t="s">
        <v>8330</v>
      </c>
      <c r="R141" t="s">
        <v>8341</v>
      </c>
      <c r="S141" s="16">
        <f t="shared" si="10"/>
        <v>40939.948773148149</v>
      </c>
      <c r="T141" s="16">
        <f t="shared" si="11"/>
        <v>40960.948773148149</v>
      </c>
    </row>
    <row r="142" spans="1:20" ht="48" hidden="1" x14ac:dyDescent="0.2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8"/>
        <v>18</v>
      </c>
      <c r="P142">
        <f t="shared" si="9"/>
        <v>59.33</v>
      </c>
      <c r="Q142" s="10" t="s">
        <v>8330</v>
      </c>
      <c r="R142" t="s">
        <v>8341</v>
      </c>
      <c r="S142" s="16">
        <f t="shared" si="10"/>
        <v>40731.61037037037</v>
      </c>
      <c r="T142" s="16">
        <f t="shared" si="11"/>
        <v>40761.61037037037</v>
      </c>
    </row>
    <row r="143" spans="1:20" ht="48" hidden="1" x14ac:dyDescent="0.2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</v>
      </c>
      <c r="Q143" s="10" t="s">
        <v>8324</v>
      </c>
      <c r="R143" t="s">
        <v>8325</v>
      </c>
      <c r="S143" s="16">
        <f t="shared" si="10"/>
        <v>42515.727650462963</v>
      </c>
      <c r="T143" s="16">
        <f t="shared" si="11"/>
        <v>42545.727650462963</v>
      </c>
    </row>
    <row r="144" spans="1:20" ht="48" hidden="1" x14ac:dyDescent="0.2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8"/>
        <v>2</v>
      </c>
      <c r="P144">
        <f t="shared" si="9"/>
        <v>15</v>
      </c>
      <c r="Q144" s="10" t="s">
        <v>8324</v>
      </c>
      <c r="R144" t="s">
        <v>8325</v>
      </c>
      <c r="S144" s="16">
        <f t="shared" si="10"/>
        <v>42577.607361111113</v>
      </c>
      <c r="T144" s="16">
        <f t="shared" si="11"/>
        <v>42607.607361111113</v>
      </c>
    </row>
    <row r="145" spans="1:20" ht="48" hidden="1" x14ac:dyDescent="0.2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8"/>
        <v>0</v>
      </c>
      <c r="P145">
        <f t="shared" si="9"/>
        <v>0</v>
      </c>
      <c r="Q145" s="10" t="s">
        <v>8324</v>
      </c>
      <c r="R145" t="s">
        <v>8325</v>
      </c>
      <c r="S145" s="16">
        <f t="shared" si="10"/>
        <v>42103.676180555558</v>
      </c>
      <c r="T145" s="16">
        <f t="shared" si="11"/>
        <v>42115.676180555558</v>
      </c>
    </row>
    <row r="146" spans="1:20" ht="48" hidden="1" x14ac:dyDescent="0.2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s="10" t="s">
        <v>8324</v>
      </c>
      <c r="R146" t="s">
        <v>8325</v>
      </c>
      <c r="S146" s="16">
        <f t="shared" si="10"/>
        <v>42346.736400462964</v>
      </c>
      <c r="T146" s="16">
        <f t="shared" si="11"/>
        <v>42386.958333333328</v>
      </c>
    </row>
    <row r="147" spans="1:20" ht="48" hidden="1" x14ac:dyDescent="0.2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8"/>
        <v>1</v>
      </c>
      <c r="P147">
        <f t="shared" si="9"/>
        <v>1</v>
      </c>
      <c r="Q147" s="10" t="s">
        <v>8324</v>
      </c>
      <c r="R147" t="s">
        <v>8325</v>
      </c>
      <c r="S147" s="16">
        <f t="shared" si="10"/>
        <v>41927.067627314813</v>
      </c>
      <c r="T147" s="16">
        <f t="shared" si="11"/>
        <v>41957.109293981484</v>
      </c>
    </row>
    <row r="148" spans="1:20" ht="16" hidden="1" x14ac:dyDescent="0.2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8"/>
        <v>0</v>
      </c>
      <c r="P148">
        <f t="shared" si="9"/>
        <v>0</v>
      </c>
      <c r="Q148" s="10" t="s">
        <v>8333</v>
      </c>
      <c r="R148" t="s">
        <v>8334</v>
      </c>
      <c r="S148" s="16">
        <f t="shared" si="10"/>
        <v>42046.79</v>
      </c>
      <c r="T148" s="16">
        <f t="shared" si="11"/>
        <v>42076.748333333337</v>
      </c>
    </row>
    <row r="149" spans="1:20" ht="16" hidden="1" x14ac:dyDescent="0.2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8320</v>
      </c>
      <c r="R149" t="s">
        <v>8321</v>
      </c>
      <c r="S149" s="16">
        <f t="shared" si="10"/>
        <v>42541.837511574078</v>
      </c>
      <c r="T149" s="16">
        <f t="shared" si="11"/>
        <v>42557</v>
      </c>
    </row>
    <row r="150" spans="1:20" ht="32" hidden="1" x14ac:dyDescent="0.2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8"/>
        <v>60</v>
      </c>
      <c r="P150">
        <f t="shared" si="9"/>
        <v>65</v>
      </c>
      <c r="Q150" s="10" t="s">
        <v>8322</v>
      </c>
      <c r="R150" t="s">
        <v>8356</v>
      </c>
      <c r="S150" s="16">
        <f t="shared" si="10"/>
        <v>42141.741307870368</v>
      </c>
      <c r="T150" s="16">
        <f t="shared" si="11"/>
        <v>42171.741307870368</v>
      </c>
    </row>
    <row r="151" spans="1:20" ht="32" hidden="1" x14ac:dyDescent="0.2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8"/>
        <v>3</v>
      </c>
      <c r="P151">
        <f t="shared" si="9"/>
        <v>13.33</v>
      </c>
      <c r="Q151" s="10" t="s">
        <v>8320</v>
      </c>
      <c r="R151" t="s">
        <v>8321</v>
      </c>
      <c r="S151" s="16">
        <f t="shared" si="10"/>
        <v>42115.547395833331</v>
      </c>
      <c r="T151" s="16">
        <f t="shared" si="11"/>
        <v>42158.547395833331</v>
      </c>
    </row>
    <row r="152" spans="1:20" ht="48" hidden="1" x14ac:dyDescent="0.2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0" t="s">
        <v>8324</v>
      </c>
      <c r="R152" t="s">
        <v>8325</v>
      </c>
      <c r="S152" s="16">
        <f t="shared" si="10"/>
        <v>41849.035370370373</v>
      </c>
      <c r="T152" s="16">
        <f t="shared" si="11"/>
        <v>41879.035370370373</v>
      </c>
    </row>
    <row r="153" spans="1:20" ht="48" hidden="1" x14ac:dyDescent="0.2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8"/>
        <v>1</v>
      </c>
      <c r="P153">
        <f t="shared" si="9"/>
        <v>15</v>
      </c>
      <c r="Q153" s="10" t="s">
        <v>8333</v>
      </c>
      <c r="R153" t="s">
        <v>8334</v>
      </c>
      <c r="S153" s="16">
        <f t="shared" si="10"/>
        <v>42775.172824074078</v>
      </c>
      <c r="T153" s="16">
        <f t="shared" si="11"/>
        <v>42800.172824074078</v>
      </c>
    </row>
    <row r="154" spans="1:20" ht="48" hidden="1" x14ac:dyDescent="0.2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0" t="s">
        <v>8324</v>
      </c>
      <c r="R154" t="s">
        <v>8325</v>
      </c>
      <c r="S154" s="16">
        <f t="shared" si="10"/>
        <v>41978.930972222224</v>
      </c>
      <c r="T154" s="16">
        <f t="shared" si="11"/>
        <v>42035.027083333334</v>
      </c>
    </row>
    <row r="155" spans="1:20" ht="32" hidden="1" x14ac:dyDescent="0.2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8"/>
        <v>1</v>
      </c>
      <c r="P155">
        <f t="shared" si="9"/>
        <v>10</v>
      </c>
      <c r="Q155" s="10" t="s">
        <v>8322</v>
      </c>
      <c r="R155" t="s">
        <v>8356</v>
      </c>
      <c r="S155" s="16">
        <f t="shared" si="10"/>
        <v>41848.679803240739</v>
      </c>
      <c r="T155" s="16">
        <f t="shared" si="11"/>
        <v>41908.679803240739</v>
      </c>
    </row>
    <row r="156" spans="1:20" ht="32" hidden="1" x14ac:dyDescent="0.2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8"/>
        <v>3</v>
      </c>
      <c r="P156">
        <f t="shared" si="9"/>
        <v>13.33</v>
      </c>
      <c r="Q156" s="10" t="s">
        <v>8322</v>
      </c>
      <c r="R156" t="s">
        <v>8358</v>
      </c>
      <c r="S156" s="16">
        <f t="shared" si="10"/>
        <v>42763.780671296292</v>
      </c>
      <c r="T156" s="16">
        <f t="shared" si="11"/>
        <v>42823.739004629635</v>
      </c>
    </row>
    <row r="157" spans="1:20" ht="48" hidden="1" x14ac:dyDescent="0.2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8"/>
        <v>0</v>
      </c>
      <c r="P157">
        <f t="shared" si="9"/>
        <v>0</v>
      </c>
      <c r="Q157" s="10" t="s">
        <v>8324</v>
      </c>
      <c r="R157" t="s">
        <v>8326</v>
      </c>
      <c r="S157" s="16">
        <f t="shared" si="10"/>
        <v>41836.595520833333</v>
      </c>
      <c r="T157" s="16">
        <f t="shared" si="11"/>
        <v>41866.595520833333</v>
      </c>
    </row>
    <row r="158" spans="1:20" ht="48" hidden="1" x14ac:dyDescent="0.2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8"/>
        <v>1</v>
      </c>
      <c r="P158">
        <f t="shared" si="9"/>
        <v>15</v>
      </c>
      <c r="Q158" s="10" t="s">
        <v>8327</v>
      </c>
      <c r="R158" t="s">
        <v>8342</v>
      </c>
      <c r="S158" s="16">
        <f t="shared" si="10"/>
        <v>42463.866666666669</v>
      </c>
      <c r="T158" s="16">
        <f t="shared" si="11"/>
        <v>42484.915972222225</v>
      </c>
    </row>
    <row r="159" spans="1:20" ht="48" hidden="1" x14ac:dyDescent="0.2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8"/>
        <v>0</v>
      </c>
      <c r="P159">
        <f t="shared" si="9"/>
        <v>0</v>
      </c>
      <c r="Q159" s="10" t="s">
        <v>8327</v>
      </c>
      <c r="R159" t="s">
        <v>8345</v>
      </c>
      <c r="S159" s="16">
        <f t="shared" si="10"/>
        <v>40990.050069444449</v>
      </c>
      <c r="T159" s="16">
        <f t="shared" si="11"/>
        <v>41050.050069444449</v>
      </c>
    </row>
    <row r="160" spans="1:20" ht="64" hidden="1" x14ac:dyDescent="0.2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8"/>
        <v>11</v>
      </c>
      <c r="P160">
        <f t="shared" si="9"/>
        <v>51.25</v>
      </c>
      <c r="Q160" s="10" t="s">
        <v>8327</v>
      </c>
      <c r="R160" t="s">
        <v>8345</v>
      </c>
      <c r="S160" s="16">
        <f t="shared" si="10"/>
        <v>40399.065868055557</v>
      </c>
      <c r="T160" s="16">
        <f t="shared" si="11"/>
        <v>40423.083333333336</v>
      </c>
    </row>
    <row r="161" spans="1:20" ht="48" hidden="1" x14ac:dyDescent="0.2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8"/>
        <v>3</v>
      </c>
      <c r="P161">
        <f t="shared" si="9"/>
        <v>20</v>
      </c>
      <c r="Q161" s="10" t="s">
        <v>8324</v>
      </c>
      <c r="R161" t="s">
        <v>8325</v>
      </c>
      <c r="S161" s="16">
        <f t="shared" si="10"/>
        <v>42087.343090277776</v>
      </c>
      <c r="T161" s="16">
        <f t="shared" si="11"/>
        <v>42132.343090277776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8320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8320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8320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8320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8320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8320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8320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8320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8320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8320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8320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8320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8320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8320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8320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8320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8320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8320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8320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8320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8320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8320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8320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8320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2">ROUND(E186/D186*100,0)</f>
        <v>3</v>
      </c>
      <c r="P186">
        <f t="shared" ref="P186:P249" si="13">IFERROR(ROUND(E186/L186,2),0)</f>
        <v>25.5</v>
      </c>
      <c r="Q186" s="10" t="s">
        <v>8320</v>
      </c>
      <c r="R186" t="s">
        <v>8311</v>
      </c>
      <c r="S186" s="16">
        <f t="shared" ref="S186:S249" si="14">(((J186/60)/60)/24)+DATE(1970,1,1)</f>
        <v>41825.791226851856</v>
      </c>
      <c r="T186" s="16">
        <f t="shared" ref="T186:T249" si="15">(((I186/60)/60)/24)+DATE(1970,1,1)</f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8320</v>
      </c>
      <c r="R187" t="s">
        <v>8311</v>
      </c>
      <c r="S187" s="16">
        <f t="shared" si="14"/>
        <v>42570.91133101852</v>
      </c>
      <c r="T187" s="16">
        <f t="shared" si="15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8320</v>
      </c>
      <c r="R188" t="s">
        <v>8311</v>
      </c>
      <c r="S188" s="16">
        <f t="shared" si="14"/>
        <v>42767.812893518523</v>
      </c>
      <c r="T188" s="16">
        <f t="shared" si="15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8320</v>
      </c>
      <c r="R189" t="s">
        <v>8311</v>
      </c>
      <c r="S189" s="16">
        <f t="shared" si="14"/>
        <v>42182.234456018516</v>
      </c>
      <c r="T189" s="16">
        <f t="shared" si="15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8320</v>
      </c>
      <c r="R190" t="s">
        <v>8311</v>
      </c>
      <c r="S190" s="16">
        <f t="shared" si="14"/>
        <v>41857.18304398148</v>
      </c>
      <c r="T190" s="16">
        <f t="shared" si="15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8320</v>
      </c>
      <c r="R191" t="s">
        <v>8311</v>
      </c>
      <c r="S191" s="16">
        <f t="shared" si="14"/>
        <v>42556.690706018519</v>
      </c>
      <c r="T191" s="16">
        <f t="shared" si="15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8320</v>
      </c>
      <c r="R192" t="s">
        <v>8311</v>
      </c>
      <c r="S192" s="16">
        <f t="shared" si="14"/>
        <v>42527.650995370372</v>
      </c>
      <c r="T192" s="16">
        <f t="shared" si="15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8320</v>
      </c>
      <c r="R193" t="s">
        <v>8311</v>
      </c>
      <c r="S193" s="16">
        <f t="shared" si="14"/>
        <v>42239.441412037035</v>
      </c>
      <c r="T193" s="16">
        <f t="shared" si="15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s="10" t="s">
        <v>8320</v>
      </c>
      <c r="R194" t="s">
        <v>8311</v>
      </c>
      <c r="S194" s="16">
        <f t="shared" si="14"/>
        <v>41899.792037037041</v>
      </c>
      <c r="T194" s="16">
        <f t="shared" si="15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8320</v>
      </c>
      <c r="R195" t="s">
        <v>8311</v>
      </c>
      <c r="S195" s="16">
        <f t="shared" si="14"/>
        <v>41911.934791666667</v>
      </c>
      <c r="T195" s="16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8320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8320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8320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8320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8320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8320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8320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8320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8320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8320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8320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8320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8320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8320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8320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8320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8320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8320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8320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8320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8320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8320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8320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8320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8320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8320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8320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8320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8320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8320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8320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8320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8320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8320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8320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8320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8320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8320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8320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8320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8320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8320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8320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8320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8320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8320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8320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8320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8320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8320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8320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8320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8320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8320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16">ROUND(E250/D250*100,0)</f>
        <v>101</v>
      </c>
      <c r="P250">
        <f t="shared" ref="P250:P313" si="17">IFERROR(ROUND(E250/L250,2),0)</f>
        <v>589.95000000000005</v>
      </c>
      <c r="Q250" s="10" t="s">
        <v>8320</v>
      </c>
      <c r="R250" t="s">
        <v>8312</v>
      </c>
      <c r="S250" s="16">
        <f t="shared" ref="S250:S313" si="18">(((J250/60)/60)/24)+DATE(1970,1,1)</f>
        <v>40870.774409722224</v>
      </c>
      <c r="T250" s="16">
        <f t="shared" ref="T250:T313" si="19">(((I250/60)/60)/24)+DATE(1970,1,1)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8320</v>
      </c>
      <c r="R251" t="s">
        <v>8312</v>
      </c>
      <c r="S251" s="16">
        <f t="shared" si="18"/>
        <v>40332.923842592594</v>
      </c>
      <c r="T251" s="16">
        <f t="shared" si="19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8320</v>
      </c>
      <c r="R252" t="s">
        <v>8312</v>
      </c>
      <c r="S252" s="16">
        <f t="shared" si="18"/>
        <v>41401.565868055557</v>
      </c>
      <c r="T252" s="16">
        <f t="shared" si="19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8320</v>
      </c>
      <c r="R253" t="s">
        <v>8312</v>
      </c>
      <c r="S253" s="16">
        <f t="shared" si="18"/>
        <v>41013.787569444445</v>
      </c>
      <c r="T253" s="16">
        <f t="shared" si="19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8320</v>
      </c>
      <c r="R254" t="s">
        <v>8312</v>
      </c>
      <c r="S254" s="16">
        <f t="shared" si="18"/>
        <v>40266.662708333337</v>
      </c>
      <c r="T254" s="16">
        <f t="shared" si="19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8320</v>
      </c>
      <c r="R255" t="s">
        <v>8312</v>
      </c>
      <c r="S255" s="16">
        <f t="shared" si="18"/>
        <v>40924.650868055556</v>
      </c>
      <c r="T255" s="16">
        <f t="shared" si="19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8320</v>
      </c>
      <c r="R256" t="s">
        <v>8312</v>
      </c>
      <c r="S256" s="16">
        <f t="shared" si="18"/>
        <v>42263.952662037031</v>
      </c>
      <c r="T256" s="16">
        <f t="shared" si="19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8320</v>
      </c>
      <c r="R257" t="s">
        <v>8312</v>
      </c>
      <c r="S257" s="16">
        <f t="shared" si="18"/>
        <v>40588.526412037041</v>
      </c>
      <c r="T257" s="16">
        <f t="shared" si="19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8320</v>
      </c>
      <c r="R258" t="s">
        <v>8312</v>
      </c>
      <c r="S258" s="16">
        <f t="shared" si="18"/>
        <v>41319.769293981481</v>
      </c>
      <c r="T258" s="16">
        <f t="shared" si="19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8320</v>
      </c>
      <c r="R259" t="s">
        <v>8312</v>
      </c>
      <c r="S259" s="16">
        <f t="shared" si="18"/>
        <v>42479.626875000002</v>
      </c>
      <c r="T259" s="16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8320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8320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8320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8320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8320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8320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8320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8320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8320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8320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8320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8320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8320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8320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8320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8320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8320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8320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8320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8320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8320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8320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8320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8320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8320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8320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8320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8320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8320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8320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8320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8320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8320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8320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8320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8320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8320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8320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8320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8320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8320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8320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8320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8320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8320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8320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8320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8320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8320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8320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8320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8320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8320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8320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0">ROUND(E314/D314*100,0)</f>
        <v>112</v>
      </c>
      <c r="P314">
        <f t="shared" ref="P314:P377" si="21">IFERROR(ROUND(E314/L314,2),0)</f>
        <v>61.3</v>
      </c>
      <c r="Q314" s="10" t="s">
        <v>8320</v>
      </c>
      <c r="R314" t="s">
        <v>8312</v>
      </c>
      <c r="S314" s="16">
        <f t="shared" ref="S314:S377" si="22">(((J314/60)/60)/24)+DATE(1970,1,1)</f>
        <v>41348.877685185187</v>
      </c>
      <c r="T314" s="16">
        <f t="shared" ref="T314:T377" si="23">(((I314/60)/60)/24)+DATE(1970,1,1)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8320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8320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8320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8320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8320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8320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8320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8320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8320</v>
      </c>
      <c r="R323" t="s">
        <v>8312</v>
      </c>
      <c r="S323" s="16">
        <f t="shared" si="22"/>
        <v>42647.446597222224</v>
      </c>
      <c r="T323" s="16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8320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8320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8320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8320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8320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8320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8320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8320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8320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8320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8320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8320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8320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8320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8320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8320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8320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8320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8320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8320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8320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8320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8320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8320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8320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8320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8320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8320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8320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8320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8320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8320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8320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8320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8320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8320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8320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8320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8320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8320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8320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8320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8320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8320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8320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8320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8320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8320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8320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8320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8320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8320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8320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8320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24">ROUND(E378/D378*100,0)</f>
        <v>106</v>
      </c>
      <c r="P378">
        <f t="shared" ref="P378:P441" si="25">IFERROR(ROUND(E378/L378,2),0)</f>
        <v>54.08</v>
      </c>
      <c r="Q378" s="10" t="s">
        <v>8320</v>
      </c>
      <c r="R378" t="s">
        <v>8312</v>
      </c>
      <c r="S378" s="16">
        <f t="shared" ref="S378:S441" si="26">(((J378/60)/60)/24)+DATE(1970,1,1)</f>
        <v>42576.452731481477</v>
      </c>
      <c r="T378" s="16">
        <f t="shared" ref="T378:T441" si="27"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114</v>
      </c>
      <c r="P379">
        <f t="shared" si="25"/>
        <v>103.22</v>
      </c>
      <c r="Q379" s="10" t="s">
        <v>8320</v>
      </c>
      <c r="R379" t="s">
        <v>8312</v>
      </c>
      <c r="S379" s="16">
        <f t="shared" si="26"/>
        <v>42292.250787037032</v>
      </c>
      <c r="T379" s="16">
        <f t="shared" si="2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112</v>
      </c>
      <c r="P380">
        <f t="shared" si="25"/>
        <v>40.4</v>
      </c>
      <c r="Q380" s="10" t="s">
        <v>8320</v>
      </c>
      <c r="R380" t="s">
        <v>8312</v>
      </c>
      <c r="S380" s="16">
        <f t="shared" si="26"/>
        <v>42370.571851851855</v>
      </c>
      <c r="T380" s="16">
        <f t="shared" si="2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</v>
      </c>
      <c r="P381">
        <f t="shared" si="25"/>
        <v>116.86</v>
      </c>
      <c r="Q381" s="10" t="s">
        <v>8320</v>
      </c>
      <c r="R381" t="s">
        <v>8312</v>
      </c>
      <c r="S381" s="16">
        <f t="shared" si="26"/>
        <v>40987.688333333332</v>
      </c>
      <c r="T381" s="16">
        <f t="shared" si="2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>
        <f t="shared" si="25"/>
        <v>115.51</v>
      </c>
      <c r="Q382" s="10" t="s">
        <v>8320</v>
      </c>
      <c r="R382" t="s">
        <v>8312</v>
      </c>
      <c r="S382" s="16">
        <f t="shared" si="26"/>
        <v>42367.719814814816</v>
      </c>
      <c r="T382" s="16">
        <f t="shared" si="2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>
        <f t="shared" si="25"/>
        <v>104.31</v>
      </c>
      <c r="Q383" s="10" t="s">
        <v>8320</v>
      </c>
      <c r="R383" t="s">
        <v>8312</v>
      </c>
      <c r="S383" s="16">
        <f t="shared" si="26"/>
        <v>41085.698113425926</v>
      </c>
      <c r="T383" s="16">
        <f t="shared" si="2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>
        <f t="shared" si="25"/>
        <v>69.77</v>
      </c>
      <c r="Q384" s="10" t="s">
        <v>8320</v>
      </c>
      <c r="R384" t="s">
        <v>8312</v>
      </c>
      <c r="S384" s="16">
        <f t="shared" si="26"/>
        <v>41144.709490740745</v>
      </c>
      <c r="T384" s="16">
        <f t="shared" si="2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>
        <f t="shared" si="25"/>
        <v>43.02</v>
      </c>
      <c r="Q385" s="10" t="s">
        <v>8320</v>
      </c>
      <c r="R385" t="s">
        <v>8312</v>
      </c>
      <c r="S385" s="16">
        <f t="shared" si="26"/>
        <v>41755.117581018516</v>
      </c>
      <c r="T385" s="16">
        <f t="shared" si="2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>
        <f t="shared" si="25"/>
        <v>58.54</v>
      </c>
      <c r="Q386" s="10" t="s">
        <v>8320</v>
      </c>
      <c r="R386" t="s">
        <v>8312</v>
      </c>
      <c r="S386" s="16">
        <f t="shared" si="26"/>
        <v>41980.781793981485</v>
      </c>
      <c r="T386" s="16">
        <f t="shared" si="2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8320</v>
      </c>
      <c r="R387" t="s">
        <v>8312</v>
      </c>
      <c r="S387" s="16">
        <f t="shared" si="26"/>
        <v>41934.584502314814</v>
      </c>
      <c r="T387" s="16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8320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8320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8320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8320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8320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8320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8320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8320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8320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8320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8320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8320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8320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8320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8320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8320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8320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8320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8320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8320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8320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8320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8320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8320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8320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8320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8320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8320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8320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8320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8320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8320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8320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8320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8320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8320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8320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8320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8320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8320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8320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8320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8320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8320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8320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8320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8320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8320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8320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8320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8320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8320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8320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8320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28">ROUND(E442/D442*100,0)</f>
        <v>0</v>
      </c>
      <c r="P442">
        <f t="shared" ref="P442:P505" si="29">IFERROR(ROUND(E442/L442,2),0)</f>
        <v>5</v>
      </c>
      <c r="Q442" s="10" t="s">
        <v>8320</v>
      </c>
      <c r="R442" t="s">
        <v>8313</v>
      </c>
      <c r="S442" s="16">
        <f t="shared" ref="S442:S505" si="30">(((J442/60)/60)/24)+DATE(1970,1,1)</f>
        <v>42423.985567129625</v>
      </c>
      <c r="T442" s="16">
        <f t="shared" ref="T442:T505" si="31">(((I442/60)/60)/24)+DATE(1970,1,1)</f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8"/>
        <v>0</v>
      </c>
      <c r="P443">
        <f t="shared" si="29"/>
        <v>0</v>
      </c>
      <c r="Q443" s="10" t="s">
        <v>8320</v>
      </c>
      <c r="R443" t="s">
        <v>8313</v>
      </c>
      <c r="S443" s="16">
        <f t="shared" si="30"/>
        <v>41550.793935185182</v>
      </c>
      <c r="T443" s="16">
        <f t="shared" si="3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8"/>
        <v>39</v>
      </c>
      <c r="P444">
        <f t="shared" si="29"/>
        <v>393.59</v>
      </c>
      <c r="Q444" s="10" t="s">
        <v>8320</v>
      </c>
      <c r="R444" t="s">
        <v>8313</v>
      </c>
      <c r="S444" s="16">
        <f t="shared" si="30"/>
        <v>42024.888692129629</v>
      </c>
      <c r="T444" s="16">
        <f t="shared" si="3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8"/>
        <v>0</v>
      </c>
      <c r="P445">
        <f t="shared" si="29"/>
        <v>5</v>
      </c>
      <c r="Q445" s="10" t="s">
        <v>8320</v>
      </c>
      <c r="R445" t="s">
        <v>8313</v>
      </c>
      <c r="S445" s="16">
        <f t="shared" si="30"/>
        <v>41650.015057870369</v>
      </c>
      <c r="T445" s="16">
        <f t="shared" si="3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</v>
      </c>
      <c r="P446">
        <f t="shared" si="29"/>
        <v>50</v>
      </c>
      <c r="Q446" s="10" t="s">
        <v>8320</v>
      </c>
      <c r="R446" t="s">
        <v>8313</v>
      </c>
      <c r="S446" s="16">
        <f t="shared" si="30"/>
        <v>40894.906956018516</v>
      </c>
      <c r="T446" s="16">
        <f t="shared" si="3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0</v>
      </c>
      <c r="P447">
        <f t="shared" si="29"/>
        <v>1</v>
      </c>
      <c r="Q447" s="10" t="s">
        <v>8320</v>
      </c>
      <c r="R447" t="s">
        <v>8313</v>
      </c>
      <c r="S447" s="16">
        <f t="shared" si="30"/>
        <v>42130.335358796292</v>
      </c>
      <c r="T447" s="16">
        <f t="shared" si="3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7</v>
      </c>
      <c r="P448">
        <f t="shared" si="29"/>
        <v>47.88</v>
      </c>
      <c r="Q448" s="10" t="s">
        <v>8320</v>
      </c>
      <c r="R448" t="s">
        <v>8313</v>
      </c>
      <c r="S448" s="16">
        <f t="shared" si="30"/>
        <v>42037.083564814813</v>
      </c>
      <c r="T448" s="16">
        <f t="shared" si="3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0</v>
      </c>
      <c r="P449">
        <f t="shared" si="29"/>
        <v>5</v>
      </c>
      <c r="Q449" s="10" t="s">
        <v>8320</v>
      </c>
      <c r="R449" t="s">
        <v>8313</v>
      </c>
      <c r="S449" s="16">
        <f t="shared" si="30"/>
        <v>41331.555127314816</v>
      </c>
      <c r="T449" s="16">
        <f t="shared" si="3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3</v>
      </c>
      <c r="P450">
        <f t="shared" si="29"/>
        <v>20.5</v>
      </c>
      <c r="Q450" s="10" t="s">
        <v>8320</v>
      </c>
      <c r="R450" t="s">
        <v>8313</v>
      </c>
      <c r="S450" s="16">
        <f t="shared" si="30"/>
        <v>41753.758043981477</v>
      </c>
      <c r="T450" s="16">
        <f t="shared" si="3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8320</v>
      </c>
      <c r="R451" t="s">
        <v>8313</v>
      </c>
      <c r="S451" s="16">
        <f t="shared" si="30"/>
        <v>41534.568113425928</v>
      </c>
      <c r="T451" s="16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8320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8320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8320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8320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8320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8320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8320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8320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8320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8320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8320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8320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8320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8320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8320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8320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8320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8320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8320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8320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8320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8320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8320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8320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8320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8320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8320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8320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8320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8320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8320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8320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8320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8320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8320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8320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8320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8320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8320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8320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8320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8320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8320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8320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8320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8320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8320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8320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8320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8320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8320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8320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8320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8320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32">ROUND(E506/D506*100,0)</f>
        <v>1</v>
      </c>
      <c r="P506">
        <f t="shared" ref="P506:P569" si="33">IFERROR(ROUND(E506/L506,2),0)</f>
        <v>67</v>
      </c>
      <c r="Q506" s="10" t="s">
        <v>8320</v>
      </c>
      <c r="R506" t="s">
        <v>8313</v>
      </c>
      <c r="S506" s="16">
        <f t="shared" ref="S506:S569" si="34">(((J506/60)/60)/24)+DATE(1970,1,1)</f>
        <v>40949.98364583333</v>
      </c>
      <c r="T506" s="16">
        <f t="shared" ref="T506:T569" si="35">(((I506/60)/60)/24)+DATE(1970,1,1)</f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2"/>
        <v>0</v>
      </c>
      <c r="P507">
        <f t="shared" si="33"/>
        <v>3.71</v>
      </c>
      <c r="Q507" s="10" t="s">
        <v>8320</v>
      </c>
      <c r="R507" t="s">
        <v>8313</v>
      </c>
      <c r="S507" s="16">
        <f t="shared" si="34"/>
        <v>42318.098217592589</v>
      </c>
      <c r="T507" s="16">
        <f t="shared" si="35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2"/>
        <v>0</v>
      </c>
      <c r="P508">
        <f t="shared" si="33"/>
        <v>250</v>
      </c>
      <c r="Q508" s="10" t="s">
        <v>8320</v>
      </c>
      <c r="R508" t="s">
        <v>8313</v>
      </c>
      <c r="S508" s="16">
        <f t="shared" si="34"/>
        <v>41466.552314814813</v>
      </c>
      <c r="T508" s="16">
        <f t="shared" si="35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2"/>
        <v>3</v>
      </c>
      <c r="P509">
        <f t="shared" si="33"/>
        <v>64</v>
      </c>
      <c r="Q509" s="10" t="s">
        <v>8320</v>
      </c>
      <c r="R509" t="s">
        <v>8313</v>
      </c>
      <c r="S509" s="16">
        <f t="shared" si="34"/>
        <v>41156.958993055552</v>
      </c>
      <c r="T509" s="16">
        <f t="shared" si="35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</v>
      </c>
      <c r="P510">
        <f t="shared" si="33"/>
        <v>133.33000000000001</v>
      </c>
      <c r="Q510" s="10" t="s">
        <v>8320</v>
      </c>
      <c r="R510" t="s">
        <v>8313</v>
      </c>
      <c r="S510" s="16">
        <f t="shared" si="34"/>
        <v>40995.024317129632</v>
      </c>
      <c r="T510" s="16">
        <f t="shared" si="35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0</v>
      </c>
      <c r="P511">
        <f t="shared" si="33"/>
        <v>10</v>
      </c>
      <c r="Q511" s="10" t="s">
        <v>8320</v>
      </c>
      <c r="R511" t="s">
        <v>8313</v>
      </c>
      <c r="S511" s="16">
        <f t="shared" si="34"/>
        <v>42153.631597222222</v>
      </c>
      <c r="T511" s="16">
        <f t="shared" si="35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>
        <f t="shared" si="33"/>
        <v>0</v>
      </c>
      <c r="Q512" s="10" t="s">
        <v>8320</v>
      </c>
      <c r="R512" t="s">
        <v>8313</v>
      </c>
      <c r="S512" s="16">
        <f t="shared" si="34"/>
        <v>42400.176377314812</v>
      </c>
      <c r="T512" s="16">
        <f t="shared" si="35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</v>
      </c>
      <c r="P513">
        <f t="shared" si="33"/>
        <v>30</v>
      </c>
      <c r="Q513" s="10" t="s">
        <v>8320</v>
      </c>
      <c r="R513" t="s">
        <v>8313</v>
      </c>
      <c r="S513" s="16">
        <f t="shared" si="34"/>
        <v>41340.303032407406</v>
      </c>
      <c r="T513" s="16">
        <f t="shared" si="35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0</v>
      </c>
      <c r="P514">
        <f t="shared" si="33"/>
        <v>5.5</v>
      </c>
      <c r="Q514" s="10" t="s">
        <v>8320</v>
      </c>
      <c r="R514" t="s">
        <v>8313</v>
      </c>
      <c r="S514" s="16">
        <f t="shared" si="34"/>
        <v>42649.742210648154</v>
      </c>
      <c r="T514" s="16">
        <f t="shared" si="35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8320</v>
      </c>
      <c r="R515" t="s">
        <v>8313</v>
      </c>
      <c r="S515" s="16">
        <f t="shared" si="34"/>
        <v>42552.653993055559</v>
      </c>
      <c r="T515" s="16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8320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8320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8320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8320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8320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8320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si="32"/>
        <v>6500</v>
      </c>
      <c r="P522">
        <f t="shared" si="33"/>
        <v>21.67</v>
      </c>
      <c r="Q522" s="10" t="s">
        <v>8322</v>
      </c>
      <c r="R522" t="s">
        <v>8323</v>
      </c>
      <c r="S522" s="16">
        <f t="shared" si="34"/>
        <v>42432.701724537037</v>
      </c>
      <c r="T522" s="16">
        <f t="shared" si="35"/>
        <v>42457.660057870366</v>
      </c>
    </row>
    <row r="523" spans="1:20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32"/>
        <v>130</v>
      </c>
      <c r="P523">
        <f t="shared" si="33"/>
        <v>3.25</v>
      </c>
      <c r="Q523" s="10" t="s">
        <v>8322</v>
      </c>
      <c r="R523" t="s">
        <v>8323</v>
      </c>
      <c r="S523" s="16">
        <f t="shared" si="34"/>
        <v>42628.849120370374</v>
      </c>
      <c r="T523" s="16">
        <f t="shared" si="35"/>
        <v>42656.849120370374</v>
      </c>
    </row>
    <row r="524" spans="1:20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32"/>
        <v>150</v>
      </c>
      <c r="P524">
        <f t="shared" si="33"/>
        <v>25</v>
      </c>
      <c r="Q524" s="10" t="s">
        <v>8322</v>
      </c>
      <c r="R524" t="s">
        <v>8323</v>
      </c>
      <c r="S524" s="16">
        <f t="shared" si="34"/>
        <v>42416.691655092596</v>
      </c>
      <c r="T524" s="16">
        <f t="shared" si="35"/>
        <v>42432.791666666672</v>
      </c>
    </row>
    <row r="525" spans="1:20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32"/>
        <v>140</v>
      </c>
      <c r="P525">
        <f t="shared" si="33"/>
        <v>23.33</v>
      </c>
      <c r="Q525" s="10" t="s">
        <v>8322</v>
      </c>
      <c r="R525" t="s">
        <v>8323</v>
      </c>
      <c r="S525" s="16">
        <f t="shared" si="34"/>
        <v>42493.597013888888</v>
      </c>
      <c r="T525" s="16">
        <f t="shared" si="35"/>
        <v>42505.958333333328</v>
      </c>
    </row>
    <row r="526" spans="1:20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32"/>
        <v>171</v>
      </c>
      <c r="P526">
        <f t="shared" si="33"/>
        <v>8.57</v>
      </c>
      <c r="Q526" s="10" t="s">
        <v>8322</v>
      </c>
      <c r="R526" t="s">
        <v>8323</v>
      </c>
      <c r="S526" s="16">
        <f t="shared" si="34"/>
        <v>42425.730671296296</v>
      </c>
      <c r="T526" s="16">
        <f t="shared" si="35"/>
        <v>42442.5</v>
      </c>
    </row>
    <row r="527" spans="1:20" ht="48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32"/>
        <v>124</v>
      </c>
      <c r="P527">
        <f t="shared" si="33"/>
        <v>8.86</v>
      </c>
      <c r="Q527" s="10" t="s">
        <v>8322</v>
      </c>
      <c r="R527" t="s">
        <v>8323</v>
      </c>
      <c r="S527" s="16">
        <f t="shared" si="34"/>
        <v>42067.011643518519</v>
      </c>
      <c r="T527" s="16">
        <f t="shared" si="35"/>
        <v>42094.957638888889</v>
      </c>
    </row>
    <row r="528" spans="1:20" ht="48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32"/>
        <v>180</v>
      </c>
      <c r="P528">
        <f t="shared" si="33"/>
        <v>12</v>
      </c>
      <c r="Q528" s="10" t="s">
        <v>8322</v>
      </c>
      <c r="R528" t="s">
        <v>8323</v>
      </c>
      <c r="S528" s="16">
        <f t="shared" si="34"/>
        <v>42477.729780092588</v>
      </c>
      <c r="T528" s="16">
        <f t="shared" si="35"/>
        <v>42500.875</v>
      </c>
    </row>
    <row r="529" spans="1:20" ht="48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32"/>
        <v>100</v>
      </c>
      <c r="P529">
        <f t="shared" si="33"/>
        <v>20</v>
      </c>
      <c r="Q529" s="10" t="s">
        <v>8322</v>
      </c>
      <c r="R529" t="s">
        <v>8323</v>
      </c>
      <c r="S529" s="16">
        <f t="shared" si="34"/>
        <v>42649.54923611111</v>
      </c>
      <c r="T529" s="16">
        <f t="shared" si="35"/>
        <v>42709.590902777782</v>
      </c>
    </row>
    <row r="530" spans="1:20" ht="48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32"/>
        <v>10</v>
      </c>
      <c r="P530">
        <f t="shared" si="33"/>
        <v>10</v>
      </c>
      <c r="Q530" s="10" t="s">
        <v>8322</v>
      </c>
      <c r="R530" t="s">
        <v>8323</v>
      </c>
      <c r="S530" s="16">
        <f t="shared" si="34"/>
        <v>41831.697939814818</v>
      </c>
      <c r="T530" s="16">
        <f t="shared" si="35"/>
        <v>41861.697939814818</v>
      </c>
    </row>
    <row r="531" spans="1:20" ht="48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32"/>
        <v>225</v>
      </c>
      <c r="P531">
        <f t="shared" si="33"/>
        <v>75</v>
      </c>
      <c r="Q531" s="10" t="s">
        <v>8322</v>
      </c>
      <c r="R531" t="s">
        <v>8323</v>
      </c>
      <c r="S531" s="16">
        <f t="shared" si="34"/>
        <v>42503.740868055553</v>
      </c>
      <c r="T531" s="16">
        <f t="shared" si="35"/>
        <v>42517.740868055553</v>
      </c>
    </row>
    <row r="532" spans="1:20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32"/>
        <v>286</v>
      </c>
      <c r="P532">
        <f t="shared" si="33"/>
        <v>19.27</v>
      </c>
      <c r="Q532" s="10" t="s">
        <v>8322</v>
      </c>
      <c r="R532" t="s">
        <v>8323</v>
      </c>
      <c r="S532" s="16">
        <f t="shared" si="34"/>
        <v>42282.770231481481</v>
      </c>
      <c r="T532" s="16">
        <f t="shared" si="35"/>
        <v>42342.811898148153</v>
      </c>
    </row>
    <row r="533" spans="1:20" ht="48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32"/>
        <v>130</v>
      </c>
      <c r="P533">
        <f t="shared" si="33"/>
        <v>16.25</v>
      </c>
      <c r="Q533" s="10" t="s">
        <v>8322</v>
      </c>
      <c r="R533" t="s">
        <v>8323</v>
      </c>
      <c r="S533" s="16">
        <f t="shared" si="34"/>
        <v>42662.021539351852</v>
      </c>
      <c r="T533" s="16">
        <f t="shared" si="35"/>
        <v>42676.021539351852</v>
      </c>
    </row>
    <row r="534" spans="1:20" ht="48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32"/>
        <v>153</v>
      </c>
      <c r="P534">
        <f t="shared" si="33"/>
        <v>13.53</v>
      </c>
      <c r="Q534" s="10" t="s">
        <v>8322</v>
      </c>
      <c r="R534" t="s">
        <v>8323</v>
      </c>
      <c r="S534" s="16">
        <f t="shared" si="34"/>
        <v>42328.727141203708</v>
      </c>
      <c r="T534" s="16">
        <f t="shared" si="35"/>
        <v>42358.499305555553</v>
      </c>
    </row>
    <row r="535" spans="1:20" ht="32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32"/>
        <v>13</v>
      </c>
      <c r="P535">
        <f t="shared" si="33"/>
        <v>10</v>
      </c>
      <c r="Q535" s="10" t="s">
        <v>8322</v>
      </c>
      <c r="R535" t="s">
        <v>8323</v>
      </c>
      <c r="S535" s="16">
        <f t="shared" si="34"/>
        <v>42122.693159722221</v>
      </c>
      <c r="T535" s="16">
        <f t="shared" si="35"/>
        <v>42152.693159722221</v>
      </c>
    </row>
    <row r="536" spans="1:20" ht="48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32"/>
        <v>10</v>
      </c>
      <c r="P536">
        <f t="shared" si="33"/>
        <v>5</v>
      </c>
      <c r="Q536" s="10" t="s">
        <v>8322</v>
      </c>
      <c r="R536" t="s">
        <v>8323</v>
      </c>
      <c r="S536" s="16">
        <f t="shared" si="34"/>
        <v>41820.870821759258</v>
      </c>
      <c r="T536" s="16">
        <f t="shared" si="35"/>
        <v>41850.870821759258</v>
      </c>
    </row>
    <row r="537" spans="1:20" ht="48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32"/>
        <v>2</v>
      </c>
      <c r="P537">
        <f t="shared" si="33"/>
        <v>1.5</v>
      </c>
      <c r="Q537" s="10" t="s">
        <v>8322</v>
      </c>
      <c r="R537" t="s">
        <v>8323</v>
      </c>
      <c r="S537" s="16">
        <f t="shared" si="34"/>
        <v>42307.189270833333</v>
      </c>
      <c r="T537" s="16">
        <f t="shared" si="35"/>
        <v>42322.958333333328</v>
      </c>
    </row>
    <row r="538" spans="1:20" ht="48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32"/>
        <v>136</v>
      </c>
      <c r="P538">
        <f t="shared" si="33"/>
        <v>13.6</v>
      </c>
      <c r="Q538" s="10" t="s">
        <v>8322</v>
      </c>
      <c r="R538" t="s">
        <v>8323</v>
      </c>
      <c r="S538" s="16">
        <f t="shared" si="34"/>
        <v>42401.610983796301</v>
      </c>
      <c r="T538" s="16">
        <f t="shared" si="35"/>
        <v>42426</v>
      </c>
    </row>
    <row r="539" spans="1:20" ht="48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32"/>
        <v>5</v>
      </c>
      <c r="P539">
        <f t="shared" si="33"/>
        <v>10</v>
      </c>
      <c r="Q539" s="10" t="s">
        <v>8322</v>
      </c>
      <c r="R539" t="s">
        <v>8323</v>
      </c>
      <c r="S539" s="16">
        <f t="shared" si="34"/>
        <v>42261.632916666669</v>
      </c>
      <c r="T539" s="16">
        <f t="shared" si="35"/>
        <v>42266.165972222225</v>
      </c>
    </row>
    <row r="540" spans="1:20" ht="64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 t="shared" si="32"/>
        <v>0</v>
      </c>
      <c r="P540">
        <f t="shared" si="33"/>
        <v>0</v>
      </c>
      <c r="Q540" s="10" t="s">
        <v>8322</v>
      </c>
      <c r="R540" t="s">
        <v>8323</v>
      </c>
      <c r="S540" s="16">
        <f t="shared" si="34"/>
        <v>42809.645914351851</v>
      </c>
      <c r="T540" s="16">
        <f t="shared" si="35"/>
        <v>42828.645914351851</v>
      </c>
    </row>
    <row r="541" spans="1:20" ht="32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 t="shared" si="32"/>
        <v>139</v>
      </c>
      <c r="P541">
        <f t="shared" si="33"/>
        <v>30.78</v>
      </c>
      <c r="Q541" s="10" t="s">
        <v>8322</v>
      </c>
      <c r="R541" t="s">
        <v>8323</v>
      </c>
      <c r="S541" s="16">
        <f t="shared" si="34"/>
        <v>42312.874594907407</v>
      </c>
      <c r="T541" s="16">
        <f t="shared" si="35"/>
        <v>42340.874594907407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8324</v>
      </c>
      <c r="R542" t="s">
        <v>8325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8324</v>
      </c>
      <c r="R543" t="s">
        <v>8325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8324</v>
      </c>
      <c r="R544" t="s">
        <v>8325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8324</v>
      </c>
      <c r="R545" t="s">
        <v>8325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8324</v>
      </c>
      <c r="R546" t="s">
        <v>8325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8324</v>
      </c>
      <c r="R547" t="s">
        <v>8325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8324</v>
      </c>
      <c r="R548" t="s">
        <v>8325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8324</v>
      </c>
      <c r="R549" t="s">
        <v>8325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8324</v>
      </c>
      <c r="R550" t="s">
        <v>8325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8324</v>
      </c>
      <c r="R551" t="s">
        <v>8325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8324</v>
      </c>
      <c r="R552" t="s">
        <v>8325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8324</v>
      </c>
      <c r="R553" t="s">
        <v>8325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8324</v>
      </c>
      <c r="R554" t="s">
        <v>8325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8324</v>
      </c>
      <c r="R555" t="s">
        <v>8325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8324</v>
      </c>
      <c r="R556" t="s">
        <v>8325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8324</v>
      </c>
      <c r="R557" t="s">
        <v>8325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8324</v>
      </c>
      <c r="R558" t="s">
        <v>8325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8324</v>
      </c>
      <c r="R559" t="s">
        <v>8325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8324</v>
      </c>
      <c r="R560" t="s">
        <v>8325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8324</v>
      </c>
      <c r="R561" t="s">
        <v>8325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8324</v>
      </c>
      <c r="R562" t="s">
        <v>8325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8324</v>
      </c>
      <c r="R563" t="s">
        <v>8325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8324</v>
      </c>
      <c r="R564" t="s">
        <v>8325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8324</v>
      </c>
      <c r="R565" t="s">
        <v>8325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8324</v>
      </c>
      <c r="R566" t="s">
        <v>8325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8324</v>
      </c>
      <c r="R567" t="s">
        <v>8325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8324</v>
      </c>
      <c r="R568" t="s">
        <v>8325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8324</v>
      </c>
      <c r="R569" t="s">
        <v>8325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36">ROUND(E570/D570*100,0)</f>
        <v>1</v>
      </c>
      <c r="P570">
        <f t="shared" ref="P570:P633" si="37">IFERROR(ROUND(E570/L570,2),0)</f>
        <v>49</v>
      </c>
      <c r="Q570" s="10" t="s">
        <v>8324</v>
      </c>
      <c r="R570" t="s">
        <v>8325</v>
      </c>
      <c r="S570" s="16">
        <f t="shared" ref="S570:S633" si="38">(((J570/60)/60)/24)+DATE(1970,1,1)</f>
        <v>42348.9215625</v>
      </c>
      <c r="T570" s="16">
        <f t="shared" ref="T570:T633" si="39">(((I570/60)/60)/24)+DATE(1970,1,1)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0" t="s">
        <v>8324</v>
      </c>
      <c r="R571" t="s">
        <v>8325</v>
      </c>
      <c r="S571" s="16">
        <f t="shared" si="38"/>
        <v>42340.847361111111</v>
      </c>
      <c r="T571" s="16">
        <f t="shared" si="39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0" t="s">
        <v>8324</v>
      </c>
      <c r="R572" t="s">
        <v>8325</v>
      </c>
      <c r="S572" s="16">
        <f t="shared" si="38"/>
        <v>42388.798252314817</v>
      </c>
      <c r="T572" s="16">
        <f t="shared" si="39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0" t="s">
        <v>8324</v>
      </c>
      <c r="R573" t="s">
        <v>8325</v>
      </c>
      <c r="S573" s="16">
        <f t="shared" si="38"/>
        <v>42192.816238425927</v>
      </c>
      <c r="T573" s="16">
        <f t="shared" si="39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0" t="s">
        <v>8324</v>
      </c>
      <c r="R574" t="s">
        <v>8325</v>
      </c>
      <c r="S574" s="16">
        <f t="shared" si="38"/>
        <v>42282.71629629629</v>
      </c>
      <c r="T574" s="16">
        <f t="shared" si="39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0" t="s">
        <v>8324</v>
      </c>
      <c r="R575" t="s">
        <v>8325</v>
      </c>
      <c r="S575" s="16">
        <f t="shared" si="38"/>
        <v>41963.050127314811</v>
      </c>
      <c r="T575" s="16">
        <f t="shared" si="39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0" t="s">
        <v>8324</v>
      </c>
      <c r="R576" t="s">
        <v>8325</v>
      </c>
      <c r="S576" s="16">
        <f t="shared" si="38"/>
        <v>42632.443368055552</v>
      </c>
      <c r="T576" s="16">
        <f t="shared" si="39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0" t="s">
        <v>8324</v>
      </c>
      <c r="R577" t="s">
        <v>8325</v>
      </c>
      <c r="S577" s="16">
        <f t="shared" si="38"/>
        <v>42138.692627314813</v>
      </c>
      <c r="T577" s="16">
        <f t="shared" si="39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0" t="s">
        <v>8324</v>
      </c>
      <c r="R578" t="s">
        <v>8325</v>
      </c>
      <c r="S578" s="16">
        <f t="shared" si="38"/>
        <v>42031.471666666665</v>
      </c>
      <c r="T578" s="16">
        <f t="shared" si="39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8324</v>
      </c>
      <c r="R579" t="s">
        <v>8325</v>
      </c>
      <c r="S579" s="16">
        <f t="shared" si="38"/>
        <v>42450.589143518519</v>
      </c>
      <c r="T579" s="16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8324</v>
      </c>
      <c r="R580" t="s">
        <v>8325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8324</v>
      </c>
      <c r="R581" t="s">
        <v>8325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8324</v>
      </c>
      <c r="R582" t="s">
        <v>8325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8324</v>
      </c>
      <c r="R583" t="s">
        <v>8325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8324</v>
      </c>
      <c r="R584" t="s">
        <v>8325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8324</v>
      </c>
      <c r="R585" t="s">
        <v>8325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8324</v>
      </c>
      <c r="R586" t="s">
        <v>8325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8324</v>
      </c>
      <c r="R587" t="s">
        <v>8325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8324</v>
      </c>
      <c r="R588" t="s">
        <v>8325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8324</v>
      </c>
      <c r="R589" t="s">
        <v>8325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8324</v>
      </c>
      <c r="R590" t="s">
        <v>8325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8324</v>
      </c>
      <c r="R591" t="s">
        <v>8325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8324</v>
      </c>
      <c r="R592" t="s">
        <v>8325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8324</v>
      </c>
      <c r="R593" t="s">
        <v>8325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8324</v>
      </c>
      <c r="R594" t="s">
        <v>8325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8324</v>
      </c>
      <c r="R595" t="s">
        <v>8325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8324</v>
      </c>
      <c r="R596" t="s">
        <v>8325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8324</v>
      </c>
      <c r="R597" t="s">
        <v>8325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8324</v>
      </c>
      <c r="R598" t="s">
        <v>8325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8324</v>
      </c>
      <c r="R599" t="s">
        <v>8325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8324</v>
      </c>
      <c r="R600" t="s">
        <v>8325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8324</v>
      </c>
      <c r="R601" t="s">
        <v>8325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4</v>
      </c>
      <c r="Q602" s="10" t="s">
        <v>8324</v>
      </c>
      <c r="R602" t="s">
        <v>8325</v>
      </c>
      <c r="S602" s="16">
        <f t="shared" si="38"/>
        <v>42131.455439814818</v>
      </c>
      <c r="T602" s="16">
        <f t="shared" si="39"/>
        <v>42161.44930555555</v>
      </c>
    </row>
    <row r="603" spans="1:20" ht="48" hidden="1" x14ac:dyDescent="0.2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36"/>
        <v>0</v>
      </c>
      <c r="P603">
        <f t="shared" si="37"/>
        <v>1</v>
      </c>
      <c r="Q603" s="10" t="s">
        <v>8333</v>
      </c>
      <c r="R603" t="s">
        <v>8334</v>
      </c>
      <c r="S603" s="16">
        <f t="shared" si="38"/>
        <v>41918.818460648145</v>
      </c>
      <c r="T603" s="16">
        <f t="shared" si="39"/>
        <v>41948.860127314816</v>
      </c>
    </row>
    <row r="604" spans="1:20" ht="48" hidden="1" x14ac:dyDescent="0.2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36"/>
        <v>0</v>
      </c>
      <c r="P604">
        <f t="shared" si="37"/>
        <v>0</v>
      </c>
      <c r="Q604" s="10" t="s">
        <v>8330</v>
      </c>
      <c r="R604" t="s">
        <v>8341</v>
      </c>
      <c r="S604" s="16">
        <f t="shared" si="38"/>
        <v>41827.919166666667</v>
      </c>
      <c r="T604" s="16">
        <f t="shared" si="39"/>
        <v>41858.291666666664</v>
      </c>
    </row>
    <row r="605" spans="1:20" ht="48" hidden="1" x14ac:dyDescent="0.2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36"/>
        <v>0</v>
      </c>
      <c r="P605">
        <f t="shared" si="37"/>
        <v>0</v>
      </c>
      <c r="Q605" s="10" t="s">
        <v>8324</v>
      </c>
      <c r="R605" t="s">
        <v>8325</v>
      </c>
      <c r="S605" s="16">
        <f t="shared" si="38"/>
        <v>42101.633703703701</v>
      </c>
      <c r="T605" s="16">
        <f t="shared" si="39"/>
        <v>42161.633703703701</v>
      </c>
    </row>
    <row r="606" spans="1:20" ht="48" hidden="1" x14ac:dyDescent="0.2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8324</v>
      </c>
      <c r="R606" t="s">
        <v>8325</v>
      </c>
      <c r="S606" s="16">
        <f t="shared" si="38"/>
        <v>42150.777731481481</v>
      </c>
      <c r="T606" s="16">
        <f t="shared" si="39"/>
        <v>42180.777731481481</v>
      </c>
    </row>
    <row r="607" spans="1:20" ht="48" hidden="1" x14ac:dyDescent="0.2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36"/>
        <v>2</v>
      </c>
      <c r="P607">
        <f t="shared" si="37"/>
        <v>17.5</v>
      </c>
      <c r="Q607" s="10" t="s">
        <v>8322</v>
      </c>
      <c r="R607" t="s">
        <v>8358</v>
      </c>
      <c r="S607" s="16">
        <f t="shared" si="38"/>
        <v>42079.857974537037</v>
      </c>
      <c r="T607" s="16">
        <f t="shared" si="39"/>
        <v>42125.916666666672</v>
      </c>
    </row>
    <row r="608" spans="1:20" ht="16" hidden="1" x14ac:dyDescent="0.2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36"/>
        <v>0</v>
      </c>
      <c r="P608">
        <f t="shared" si="37"/>
        <v>0</v>
      </c>
      <c r="Q608" s="10" t="s">
        <v>8333</v>
      </c>
      <c r="R608" t="s">
        <v>8334</v>
      </c>
      <c r="S608" s="16">
        <f t="shared" si="38"/>
        <v>42231.7971875</v>
      </c>
      <c r="T608" s="16">
        <f t="shared" si="39"/>
        <v>42261.7971875</v>
      </c>
    </row>
    <row r="609" spans="1:20" ht="48" hidden="1" x14ac:dyDescent="0.2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36"/>
        <v>0</v>
      </c>
      <c r="P609">
        <f t="shared" si="37"/>
        <v>0</v>
      </c>
      <c r="Q609" s="10" t="s">
        <v>8333</v>
      </c>
      <c r="R609" t="s">
        <v>8334</v>
      </c>
      <c r="S609" s="16">
        <f t="shared" si="38"/>
        <v>41831.851840277777</v>
      </c>
      <c r="T609" s="16">
        <f t="shared" si="39"/>
        <v>41861.916666666664</v>
      </c>
    </row>
    <row r="610" spans="1:20" ht="16" hidden="1" x14ac:dyDescent="0.2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36"/>
        <v>0</v>
      </c>
      <c r="P610">
        <f t="shared" si="37"/>
        <v>0</v>
      </c>
      <c r="Q610" s="10" t="s">
        <v>8330</v>
      </c>
      <c r="R610" t="s">
        <v>8341</v>
      </c>
      <c r="S610" s="16">
        <f t="shared" si="38"/>
        <v>41110.680138888885</v>
      </c>
      <c r="T610" s="16">
        <f t="shared" si="39"/>
        <v>41118.666666666664</v>
      </c>
    </row>
    <row r="611" spans="1:20" ht="32" hidden="1" x14ac:dyDescent="0.2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36"/>
        <v>0</v>
      </c>
      <c r="P611">
        <f t="shared" si="37"/>
        <v>0</v>
      </c>
      <c r="Q611" s="10" t="s">
        <v>8330</v>
      </c>
      <c r="R611" t="s">
        <v>8341</v>
      </c>
      <c r="S611" s="16">
        <f t="shared" si="38"/>
        <v>40883.962581018517</v>
      </c>
      <c r="T611" s="16">
        <f t="shared" si="39"/>
        <v>40913.962581018517</v>
      </c>
    </row>
    <row r="612" spans="1:20" ht="48" hidden="1" x14ac:dyDescent="0.2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s="10" t="s">
        <v>8324</v>
      </c>
      <c r="R612" t="s">
        <v>8326</v>
      </c>
      <c r="S612" s="16">
        <f t="shared" si="38"/>
        <v>41806.106770833336</v>
      </c>
      <c r="T612" s="16">
        <f t="shared" si="39"/>
        <v>41836.106770833336</v>
      </c>
    </row>
    <row r="613" spans="1:20" ht="48" hidden="1" x14ac:dyDescent="0.2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36"/>
        <v>5</v>
      </c>
      <c r="P613">
        <f t="shared" si="37"/>
        <v>41.67</v>
      </c>
      <c r="Q613" s="10" t="s">
        <v>8327</v>
      </c>
      <c r="R613" t="s">
        <v>8345</v>
      </c>
      <c r="S613" s="16">
        <f t="shared" si="38"/>
        <v>42404.033090277779</v>
      </c>
      <c r="T613" s="16">
        <f t="shared" si="39"/>
        <v>42428.999305555553</v>
      </c>
    </row>
    <row r="614" spans="1:20" ht="48" hidden="1" x14ac:dyDescent="0.2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8324</v>
      </c>
      <c r="R614" t="s">
        <v>8325</v>
      </c>
      <c r="S614" s="16">
        <f t="shared" si="38"/>
        <v>42669.870173611111</v>
      </c>
      <c r="T614" s="16">
        <f t="shared" si="39"/>
        <v>42699.911840277782</v>
      </c>
    </row>
    <row r="615" spans="1:20" ht="48" hidden="1" x14ac:dyDescent="0.2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36"/>
        <v>1</v>
      </c>
      <c r="P615">
        <f t="shared" si="37"/>
        <v>12</v>
      </c>
      <c r="Q615" s="10" t="s">
        <v>8324</v>
      </c>
      <c r="R615" t="s">
        <v>8354</v>
      </c>
      <c r="S615" s="16">
        <f t="shared" si="38"/>
        <v>42200.261793981481</v>
      </c>
      <c r="T615" s="16">
        <f t="shared" si="39"/>
        <v>42230.261793981481</v>
      </c>
    </row>
    <row r="616" spans="1:20" ht="48" hidden="1" x14ac:dyDescent="0.2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36"/>
        <v>1</v>
      </c>
      <c r="P616">
        <f t="shared" si="37"/>
        <v>25</v>
      </c>
      <c r="Q616" s="10" t="s">
        <v>8330</v>
      </c>
      <c r="R616" t="s">
        <v>8341</v>
      </c>
      <c r="S616" s="16">
        <f t="shared" si="38"/>
        <v>40985.459803240738</v>
      </c>
      <c r="T616" s="16">
        <f t="shared" si="39"/>
        <v>41015.666666666664</v>
      </c>
    </row>
    <row r="617" spans="1:20" ht="48" hidden="1" x14ac:dyDescent="0.2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36"/>
        <v>0</v>
      </c>
      <c r="P617">
        <f t="shared" si="37"/>
        <v>4</v>
      </c>
      <c r="Q617" s="10" t="s">
        <v>8320</v>
      </c>
      <c r="R617" t="s">
        <v>8321</v>
      </c>
      <c r="S617" s="16">
        <f t="shared" si="38"/>
        <v>42396.911712962959</v>
      </c>
      <c r="T617" s="16">
        <f t="shared" si="39"/>
        <v>42426.911712962959</v>
      </c>
    </row>
    <row r="618" spans="1:20" ht="48" hidden="1" x14ac:dyDescent="0.2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36"/>
        <v>0</v>
      </c>
      <c r="P618">
        <f t="shared" si="37"/>
        <v>1</v>
      </c>
      <c r="Q618" s="10" t="s">
        <v>8320</v>
      </c>
      <c r="R618" t="s">
        <v>8321</v>
      </c>
      <c r="S618" s="16">
        <f t="shared" si="38"/>
        <v>42096.704976851848</v>
      </c>
      <c r="T618" s="16">
        <f t="shared" si="39"/>
        <v>42112.427777777775</v>
      </c>
    </row>
    <row r="619" spans="1:20" ht="48" hidden="1" x14ac:dyDescent="0.2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36"/>
        <v>13</v>
      </c>
      <c r="P619">
        <f t="shared" si="37"/>
        <v>80.599999999999994</v>
      </c>
      <c r="Q619" s="10" t="s">
        <v>8320</v>
      </c>
      <c r="R619" t="s">
        <v>8321</v>
      </c>
      <c r="S619" s="16">
        <f t="shared" si="38"/>
        <v>41788.381909722222</v>
      </c>
      <c r="T619" s="16">
        <f t="shared" si="39"/>
        <v>41821.791666666664</v>
      </c>
    </row>
    <row r="620" spans="1:20" ht="48" hidden="1" x14ac:dyDescent="0.2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36"/>
        <v>0</v>
      </c>
      <c r="P620">
        <f t="shared" si="37"/>
        <v>0</v>
      </c>
      <c r="Q620" s="10" t="s">
        <v>8320</v>
      </c>
      <c r="R620" t="s">
        <v>8321</v>
      </c>
      <c r="S620" s="16">
        <f t="shared" si="38"/>
        <v>42096.410115740742</v>
      </c>
      <c r="T620" s="16">
        <f t="shared" si="39"/>
        <v>42140.427777777775</v>
      </c>
    </row>
    <row r="621" spans="1:20" ht="48" hidden="1" x14ac:dyDescent="0.2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36"/>
        <v>0</v>
      </c>
      <c r="P621">
        <f t="shared" si="37"/>
        <v>10</v>
      </c>
      <c r="Q621" s="10" t="s">
        <v>8320</v>
      </c>
      <c r="R621" t="s">
        <v>8321</v>
      </c>
      <c r="S621" s="16">
        <f t="shared" si="38"/>
        <v>41938.893263888887</v>
      </c>
      <c r="T621" s="16">
        <f t="shared" si="39"/>
        <v>41959.934930555552</v>
      </c>
    </row>
    <row r="622" spans="1:20" ht="48" hidden="1" x14ac:dyDescent="0.2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36"/>
        <v>0</v>
      </c>
      <c r="P622">
        <f t="shared" si="37"/>
        <v>0</v>
      </c>
      <c r="Q622" s="10" t="s">
        <v>8333</v>
      </c>
      <c r="R622" t="s">
        <v>8334</v>
      </c>
      <c r="S622" s="16">
        <f t="shared" si="38"/>
        <v>42319.851388888885</v>
      </c>
      <c r="T622" s="16">
        <f t="shared" si="39"/>
        <v>42364.851388888885</v>
      </c>
    </row>
    <row r="623" spans="1:20" ht="48" hidden="1" x14ac:dyDescent="0.2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36"/>
        <v>4</v>
      </c>
      <c r="P623">
        <f t="shared" si="37"/>
        <v>44</v>
      </c>
      <c r="Q623" s="10" t="s">
        <v>8330</v>
      </c>
      <c r="R623" t="s">
        <v>8341</v>
      </c>
      <c r="S623" s="16">
        <f t="shared" si="38"/>
        <v>41509.905995370369</v>
      </c>
      <c r="T623" s="16">
        <f t="shared" si="39"/>
        <v>41569.905995370369</v>
      </c>
    </row>
    <row r="624" spans="1:20" ht="48" hidden="1" x14ac:dyDescent="0.2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36"/>
        <v>0</v>
      </c>
      <c r="P624">
        <f t="shared" si="37"/>
        <v>0</v>
      </c>
      <c r="Q624" s="10" t="s">
        <v>8324</v>
      </c>
      <c r="R624" t="s">
        <v>8325</v>
      </c>
      <c r="S624" s="16">
        <f t="shared" si="38"/>
        <v>42060.001805555556</v>
      </c>
      <c r="T624" s="16">
        <f t="shared" si="39"/>
        <v>42094.985416666663</v>
      </c>
    </row>
    <row r="625" spans="1:20" ht="48" hidden="1" x14ac:dyDescent="0.2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36"/>
        <v>11</v>
      </c>
      <c r="P625">
        <f t="shared" si="37"/>
        <v>81.58</v>
      </c>
      <c r="Q625" s="10" t="s">
        <v>8324</v>
      </c>
      <c r="R625" t="s">
        <v>8325</v>
      </c>
      <c r="S625" s="16">
        <f t="shared" si="38"/>
        <v>42318.925532407404</v>
      </c>
      <c r="T625" s="16">
        <f t="shared" si="39"/>
        <v>42348.925532407404</v>
      </c>
    </row>
    <row r="626" spans="1:20" ht="64" hidden="1" x14ac:dyDescent="0.2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36"/>
        <v>3</v>
      </c>
      <c r="P626">
        <f t="shared" si="37"/>
        <v>37.5</v>
      </c>
      <c r="Q626" s="10" t="s">
        <v>8324</v>
      </c>
      <c r="R626" t="s">
        <v>8325</v>
      </c>
      <c r="S626" s="16">
        <f t="shared" si="38"/>
        <v>42195.187534722223</v>
      </c>
      <c r="T626" s="16">
        <f t="shared" si="39"/>
        <v>42220.187534722223</v>
      </c>
    </row>
    <row r="627" spans="1:20" ht="32" hidden="1" x14ac:dyDescent="0.2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36"/>
        <v>1</v>
      </c>
      <c r="P627">
        <f t="shared" si="37"/>
        <v>14</v>
      </c>
      <c r="Q627" s="10" t="s">
        <v>8327</v>
      </c>
      <c r="R627" t="s">
        <v>8345</v>
      </c>
      <c r="S627" s="16">
        <f t="shared" si="38"/>
        <v>41481.996423611112</v>
      </c>
      <c r="T627" s="16">
        <f t="shared" si="39"/>
        <v>41514.996423611112</v>
      </c>
    </row>
    <row r="628" spans="1:20" ht="48" hidden="1" x14ac:dyDescent="0.2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36"/>
        <v>0</v>
      </c>
      <c r="P628">
        <f t="shared" si="37"/>
        <v>0</v>
      </c>
      <c r="Q628" s="10" t="s">
        <v>8333</v>
      </c>
      <c r="R628" t="s">
        <v>8334</v>
      </c>
      <c r="S628" s="16">
        <f t="shared" si="38"/>
        <v>42406.992418981477</v>
      </c>
      <c r="T628" s="16">
        <f t="shared" si="39"/>
        <v>42436.992418981477</v>
      </c>
    </row>
    <row r="629" spans="1:20" ht="48" hidden="1" x14ac:dyDescent="0.2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36"/>
        <v>53</v>
      </c>
      <c r="P629">
        <f t="shared" si="37"/>
        <v>44.76</v>
      </c>
      <c r="Q629" s="10" t="s">
        <v>8322</v>
      </c>
      <c r="R629" t="s">
        <v>8358</v>
      </c>
      <c r="S629" s="16">
        <f t="shared" si="38"/>
        <v>42372.624166666668</v>
      </c>
      <c r="T629" s="16">
        <f t="shared" si="39"/>
        <v>42402.624166666668</v>
      </c>
    </row>
    <row r="630" spans="1:20" ht="48" hidden="1" x14ac:dyDescent="0.2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36"/>
        <v>0</v>
      </c>
      <c r="P630">
        <f t="shared" si="37"/>
        <v>0</v>
      </c>
      <c r="Q630" s="10" t="s">
        <v>8320</v>
      </c>
      <c r="R630" t="s">
        <v>8321</v>
      </c>
      <c r="S630" s="16">
        <f t="shared" si="38"/>
        <v>42114.928726851853</v>
      </c>
      <c r="T630" s="16">
        <f t="shared" si="39"/>
        <v>42139.928726851853</v>
      </c>
    </row>
    <row r="631" spans="1:20" ht="48" hidden="1" x14ac:dyDescent="0.2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36"/>
        <v>6</v>
      </c>
      <c r="P631">
        <f t="shared" si="37"/>
        <v>29.25</v>
      </c>
      <c r="Q631" s="10" t="s">
        <v>8324</v>
      </c>
      <c r="R631" t="s">
        <v>8326</v>
      </c>
      <c r="S631" s="16">
        <f t="shared" si="38"/>
        <v>41977.040185185186</v>
      </c>
      <c r="T631" s="16">
        <f t="shared" si="39"/>
        <v>41985.299305555556</v>
      </c>
    </row>
    <row r="632" spans="1:20" ht="32" hidden="1" x14ac:dyDescent="0.2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36"/>
        <v>0</v>
      </c>
      <c r="P632">
        <f t="shared" si="37"/>
        <v>0</v>
      </c>
      <c r="Q632" s="10" t="s">
        <v>8333</v>
      </c>
      <c r="R632" t="s">
        <v>8334</v>
      </c>
      <c r="S632" s="16">
        <f t="shared" si="38"/>
        <v>42432.276712962965</v>
      </c>
      <c r="T632" s="16">
        <f t="shared" si="39"/>
        <v>42492.041666666672</v>
      </c>
    </row>
    <row r="633" spans="1:20" ht="48" hidden="1" x14ac:dyDescent="0.2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36"/>
        <v>0</v>
      </c>
      <c r="P633">
        <f t="shared" si="37"/>
        <v>0</v>
      </c>
      <c r="Q633" s="10" t="s">
        <v>8327</v>
      </c>
      <c r="R633" t="s">
        <v>8345</v>
      </c>
      <c r="S633" s="16">
        <f t="shared" si="38"/>
        <v>40079.566157407404</v>
      </c>
      <c r="T633" s="16">
        <f t="shared" si="39"/>
        <v>40149.034722222219</v>
      </c>
    </row>
    <row r="634" spans="1:20" ht="48" hidden="1" x14ac:dyDescent="0.2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ref="O634:O697" si="40">ROUND(E634/D634*100,0)</f>
        <v>3</v>
      </c>
      <c r="P634">
        <f t="shared" ref="P634:P697" si="41">IFERROR(ROUND(E634/L634,2),0)</f>
        <v>100</v>
      </c>
      <c r="Q634" s="10" t="s">
        <v>8327</v>
      </c>
      <c r="R634" t="s">
        <v>8345</v>
      </c>
      <c r="S634" s="16">
        <f t="shared" ref="S634:S697" si="42">(((J634/60)/60)/24)+DATE(1970,1,1)</f>
        <v>40672.729872685188</v>
      </c>
      <c r="T634" s="16">
        <f t="shared" ref="T634:T697" si="43">(((I634/60)/60)/24)+DATE(1970,1,1)</f>
        <v>40702.729872685188</v>
      </c>
    </row>
    <row r="635" spans="1:20" ht="48" hidden="1" x14ac:dyDescent="0.2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40"/>
        <v>0</v>
      </c>
      <c r="P635">
        <f t="shared" si="41"/>
        <v>0</v>
      </c>
      <c r="Q635" s="10" t="s">
        <v>8324</v>
      </c>
      <c r="R635" t="s">
        <v>8325</v>
      </c>
      <c r="S635" s="16">
        <f t="shared" si="42"/>
        <v>42157.916481481487</v>
      </c>
      <c r="T635" s="16">
        <f t="shared" si="43"/>
        <v>42187.916481481487</v>
      </c>
    </row>
    <row r="636" spans="1:20" ht="48" hidden="1" x14ac:dyDescent="0.2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40"/>
        <v>0</v>
      </c>
      <c r="P636">
        <f t="shared" si="41"/>
        <v>0</v>
      </c>
      <c r="Q636" s="10" t="s">
        <v>8324</v>
      </c>
      <c r="R636" t="s">
        <v>8325</v>
      </c>
      <c r="S636" s="16">
        <f t="shared" si="42"/>
        <v>42276.120636574073</v>
      </c>
      <c r="T636" s="16">
        <f t="shared" si="43"/>
        <v>42306.120636574073</v>
      </c>
    </row>
    <row r="637" spans="1:20" ht="64" hidden="1" x14ac:dyDescent="0.2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40"/>
        <v>0</v>
      </c>
      <c r="P637">
        <f t="shared" si="41"/>
        <v>0</v>
      </c>
      <c r="Q637" s="10" t="s">
        <v>8333</v>
      </c>
      <c r="R637" t="s">
        <v>8334</v>
      </c>
      <c r="S637" s="16">
        <f t="shared" si="42"/>
        <v>42483.797395833331</v>
      </c>
      <c r="T637" s="16">
        <f t="shared" si="43"/>
        <v>42527.839583333334</v>
      </c>
    </row>
    <row r="638" spans="1:20" ht="48" hidden="1" x14ac:dyDescent="0.2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40"/>
        <v>8</v>
      </c>
      <c r="P638">
        <f t="shared" si="41"/>
        <v>37.56</v>
      </c>
      <c r="Q638" s="10" t="s">
        <v>8320</v>
      </c>
      <c r="R638" t="s">
        <v>8321</v>
      </c>
      <c r="S638" s="16">
        <f t="shared" si="42"/>
        <v>42200.542268518519</v>
      </c>
      <c r="T638" s="16">
        <f t="shared" si="43"/>
        <v>42227.542268518519</v>
      </c>
    </row>
    <row r="639" spans="1:20" ht="48" hidden="1" x14ac:dyDescent="0.2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40"/>
        <v>1</v>
      </c>
      <c r="P639">
        <f t="shared" si="41"/>
        <v>28</v>
      </c>
      <c r="Q639" s="10" t="s">
        <v>8324</v>
      </c>
      <c r="R639" t="s">
        <v>8326</v>
      </c>
      <c r="S639" s="16">
        <f t="shared" si="42"/>
        <v>42082.702800925923</v>
      </c>
      <c r="T639" s="16">
        <f t="shared" si="43"/>
        <v>42112.702800925923</v>
      </c>
    </row>
    <row r="640" spans="1:20" ht="32" hidden="1" x14ac:dyDescent="0.2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40"/>
        <v>0</v>
      </c>
      <c r="P640">
        <f t="shared" si="41"/>
        <v>0</v>
      </c>
      <c r="Q640" s="10" t="s">
        <v>8320</v>
      </c>
      <c r="R640" t="s">
        <v>8321</v>
      </c>
      <c r="S640" s="16">
        <f t="shared" si="42"/>
        <v>42221.909930555557</v>
      </c>
      <c r="T640" s="16">
        <f t="shared" si="43"/>
        <v>42251.708333333328</v>
      </c>
    </row>
    <row r="641" spans="1:20" ht="48" hidden="1" x14ac:dyDescent="0.2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40"/>
        <v>0</v>
      </c>
      <c r="P641">
        <f t="shared" si="41"/>
        <v>0</v>
      </c>
      <c r="Q641" s="10" t="s">
        <v>8320</v>
      </c>
      <c r="R641" t="s">
        <v>8321</v>
      </c>
      <c r="S641" s="16">
        <f t="shared" si="42"/>
        <v>41904.07671296296</v>
      </c>
      <c r="T641" s="16">
        <f t="shared" si="43"/>
        <v>41934.07671296296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0" t="s">
        <v>8324</v>
      </c>
      <c r="R642" t="s">
        <v>8326</v>
      </c>
      <c r="S642" s="16">
        <f t="shared" si="42"/>
        <v>42683.420312500006</v>
      </c>
      <c r="T642" s="16">
        <f t="shared" si="43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8324</v>
      </c>
      <c r="R643" t="s">
        <v>8326</v>
      </c>
      <c r="S643" s="16">
        <f t="shared" si="42"/>
        <v>42199.57</v>
      </c>
      <c r="T643" s="16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8324</v>
      </c>
      <c r="R644" t="s">
        <v>8326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8324</v>
      </c>
      <c r="R645" t="s">
        <v>8326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8324</v>
      </c>
      <c r="R646" t="s">
        <v>8326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8324</v>
      </c>
      <c r="R647" t="s">
        <v>8326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8324</v>
      </c>
      <c r="R648" t="s">
        <v>8326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8324</v>
      </c>
      <c r="R649" t="s">
        <v>8326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8324</v>
      </c>
      <c r="R650" t="s">
        <v>8326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8324</v>
      </c>
      <c r="R651" t="s">
        <v>8326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8324</v>
      </c>
      <c r="R652" t="s">
        <v>8326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8324</v>
      </c>
      <c r="R653" t="s">
        <v>8326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8324</v>
      </c>
      <c r="R654" t="s">
        <v>8326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8324</v>
      </c>
      <c r="R655" t="s">
        <v>8326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8324</v>
      </c>
      <c r="R656" t="s">
        <v>8326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8324</v>
      </c>
      <c r="R657" t="s">
        <v>8326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8324</v>
      </c>
      <c r="R658" t="s">
        <v>8326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8324</v>
      </c>
      <c r="R659" t="s">
        <v>8326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8324</v>
      </c>
      <c r="R660" t="s">
        <v>8326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8324</v>
      </c>
      <c r="R661" t="s">
        <v>8326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8324</v>
      </c>
      <c r="R662" t="s">
        <v>8326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8324</v>
      </c>
      <c r="R663" t="s">
        <v>8326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8324</v>
      </c>
      <c r="R664" t="s">
        <v>8326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8324</v>
      </c>
      <c r="R665" t="s">
        <v>8326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8324</v>
      </c>
      <c r="R666" t="s">
        <v>8326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8324</v>
      </c>
      <c r="R667" t="s">
        <v>8326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8324</v>
      </c>
      <c r="R668" t="s">
        <v>8326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8324</v>
      </c>
      <c r="R669" t="s">
        <v>8326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8324</v>
      </c>
      <c r="R670" t="s">
        <v>8326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8324</v>
      </c>
      <c r="R671" t="s">
        <v>8326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8324</v>
      </c>
      <c r="R672" t="s">
        <v>8326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8324</v>
      </c>
      <c r="R673" t="s">
        <v>8326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8324</v>
      </c>
      <c r="R674" t="s">
        <v>8326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8324</v>
      </c>
      <c r="R675" t="s">
        <v>8326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8324</v>
      </c>
      <c r="R676" t="s">
        <v>8326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8324</v>
      </c>
      <c r="R677" t="s">
        <v>8326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8324</v>
      </c>
      <c r="R678" t="s">
        <v>8326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8324</v>
      </c>
      <c r="R679" t="s">
        <v>8326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8324</v>
      </c>
      <c r="R680" t="s">
        <v>8326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8324</v>
      </c>
      <c r="R681" t="s">
        <v>8326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8324</v>
      </c>
      <c r="R682" t="s">
        <v>8326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8324</v>
      </c>
      <c r="R683" t="s">
        <v>8326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8324</v>
      </c>
      <c r="R684" t="s">
        <v>8326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8324</v>
      </c>
      <c r="R685" t="s">
        <v>8326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8324</v>
      </c>
      <c r="R686" t="s">
        <v>8326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8324</v>
      </c>
      <c r="R687" t="s">
        <v>8326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8324</v>
      </c>
      <c r="R688" t="s">
        <v>8326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8324</v>
      </c>
      <c r="R689" t="s">
        <v>8326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8324</v>
      </c>
      <c r="R690" t="s">
        <v>8326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8324</v>
      </c>
      <c r="R691" t="s">
        <v>8326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8324</v>
      </c>
      <c r="R692" t="s">
        <v>8326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8324</v>
      </c>
      <c r="R693" t="s">
        <v>8326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8324</v>
      </c>
      <c r="R694" t="s">
        <v>8326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8324</v>
      </c>
      <c r="R695" t="s">
        <v>8326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8324</v>
      </c>
      <c r="R696" t="s">
        <v>8326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8324</v>
      </c>
      <c r="R697" t="s">
        <v>8326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44">ROUND(E698/D698*100,0)</f>
        <v>0</v>
      </c>
      <c r="P698">
        <f t="shared" ref="P698:P761" si="45">IFERROR(ROUND(E698/L698,2),0)</f>
        <v>1</v>
      </c>
      <c r="Q698" s="10" t="s">
        <v>8324</v>
      </c>
      <c r="R698" t="s">
        <v>8326</v>
      </c>
      <c r="S698" s="16">
        <f t="shared" ref="S698:S761" si="46">(((J698/60)/60)/24)+DATE(1970,1,1)</f>
        <v>41815.927106481482</v>
      </c>
      <c r="T698" s="16">
        <f t="shared" ref="T698:T761" si="47">(((I698/60)/60)/24)+DATE(1970,1,1)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0" t="s">
        <v>8324</v>
      </c>
      <c r="R699" t="s">
        <v>8326</v>
      </c>
      <c r="S699" s="16">
        <f t="shared" si="46"/>
        <v>42388.523020833338</v>
      </c>
      <c r="T699" s="16">
        <f t="shared" si="47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0" t="s">
        <v>8324</v>
      </c>
      <c r="R700" t="s">
        <v>8326</v>
      </c>
      <c r="S700" s="16">
        <f t="shared" si="46"/>
        <v>41866.931076388886</v>
      </c>
      <c r="T700" s="16">
        <f t="shared" si="47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0" t="s">
        <v>8324</v>
      </c>
      <c r="R701" t="s">
        <v>8326</v>
      </c>
      <c r="S701" s="16">
        <f t="shared" si="46"/>
        <v>41563.485509259262</v>
      </c>
      <c r="T701" s="16">
        <f t="shared" si="47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0" t="s">
        <v>8324</v>
      </c>
      <c r="R702" t="s">
        <v>8326</v>
      </c>
      <c r="S702" s="16">
        <f t="shared" si="46"/>
        <v>42715.688437500001</v>
      </c>
      <c r="T702" s="16">
        <f t="shared" si="47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0" t="s">
        <v>8324</v>
      </c>
      <c r="R703" t="s">
        <v>8326</v>
      </c>
      <c r="S703" s="16">
        <f t="shared" si="46"/>
        <v>41813.662962962961</v>
      </c>
      <c r="T703" s="16">
        <f t="shared" si="47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0" t="s">
        <v>8324</v>
      </c>
      <c r="R704" t="s">
        <v>8326</v>
      </c>
      <c r="S704" s="16">
        <f t="shared" si="46"/>
        <v>42668.726701388892</v>
      </c>
      <c r="T704" s="16">
        <f t="shared" si="47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0" t="s">
        <v>8324</v>
      </c>
      <c r="R705" t="s">
        <v>8326</v>
      </c>
      <c r="S705" s="16">
        <f t="shared" si="46"/>
        <v>42711.950798611113</v>
      </c>
      <c r="T705" s="16">
        <f t="shared" si="47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0" t="s">
        <v>8324</v>
      </c>
      <c r="R706" t="s">
        <v>8326</v>
      </c>
      <c r="S706" s="16">
        <f t="shared" si="46"/>
        <v>42726.192916666667</v>
      </c>
      <c r="T706" s="16">
        <f t="shared" si="47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8324</v>
      </c>
      <c r="R707" t="s">
        <v>8326</v>
      </c>
      <c r="S707" s="16">
        <f t="shared" si="46"/>
        <v>42726.491643518515</v>
      </c>
      <c r="T707" s="16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8324</v>
      </c>
      <c r="R708" t="s">
        <v>8326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8324</v>
      </c>
      <c r="R709" t="s">
        <v>8326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8324</v>
      </c>
      <c r="R710" t="s">
        <v>8326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8324</v>
      </c>
      <c r="R711" t="s">
        <v>8326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8324</v>
      </c>
      <c r="R712" t="s">
        <v>8326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8324</v>
      </c>
      <c r="R713" t="s">
        <v>8326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8324</v>
      </c>
      <c r="R714" t="s">
        <v>8326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8324</v>
      </c>
      <c r="R715" t="s">
        <v>8326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8324</v>
      </c>
      <c r="R716" t="s">
        <v>8326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8324</v>
      </c>
      <c r="R717" t="s">
        <v>8326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8324</v>
      </c>
      <c r="R718" t="s">
        <v>8326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8324</v>
      </c>
      <c r="R719" t="s">
        <v>8326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8324</v>
      </c>
      <c r="R720" t="s">
        <v>8326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8324</v>
      </c>
      <c r="R721" t="s">
        <v>8326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8327</v>
      </c>
      <c r="R722" t="s">
        <v>8328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8327</v>
      </c>
      <c r="R723" t="s">
        <v>8328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8327</v>
      </c>
      <c r="R724" t="s">
        <v>8328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8327</v>
      </c>
      <c r="R725" t="s">
        <v>8328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8327</v>
      </c>
      <c r="R726" t="s">
        <v>8328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8327</v>
      </c>
      <c r="R727" t="s">
        <v>8328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8327</v>
      </c>
      <c r="R728" t="s">
        <v>8328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8327</v>
      </c>
      <c r="R729" t="s">
        <v>8328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8327</v>
      </c>
      <c r="R730" t="s">
        <v>8328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8327</v>
      </c>
      <c r="R731" t="s">
        <v>8328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8327</v>
      </c>
      <c r="R732" t="s">
        <v>8328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8327</v>
      </c>
      <c r="R733" t="s">
        <v>8328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8327</v>
      </c>
      <c r="R734" t="s">
        <v>8328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8327</v>
      </c>
      <c r="R735" t="s">
        <v>8328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8327</v>
      </c>
      <c r="R736" t="s">
        <v>8328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8327</v>
      </c>
      <c r="R737" t="s">
        <v>8328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8327</v>
      </c>
      <c r="R738" t="s">
        <v>8328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8327</v>
      </c>
      <c r="R739" t="s">
        <v>8328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8327</v>
      </c>
      <c r="R740" t="s">
        <v>8328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8327</v>
      </c>
      <c r="R741" t="s">
        <v>8328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8327</v>
      </c>
      <c r="R742" t="s">
        <v>8328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8327</v>
      </c>
      <c r="R743" t="s">
        <v>8328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8327</v>
      </c>
      <c r="R744" t="s">
        <v>8328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8327</v>
      </c>
      <c r="R745" t="s">
        <v>8328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8327</v>
      </c>
      <c r="R746" t="s">
        <v>8328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8327</v>
      </c>
      <c r="R747" t="s">
        <v>8328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8327</v>
      </c>
      <c r="R748" t="s">
        <v>8328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8327</v>
      </c>
      <c r="R749" t="s">
        <v>8328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8327</v>
      </c>
      <c r="R750" t="s">
        <v>8328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8327</v>
      </c>
      <c r="R751" t="s">
        <v>8328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8327</v>
      </c>
      <c r="R752" t="s">
        <v>8328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8327</v>
      </c>
      <c r="R753" t="s">
        <v>8328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8327</v>
      </c>
      <c r="R754" t="s">
        <v>8328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8327</v>
      </c>
      <c r="R755" t="s">
        <v>8328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8327</v>
      </c>
      <c r="R756" t="s">
        <v>8328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8327</v>
      </c>
      <c r="R757" t="s">
        <v>8328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8327</v>
      </c>
      <c r="R758" t="s">
        <v>8328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8327</v>
      </c>
      <c r="R759" t="s">
        <v>8328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8327</v>
      </c>
      <c r="R760" t="s">
        <v>8328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8327</v>
      </c>
      <c r="R761" t="s">
        <v>8328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48">ROUND(E762/D762*100,0)</f>
        <v>0</v>
      </c>
      <c r="P762">
        <f t="shared" ref="P762:P825" si="49">IFERROR(ROUND(E762/L762,2),0)</f>
        <v>0</v>
      </c>
      <c r="Q762" s="10" t="s">
        <v>8327</v>
      </c>
      <c r="R762" t="s">
        <v>8329</v>
      </c>
      <c r="S762" s="16">
        <f t="shared" ref="S762:S825" si="50">(((J762/60)/60)/24)+DATE(1970,1,1)</f>
        <v>42670.764039351852</v>
      </c>
      <c r="T762" s="16">
        <f t="shared" ref="T762:T825" si="51">(((I762/60)/60)/24)+DATE(1970,1,1)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0" t="s">
        <v>8327</v>
      </c>
      <c r="R763" t="s">
        <v>8329</v>
      </c>
      <c r="S763" s="16">
        <f t="shared" si="50"/>
        <v>41642.751458333332</v>
      </c>
      <c r="T763" s="16">
        <f t="shared" si="5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0" t="s">
        <v>8327</v>
      </c>
      <c r="R764" t="s">
        <v>8329</v>
      </c>
      <c r="S764" s="16">
        <f t="shared" si="50"/>
        <v>42690.858449074076</v>
      </c>
      <c r="T764" s="16">
        <f t="shared" si="5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0" t="s">
        <v>8327</v>
      </c>
      <c r="R765" t="s">
        <v>8329</v>
      </c>
      <c r="S765" s="16">
        <f t="shared" si="50"/>
        <v>41471.446851851848</v>
      </c>
      <c r="T765" s="16">
        <f t="shared" si="51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0" t="s">
        <v>8327</v>
      </c>
      <c r="R766" t="s">
        <v>8329</v>
      </c>
      <c r="S766" s="16">
        <f t="shared" si="50"/>
        <v>42227.173159722224</v>
      </c>
      <c r="T766" s="16">
        <f t="shared" si="5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0" t="s">
        <v>8327</v>
      </c>
      <c r="R767" t="s">
        <v>8329</v>
      </c>
      <c r="S767" s="16">
        <f t="shared" si="50"/>
        <v>41901.542638888888</v>
      </c>
      <c r="T767" s="16">
        <f t="shared" si="5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0" t="s">
        <v>8327</v>
      </c>
      <c r="R768" t="s">
        <v>8329</v>
      </c>
      <c r="S768" s="16">
        <f t="shared" si="50"/>
        <v>42021.783368055556</v>
      </c>
      <c r="T768" s="16">
        <f t="shared" si="5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0" t="s">
        <v>8327</v>
      </c>
      <c r="R769" t="s">
        <v>8329</v>
      </c>
      <c r="S769" s="16">
        <f t="shared" si="50"/>
        <v>42115.143634259264</v>
      </c>
      <c r="T769" s="16">
        <f t="shared" si="5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0" t="s">
        <v>8327</v>
      </c>
      <c r="R770" t="s">
        <v>8329</v>
      </c>
      <c r="S770" s="16">
        <f t="shared" si="50"/>
        <v>41594.207060185188</v>
      </c>
      <c r="T770" s="16">
        <f t="shared" si="5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8327</v>
      </c>
      <c r="R771" t="s">
        <v>8329</v>
      </c>
      <c r="S771" s="16">
        <f t="shared" si="50"/>
        <v>41604.996458333335</v>
      </c>
      <c r="T771" s="16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8327</v>
      </c>
      <c r="R772" t="s">
        <v>8329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8327</v>
      </c>
      <c r="R773" t="s">
        <v>8329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8327</v>
      </c>
      <c r="R774" t="s">
        <v>8329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8327</v>
      </c>
      <c r="R775" t="s">
        <v>8329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8327</v>
      </c>
      <c r="R776" t="s">
        <v>8329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8327</v>
      </c>
      <c r="R777" t="s">
        <v>8329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8327</v>
      </c>
      <c r="R778" t="s">
        <v>8329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8327</v>
      </c>
      <c r="R779" t="s">
        <v>8329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8327</v>
      </c>
      <c r="R780" t="s">
        <v>8329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8327</v>
      </c>
      <c r="R781" t="s">
        <v>8329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8330</v>
      </c>
      <c r="R782" t="s">
        <v>8314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8330</v>
      </c>
      <c r="R783" t="s">
        <v>8314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8330</v>
      </c>
      <c r="R784" t="s">
        <v>8314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8330</v>
      </c>
      <c r="R785" t="s">
        <v>8314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8330</v>
      </c>
      <c r="R786" t="s">
        <v>8314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8330</v>
      </c>
      <c r="R787" t="s">
        <v>8314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8330</v>
      </c>
      <c r="R788" t="s">
        <v>8314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8330</v>
      </c>
      <c r="R789" t="s">
        <v>8314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8330</v>
      </c>
      <c r="R790" t="s">
        <v>8314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8330</v>
      </c>
      <c r="R791" t="s">
        <v>8314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8330</v>
      </c>
      <c r="R792" t="s">
        <v>8314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8330</v>
      </c>
      <c r="R793" t="s">
        <v>8314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8330</v>
      </c>
      <c r="R794" t="s">
        <v>8314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8330</v>
      </c>
      <c r="R795" t="s">
        <v>8314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8330</v>
      </c>
      <c r="R796" t="s">
        <v>8314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8330</v>
      </c>
      <c r="R797" t="s">
        <v>8314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8330</v>
      </c>
      <c r="R798" t="s">
        <v>8314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8330</v>
      </c>
      <c r="R799" t="s">
        <v>8314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8330</v>
      </c>
      <c r="R800" t="s">
        <v>8314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8330</v>
      </c>
      <c r="R801" t="s">
        <v>8314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8330</v>
      </c>
      <c r="R802" t="s">
        <v>8314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8330</v>
      </c>
      <c r="R803" t="s">
        <v>8314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8330</v>
      </c>
      <c r="R804" t="s">
        <v>8314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8330</v>
      </c>
      <c r="R805" t="s">
        <v>8314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8330</v>
      </c>
      <c r="R806" t="s">
        <v>8314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8330</v>
      </c>
      <c r="R807" t="s">
        <v>8314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8330</v>
      </c>
      <c r="R808" t="s">
        <v>8314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8330</v>
      </c>
      <c r="R809" t="s">
        <v>8314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8330</v>
      </c>
      <c r="R810" t="s">
        <v>8314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8330</v>
      </c>
      <c r="R811" t="s">
        <v>8314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8330</v>
      </c>
      <c r="R812" t="s">
        <v>8314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8330</v>
      </c>
      <c r="R813" t="s">
        <v>8314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8330</v>
      </c>
      <c r="R814" t="s">
        <v>8314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8330</v>
      </c>
      <c r="R815" t="s">
        <v>8314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8330</v>
      </c>
      <c r="R816" t="s">
        <v>8314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8330</v>
      </c>
      <c r="R817" t="s">
        <v>8314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8330</v>
      </c>
      <c r="R818" t="s">
        <v>8314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8330</v>
      </c>
      <c r="R819" t="s">
        <v>8314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8330</v>
      </c>
      <c r="R820" t="s">
        <v>8314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8330</v>
      </c>
      <c r="R821" t="s">
        <v>8314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8330</v>
      </c>
      <c r="R822" t="s">
        <v>8314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8330</v>
      </c>
      <c r="R823" t="s">
        <v>8314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8330</v>
      </c>
      <c r="R824" t="s">
        <v>8314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8330</v>
      </c>
      <c r="R825" t="s">
        <v>8314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52">ROUND(E826/D826*100,0)</f>
        <v>134</v>
      </c>
      <c r="P826">
        <f t="shared" ref="P826:P889" si="53">IFERROR(ROUND(E826/L826,2),0)</f>
        <v>39.82</v>
      </c>
      <c r="Q826" s="10" t="s">
        <v>8330</v>
      </c>
      <c r="R826" t="s">
        <v>8314</v>
      </c>
      <c r="S826" s="16">
        <f t="shared" ref="S826:S889" si="54">(((J826/60)/60)/24)+DATE(1970,1,1)</f>
        <v>40250.242106481484</v>
      </c>
      <c r="T826" s="16">
        <f t="shared" ref="T826:T889" si="55"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0" t="s">
        <v>8330</v>
      </c>
      <c r="R827" t="s">
        <v>8314</v>
      </c>
      <c r="S827" s="16">
        <f t="shared" si="54"/>
        <v>41186.306527777779</v>
      </c>
      <c r="T827" s="16">
        <f t="shared" si="55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0" t="s">
        <v>8330</v>
      </c>
      <c r="R828" t="s">
        <v>8314</v>
      </c>
      <c r="S828" s="16">
        <f t="shared" si="54"/>
        <v>40973.038541666669</v>
      </c>
      <c r="T828" s="16">
        <f t="shared" si="55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0" t="s">
        <v>8330</v>
      </c>
      <c r="R829" t="s">
        <v>8314</v>
      </c>
      <c r="S829" s="16">
        <f t="shared" si="54"/>
        <v>40927.473460648151</v>
      </c>
      <c r="T829" s="16">
        <f t="shared" si="55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0" t="s">
        <v>8330</v>
      </c>
      <c r="R830" t="s">
        <v>8314</v>
      </c>
      <c r="S830" s="16">
        <f t="shared" si="54"/>
        <v>41073.050717592596</v>
      </c>
      <c r="T830" s="16">
        <f t="shared" si="55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0" t="s">
        <v>8330</v>
      </c>
      <c r="R831" t="s">
        <v>8314</v>
      </c>
      <c r="S831" s="16">
        <f t="shared" si="54"/>
        <v>42504.801388888889</v>
      </c>
      <c r="T831" s="16">
        <f t="shared" si="55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0" t="s">
        <v>8330</v>
      </c>
      <c r="R832" t="s">
        <v>8314</v>
      </c>
      <c r="S832" s="16">
        <f t="shared" si="54"/>
        <v>41325.525752314818</v>
      </c>
      <c r="T832" s="16">
        <f t="shared" si="55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0" t="s">
        <v>8330</v>
      </c>
      <c r="R833" t="s">
        <v>8314</v>
      </c>
      <c r="S833" s="16">
        <f t="shared" si="54"/>
        <v>40996.646921296298</v>
      </c>
      <c r="T833" s="16">
        <f t="shared" si="55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0" t="s">
        <v>8330</v>
      </c>
      <c r="R834" t="s">
        <v>8314</v>
      </c>
      <c r="S834" s="16">
        <f t="shared" si="54"/>
        <v>40869.675173611111</v>
      </c>
      <c r="T834" s="16">
        <f t="shared" si="55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8330</v>
      </c>
      <c r="R835" t="s">
        <v>8314</v>
      </c>
      <c r="S835" s="16">
        <f t="shared" si="54"/>
        <v>41718.878182870372</v>
      </c>
      <c r="T835" s="16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8330</v>
      </c>
      <c r="R836" t="s">
        <v>8314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8330</v>
      </c>
      <c r="R837" t="s">
        <v>8314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8330</v>
      </c>
      <c r="R838" t="s">
        <v>8314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8330</v>
      </c>
      <c r="R839" t="s">
        <v>8314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8330</v>
      </c>
      <c r="R840" t="s">
        <v>8314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8330</v>
      </c>
      <c r="R841" t="s">
        <v>8314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8330</v>
      </c>
      <c r="R842" t="s">
        <v>8315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8330</v>
      </c>
      <c r="R843" t="s">
        <v>8315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8330</v>
      </c>
      <c r="R844" t="s">
        <v>8315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8330</v>
      </c>
      <c r="R845" t="s">
        <v>8315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8330</v>
      </c>
      <c r="R846" t="s">
        <v>8315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8330</v>
      </c>
      <c r="R847" t="s">
        <v>8315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8330</v>
      </c>
      <c r="R848" t="s">
        <v>8315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8330</v>
      </c>
      <c r="R849" t="s">
        <v>8315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8330</v>
      </c>
      <c r="R850" t="s">
        <v>8315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8330</v>
      </c>
      <c r="R851" t="s">
        <v>8315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8330</v>
      </c>
      <c r="R852" t="s">
        <v>8315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8330</v>
      </c>
      <c r="R853" t="s">
        <v>8315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8330</v>
      </c>
      <c r="R854" t="s">
        <v>8315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8330</v>
      </c>
      <c r="R855" t="s">
        <v>8315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8330</v>
      </c>
      <c r="R856" t="s">
        <v>8315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8330</v>
      </c>
      <c r="R857" t="s">
        <v>8315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8330</v>
      </c>
      <c r="R858" t="s">
        <v>8315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8330</v>
      </c>
      <c r="R859" t="s">
        <v>8315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8330</v>
      </c>
      <c r="R860" t="s">
        <v>8315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8330</v>
      </c>
      <c r="R861" t="s">
        <v>8315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8330</v>
      </c>
      <c r="R862" t="s">
        <v>8316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8330</v>
      </c>
      <c r="R863" t="s">
        <v>8316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8330</v>
      </c>
      <c r="R864" t="s">
        <v>8316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8330</v>
      </c>
      <c r="R865" t="s">
        <v>8316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8330</v>
      </c>
      <c r="R866" t="s">
        <v>8316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8330</v>
      </c>
      <c r="R867" t="s">
        <v>8316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8330</v>
      </c>
      <c r="R868" t="s">
        <v>8316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8330</v>
      </c>
      <c r="R869" t="s">
        <v>8316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8330</v>
      </c>
      <c r="R870" t="s">
        <v>8316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8330</v>
      </c>
      <c r="R871" t="s">
        <v>8316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8330</v>
      </c>
      <c r="R872" t="s">
        <v>8316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8330</v>
      </c>
      <c r="R873" t="s">
        <v>8316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8330</v>
      </c>
      <c r="R874" t="s">
        <v>8316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8330</v>
      </c>
      <c r="R875" t="s">
        <v>8316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8330</v>
      </c>
      <c r="R876" t="s">
        <v>8316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8330</v>
      </c>
      <c r="R877" t="s">
        <v>8316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8330</v>
      </c>
      <c r="R878" t="s">
        <v>8316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8330</v>
      </c>
      <c r="R879" t="s">
        <v>8316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8330</v>
      </c>
      <c r="R880" t="s">
        <v>8316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8330</v>
      </c>
      <c r="R881" t="s">
        <v>8316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8330</v>
      </c>
      <c r="R882" t="s">
        <v>8331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8330</v>
      </c>
      <c r="R883" t="s">
        <v>8331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8330</v>
      </c>
      <c r="R884" t="s">
        <v>8331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8330</v>
      </c>
      <c r="R885" t="s">
        <v>8331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8330</v>
      </c>
      <c r="R886" t="s">
        <v>8331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8330</v>
      </c>
      <c r="R887" t="s">
        <v>8331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8330</v>
      </c>
      <c r="R888" t="s">
        <v>8331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8330</v>
      </c>
      <c r="R889" t="s">
        <v>8331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56">ROUND(E890/D890*100,0)</f>
        <v>7</v>
      </c>
      <c r="P890">
        <f t="shared" ref="P890:P953" si="57">IFERROR(ROUND(E890/L890,2),0)</f>
        <v>18</v>
      </c>
      <c r="Q890" s="10" t="s">
        <v>8330</v>
      </c>
      <c r="R890" t="s">
        <v>8331</v>
      </c>
      <c r="S890" s="16">
        <f t="shared" ref="S890:S953" si="58">(((J890/60)/60)/24)+DATE(1970,1,1)</f>
        <v>40751.753298611111</v>
      </c>
      <c r="T890" s="16">
        <f t="shared" ref="T890:T953" si="59">(((I890/60)/60)/24)+DATE(1970,1,1)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0" t="s">
        <v>8330</v>
      </c>
      <c r="R891" t="s">
        <v>8331</v>
      </c>
      <c r="S891" s="16">
        <f t="shared" si="58"/>
        <v>41887.784062500003</v>
      </c>
      <c r="T891" s="16">
        <f t="shared" si="59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0" t="s">
        <v>8330</v>
      </c>
      <c r="R892" t="s">
        <v>8331</v>
      </c>
      <c r="S892" s="16">
        <f t="shared" si="58"/>
        <v>41569.698831018519</v>
      </c>
      <c r="T892" s="16">
        <f t="shared" si="59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0" t="s">
        <v>8330</v>
      </c>
      <c r="R893" t="s">
        <v>8331</v>
      </c>
      <c r="S893" s="16">
        <f t="shared" si="58"/>
        <v>41842.031597222223</v>
      </c>
      <c r="T893" s="16">
        <f t="shared" si="59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0" t="s">
        <v>8330</v>
      </c>
      <c r="R894" t="s">
        <v>8331</v>
      </c>
      <c r="S894" s="16">
        <f t="shared" si="58"/>
        <v>40304.20003472222</v>
      </c>
      <c r="T894" s="16">
        <f t="shared" si="59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0" t="s">
        <v>8330</v>
      </c>
      <c r="R895" t="s">
        <v>8331</v>
      </c>
      <c r="S895" s="16">
        <f t="shared" si="58"/>
        <v>42065.897719907407</v>
      </c>
      <c r="T895" s="16">
        <f t="shared" si="59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0" t="s">
        <v>8330</v>
      </c>
      <c r="R896" t="s">
        <v>8331</v>
      </c>
      <c r="S896" s="16">
        <f t="shared" si="58"/>
        <v>42496.981597222228</v>
      </c>
      <c r="T896" s="16">
        <f t="shared" si="59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0" t="s">
        <v>8330</v>
      </c>
      <c r="R897" t="s">
        <v>8331</v>
      </c>
      <c r="S897" s="16">
        <f t="shared" si="58"/>
        <v>40431.127650462964</v>
      </c>
      <c r="T897" s="16">
        <f t="shared" si="59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0" t="s">
        <v>8330</v>
      </c>
      <c r="R898" t="s">
        <v>8331</v>
      </c>
      <c r="S898" s="16">
        <f t="shared" si="58"/>
        <v>42218.872986111113</v>
      </c>
      <c r="T898" s="16">
        <f t="shared" si="59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8330</v>
      </c>
      <c r="R899" t="s">
        <v>8331</v>
      </c>
      <c r="S899" s="16">
        <f t="shared" si="58"/>
        <v>41211.688750000001</v>
      </c>
      <c r="T899" s="16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8330</v>
      </c>
      <c r="R900" t="s">
        <v>8331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8330</v>
      </c>
      <c r="R901" t="s">
        <v>8331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8330</v>
      </c>
      <c r="R902" t="s">
        <v>8316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8330</v>
      </c>
      <c r="R903" t="s">
        <v>8316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8330</v>
      </c>
      <c r="R904" t="s">
        <v>8316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8330</v>
      </c>
      <c r="R905" t="s">
        <v>8316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8330</v>
      </c>
      <c r="R906" t="s">
        <v>8316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8330</v>
      </c>
      <c r="R907" t="s">
        <v>8316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8330</v>
      </c>
      <c r="R908" t="s">
        <v>8316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8330</v>
      </c>
      <c r="R909" t="s">
        <v>8316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8330</v>
      </c>
      <c r="R910" t="s">
        <v>8316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8330</v>
      </c>
      <c r="R911" t="s">
        <v>8316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8330</v>
      </c>
      <c r="R912" t="s">
        <v>8316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8330</v>
      </c>
      <c r="R913" t="s">
        <v>8316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8330</v>
      </c>
      <c r="R914" t="s">
        <v>8316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8330</v>
      </c>
      <c r="R915" t="s">
        <v>8316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8330</v>
      </c>
      <c r="R916" t="s">
        <v>8316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8330</v>
      </c>
      <c r="R917" t="s">
        <v>8316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8330</v>
      </c>
      <c r="R918" t="s">
        <v>8316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8330</v>
      </c>
      <c r="R919" t="s">
        <v>8316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8330</v>
      </c>
      <c r="R920" t="s">
        <v>8316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8330</v>
      </c>
      <c r="R921" t="s">
        <v>8316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8330</v>
      </c>
      <c r="R922" t="s">
        <v>8316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8330</v>
      </c>
      <c r="R923" t="s">
        <v>8316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8330</v>
      </c>
      <c r="R924" t="s">
        <v>8316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8330</v>
      </c>
      <c r="R925" t="s">
        <v>8316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8330</v>
      </c>
      <c r="R926" t="s">
        <v>8316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8330</v>
      </c>
      <c r="R927" t="s">
        <v>8316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8330</v>
      </c>
      <c r="R928" t="s">
        <v>8316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8330</v>
      </c>
      <c r="R929" t="s">
        <v>8316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8330</v>
      </c>
      <c r="R930" t="s">
        <v>8316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8330</v>
      </c>
      <c r="R931" t="s">
        <v>8316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8330</v>
      </c>
      <c r="R932" t="s">
        <v>8316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8330</v>
      </c>
      <c r="R933" t="s">
        <v>8316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8330</v>
      </c>
      <c r="R934" t="s">
        <v>8316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8330</v>
      </c>
      <c r="R935" t="s">
        <v>8316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8330</v>
      </c>
      <c r="R936" t="s">
        <v>8316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8330</v>
      </c>
      <c r="R937" t="s">
        <v>8316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8330</v>
      </c>
      <c r="R938" t="s">
        <v>8316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8330</v>
      </c>
      <c r="R939" t="s">
        <v>8316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8330</v>
      </c>
      <c r="R940" t="s">
        <v>8316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8330</v>
      </c>
      <c r="R941" t="s">
        <v>8316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8324</v>
      </c>
      <c r="R942" t="s">
        <v>8326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8324</v>
      </c>
      <c r="R943" t="s">
        <v>8326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8324</v>
      </c>
      <c r="R944" t="s">
        <v>8326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8324</v>
      </c>
      <c r="R945" t="s">
        <v>8326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8324</v>
      </c>
      <c r="R946" t="s">
        <v>8326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8324</v>
      </c>
      <c r="R947" t="s">
        <v>8326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8324</v>
      </c>
      <c r="R948" t="s">
        <v>8326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8324</v>
      </c>
      <c r="R949" t="s">
        <v>8326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8324</v>
      </c>
      <c r="R950" t="s">
        <v>8326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8324</v>
      </c>
      <c r="R951" t="s">
        <v>8326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8324</v>
      </c>
      <c r="R952" t="s">
        <v>8326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8324</v>
      </c>
      <c r="R953" t="s">
        <v>8326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60">ROUND(E954/D954*100,0)</f>
        <v>40</v>
      </c>
      <c r="P954">
        <f t="shared" ref="P954:P1017" si="61">IFERROR(ROUND(E954/L954,2),0)</f>
        <v>99.86</v>
      </c>
      <c r="Q954" s="10" t="s">
        <v>8324</v>
      </c>
      <c r="R954" t="s">
        <v>8326</v>
      </c>
      <c r="S954" s="16">
        <f t="shared" ref="S954:S1017" si="62">(((J954/60)/60)/24)+DATE(1970,1,1)</f>
        <v>42662.613564814819</v>
      </c>
      <c r="T954" s="16">
        <f t="shared" ref="T954:T1017" si="63">(((I954/60)/60)/24)+DATE(1970,1,1)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0" t="s">
        <v>8324</v>
      </c>
      <c r="R955" t="s">
        <v>8326</v>
      </c>
      <c r="S955" s="16">
        <f t="shared" si="62"/>
        <v>41999.164340277777</v>
      </c>
      <c r="T955" s="16">
        <f t="shared" si="63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0" t="s">
        <v>8324</v>
      </c>
      <c r="R956" t="s">
        <v>8326</v>
      </c>
      <c r="S956" s="16">
        <f t="shared" si="62"/>
        <v>42194.833784722221</v>
      </c>
      <c r="T956" s="16">
        <f t="shared" si="63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0" t="s">
        <v>8324</v>
      </c>
      <c r="R957" t="s">
        <v>8326</v>
      </c>
      <c r="S957" s="16">
        <f t="shared" si="62"/>
        <v>42586.295138888891</v>
      </c>
      <c r="T957" s="16">
        <f t="shared" si="63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0" t="s">
        <v>8324</v>
      </c>
      <c r="R958" t="s">
        <v>8326</v>
      </c>
      <c r="S958" s="16">
        <f t="shared" si="62"/>
        <v>42060.913877314815</v>
      </c>
      <c r="T958" s="16">
        <f t="shared" si="63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0" t="s">
        <v>8324</v>
      </c>
      <c r="R959" t="s">
        <v>8326</v>
      </c>
      <c r="S959" s="16">
        <f t="shared" si="62"/>
        <v>42660.552465277782</v>
      </c>
      <c r="T959" s="16">
        <f t="shared" si="63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0" t="s">
        <v>8324</v>
      </c>
      <c r="R960" t="s">
        <v>8326</v>
      </c>
      <c r="S960" s="16">
        <f t="shared" si="62"/>
        <v>42082.802812499998</v>
      </c>
      <c r="T960" s="16">
        <f t="shared" si="63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0" t="s">
        <v>8324</v>
      </c>
      <c r="R961" t="s">
        <v>8326</v>
      </c>
      <c r="S961" s="16">
        <f t="shared" si="62"/>
        <v>41993.174363425926</v>
      </c>
      <c r="T961" s="16">
        <f t="shared" si="63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0" t="s">
        <v>8324</v>
      </c>
      <c r="R962" t="s">
        <v>8326</v>
      </c>
      <c r="S962" s="16">
        <f t="shared" si="62"/>
        <v>42766.626793981486</v>
      </c>
      <c r="T962" s="16">
        <f t="shared" si="63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8324</v>
      </c>
      <c r="R963" t="s">
        <v>8326</v>
      </c>
      <c r="S963" s="16">
        <f t="shared" si="62"/>
        <v>42740.693692129629</v>
      </c>
      <c r="T963" s="16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8324</v>
      </c>
      <c r="R964" t="s">
        <v>8326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8324</v>
      </c>
      <c r="R965" t="s">
        <v>8326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8324</v>
      </c>
      <c r="R966" t="s">
        <v>8326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8324</v>
      </c>
      <c r="R967" t="s">
        <v>8326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8324</v>
      </c>
      <c r="R968" t="s">
        <v>8326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8324</v>
      </c>
      <c r="R969" t="s">
        <v>8326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8324</v>
      </c>
      <c r="R970" t="s">
        <v>8326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8324</v>
      </c>
      <c r="R971" t="s">
        <v>8326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8324</v>
      </c>
      <c r="R972" t="s">
        <v>8326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8324</v>
      </c>
      <c r="R973" t="s">
        <v>8326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8324</v>
      </c>
      <c r="R974" t="s">
        <v>8326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8324</v>
      </c>
      <c r="R975" t="s">
        <v>8326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8324</v>
      </c>
      <c r="R976" t="s">
        <v>8326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8324</v>
      </c>
      <c r="R977" t="s">
        <v>8326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8324</v>
      </c>
      <c r="R978" t="s">
        <v>8326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8324</v>
      </c>
      <c r="R979" t="s">
        <v>8326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8324</v>
      </c>
      <c r="R980" t="s">
        <v>8326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8324</v>
      </c>
      <c r="R981" t="s">
        <v>8326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8324</v>
      </c>
      <c r="R982" t="s">
        <v>8326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8324</v>
      </c>
      <c r="R983" t="s">
        <v>8326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8324</v>
      </c>
      <c r="R984" t="s">
        <v>8326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8324</v>
      </c>
      <c r="R985" t="s">
        <v>8326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8324</v>
      </c>
      <c r="R986" t="s">
        <v>8326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8324</v>
      </c>
      <c r="R987" t="s">
        <v>8326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8324</v>
      </c>
      <c r="R988" t="s">
        <v>8326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8324</v>
      </c>
      <c r="R989" t="s">
        <v>8326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8324</v>
      </c>
      <c r="R990" t="s">
        <v>8326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8324</v>
      </c>
      <c r="R991" t="s">
        <v>8326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8324</v>
      </c>
      <c r="R992" t="s">
        <v>8326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8324</v>
      </c>
      <c r="R993" t="s">
        <v>8326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8324</v>
      </c>
      <c r="R994" t="s">
        <v>8326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8324</v>
      </c>
      <c r="R995" t="s">
        <v>8326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8324</v>
      </c>
      <c r="R996" t="s">
        <v>8326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8324</v>
      </c>
      <c r="R997" t="s">
        <v>8326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8324</v>
      </c>
      <c r="R998" t="s">
        <v>8326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8324</v>
      </c>
      <c r="R999" t="s">
        <v>8326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8324</v>
      </c>
      <c r="R1000" t="s">
        <v>8326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8324</v>
      </c>
      <c r="R1001" t="s">
        <v>8326</v>
      </c>
      <c r="S1001" s="16">
        <f t="shared" si="62"/>
        <v>41926.29965277778</v>
      </c>
      <c r="T1001" s="16">
        <f t="shared" si="63"/>
        <v>41956.334722222222</v>
      </c>
    </row>
    <row r="1002" spans="1:20" ht="32" hidden="1" x14ac:dyDescent="0.2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60"/>
        <v>2</v>
      </c>
      <c r="P1002">
        <f t="shared" si="61"/>
        <v>100</v>
      </c>
      <c r="Q1002" s="10" t="s">
        <v>8324</v>
      </c>
      <c r="R1002" t="s">
        <v>8325</v>
      </c>
      <c r="S1002" s="16">
        <f t="shared" si="62"/>
        <v>42073.798171296294</v>
      </c>
      <c r="T1002" s="16">
        <f t="shared" si="63"/>
        <v>42133.798171296294</v>
      </c>
    </row>
    <row r="1003" spans="1:20" ht="32" hidden="1" x14ac:dyDescent="0.2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60"/>
        <v>3</v>
      </c>
      <c r="P1003">
        <f t="shared" si="61"/>
        <v>16.38</v>
      </c>
      <c r="Q1003" s="10" t="s">
        <v>8324</v>
      </c>
      <c r="R1003" t="s">
        <v>8325</v>
      </c>
      <c r="S1003" s="16">
        <f t="shared" si="62"/>
        <v>42194.357731481476</v>
      </c>
      <c r="T1003" s="16">
        <f t="shared" si="63"/>
        <v>42239.357731481476</v>
      </c>
    </row>
    <row r="1004" spans="1:20" ht="48" hidden="1" x14ac:dyDescent="0.2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60"/>
        <v>0</v>
      </c>
      <c r="P1004">
        <f t="shared" si="61"/>
        <v>10</v>
      </c>
      <c r="Q1004" s="10" t="s">
        <v>8324</v>
      </c>
      <c r="R1004" t="s">
        <v>8325</v>
      </c>
      <c r="S1004" s="16">
        <f t="shared" si="62"/>
        <v>42102.650567129633</v>
      </c>
      <c r="T1004" s="16">
        <f t="shared" si="63"/>
        <v>42148.625</v>
      </c>
    </row>
    <row r="1005" spans="1:20" ht="48" hidden="1" x14ac:dyDescent="0.2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60"/>
        <v>0</v>
      </c>
      <c r="P1005">
        <f t="shared" si="61"/>
        <v>0</v>
      </c>
      <c r="Q1005" s="10" t="s">
        <v>8324</v>
      </c>
      <c r="R1005" t="s">
        <v>8325</v>
      </c>
      <c r="S1005" s="16">
        <f t="shared" si="62"/>
        <v>42761.376238425932</v>
      </c>
      <c r="T1005" s="16">
        <f t="shared" si="63"/>
        <v>42791.376238425932</v>
      </c>
    </row>
    <row r="1006" spans="1:20" ht="48" hidden="1" x14ac:dyDescent="0.2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60"/>
        <v>0</v>
      </c>
      <c r="P1006">
        <f t="shared" si="61"/>
        <v>0</v>
      </c>
      <c r="Q1006" s="10" t="s">
        <v>8324</v>
      </c>
      <c r="R1006" t="s">
        <v>8325</v>
      </c>
      <c r="S1006" s="16">
        <f t="shared" si="62"/>
        <v>42108.988900462966</v>
      </c>
      <c r="T1006" s="16">
        <f t="shared" si="63"/>
        <v>42138.988900462966</v>
      </c>
    </row>
    <row r="1007" spans="1:20" ht="48" hidden="1" x14ac:dyDescent="0.2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60"/>
        <v>0</v>
      </c>
      <c r="P1007">
        <f t="shared" si="61"/>
        <v>0</v>
      </c>
      <c r="Q1007" s="10" t="s">
        <v>8324</v>
      </c>
      <c r="R1007" t="s">
        <v>8325</v>
      </c>
      <c r="S1007" s="16">
        <f t="shared" si="62"/>
        <v>41803.692789351851</v>
      </c>
      <c r="T1007" s="16">
        <f t="shared" si="63"/>
        <v>41833.692789351851</v>
      </c>
    </row>
    <row r="1008" spans="1:20" ht="32" hidden="1" x14ac:dyDescent="0.2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60"/>
        <v>0</v>
      </c>
      <c r="P1008">
        <f t="shared" si="61"/>
        <v>1</v>
      </c>
      <c r="Q1008" s="10" t="s">
        <v>8324</v>
      </c>
      <c r="R1008" t="s">
        <v>8325</v>
      </c>
      <c r="S1008" s="16">
        <f t="shared" si="62"/>
        <v>42031.928576388891</v>
      </c>
      <c r="T1008" s="16">
        <f t="shared" si="63"/>
        <v>42061.928576388891</v>
      </c>
    </row>
    <row r="1009" spans="1:20" ht="48" hidden="1" x14ac:dyDescent="0.2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60"/>
        <v>104</v>
      </c>
      <c r="P1009">
        <f t="shared" si="61"/>
        <v>1300</v>
      </c>
      <c r="Q1009" s="10" t="s">
        <v>8324</v>
      </c>
      <c r="R1009" t="s">
        <v>8326</v>
      </c>
      <c r="S1009" s="16">
        <f t="shared" si="62"/>
        <v>42720.720057870371</v>
      </c>
      <c r="T1009" s="16">
        <f t="shared" si="63"/>
        <v>42765.720057870371</v>
      </c>
    </row>
    <row r="1010" spans="1:20" ht="48" hidden="1" x14ac:dyDescent="0.2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60"/>
        <v>21535</v>
      </c>
      <c r="P1010">
        <f t="shared" si="61"/>
        <v>1389.36</v>
      </c>
      <c r="Q1010" s="10" t="s">
        <v>8324</v>
      </c>
      <c r="R1010" t="s">
        <v>8326</v>
      </c>
      <c r="S1010" s="16">
        <f t="shared" si="62"/>
        <v>42714.440416666665</v>
      </c>
      <c r="T1010" s="16">
        <f t="shared" si="63"/>
        <v>42759.440416666665</v>
      </c>
    </row>
    <row r="1011" spans="1:20" ht="48" hidden="1" x14ac:dyDescent="0.2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60"/>
        <v>1</v>
      </c>
      <c r="P1011">
        <f t="shared" si="61"/>
        <v>50</v>
      </c>
      <c r="Q1011" s="10" t="s">
        <v>8333</v>
      </c>
      <c r="R1011" t="s">
        <v>8334</v>
      </c>
      <c r="S1011" s="16">
        <f t="shared" si="62"/>
        <v>42079.913113425922</v>
      </c>
      <c r="T1011" s="16">
        <f t="shared" si="63"/>
        <v>42109.913113425922</v>
      </c>
    </row>
    <row r="1012" spans="1:20" ht="32" hidden="1" x14ac:dyDescent="0.2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60"/>
        <v>29</v>
      </c>
      <c r="P1012">
        <f t="shared" si="61"/>
        <v>61.04</v>
      </c>
      <c r="Q1012" s="10" t="s">
        <v>8330</v>
      </c>
      <c r="R1012" t="s">
        <v>8341</v>
      </c>
      <c r="S1012" s="16">
        <f t="shared" si="62"/>
        <v>40754.729259259257</v>
      </c>
      <c r="T1012" s="16">
        <f t="shared" si="63"/>
        <v>40814.729259259257</v>
      </c>
    </row>
    <row r="1013" spans="1:20" ht="48" hidden="1" x14ac:dyDescent="0.2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60"/>
        <v>0</v>
      </c>
      <c r="P1013">
        <f t="shared" si="61"/>
        <v>0</v>
      </c>
      <c r="Q1013" s="10" t="s">
        <v>8330</v>
      </c>
      <c r="R1013" t="s">
        <v>8341</v>
      </c>
      <c r="S1013" s="16">
        <f t="shared" si="62"/>
        <v>42193.941759259258</v>
      </c>
      <c r="T1013" s="16">
        <f t="shared" si="63"/>
        <v>42244.041666666672</v>
      </c>
    </row>
    <row r="1014" spans="1:20" ht="48" hidden="1" x14ac:dyDescent="0.2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60"/>
        <v>1</v>
      </c>
      <c r="P1014">
        <f t="shared" si="61"/>
        <v>40</v>
      </c>
      <c r="Q1014" s="10" t="s">
        <v>8330</v>
      </c>
      <c r="R1014" t="s">
        <v>8341</v>
      </c>
      <c r="S1014" s="16">
        <f t="shared" si="62"/>
        <v>41506.848032407412</v>
      </c>
      <c r="T1014" s="16">
        <f t="shared" si="63"/>
        <v>41553.848032407412</v>
      </c>
    </row>
    <row r="1015" spans="1:20" ht="48" hidden="1" x14ac:dyDescent="0.2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60"/>
        <v>51</v>
      </c>
      <c r="P1015">
        <f t="shared" si="61"/>
        <v>74.62</v>
      </c>
      <c r="Q1015" s="10" t="s">
        <v>8330</v>
      </c>
      <c r="R1015" t="s">
        <v>8341</v>
      </c>
      <c r="S1015" s="16">
        <f t="shared" si="62"/>
        <v>41923.837731481479</v>
      </c>
      <c r="T1015" s="16">
        <f t="shared" si="63"/>
        <v>41946.249305555553</v>
      </c>
    </row>
    <row r="1016" spans="1:20" ht="16" hidden="1" x14ac:dyDescent="0.2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60"/>
        <v>3</v>
      </c>
      <c r="P1016">
        <f t="shared" si="61"/>
        <v>48.33</v>
      </c>
      <c r="Q1016" s="10" t="s">
        <v>8327</v>
      </c>
      <c r="R1016" t="s">
        <v>8342</v>
      </c>
      <c r="S1016" s="16">
        <f t="shared" si="62"/>
        <v>42708.668576388889</v>
      </c>
      <c r="T1016" s="16">
        <f t="shared" si="63"/>
        <v>42738.668576388889</v>
      </c>
    </row>
    <row r="1017" spans="1:20" ht="48" hidden="1" x14ac:dyDescent="0.2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60"/>
        <v>0</v>
      </c>
      <c r="P1017">
        <f t="shared" si="61"/>
        <v>0</v>
      </c>
      <c r="Q1017" s="10" t="s">
        <v>8327</v>
      </c>
      <c r="R1017" t="s">
        <v>8342</v>
      </c>
      <c r="S1017" s="16">
        <f t="shared" si="62"/>
        <v>41831.705555555556</v>
      </c>
      <c r="T1017" s="16">
        <f t="shared" si="63"/>
        <v>41862.166666666664</v>
      </c>
    </row>
    <row r="1018" spans="1:20" ht="32" hidden="1" x14ac:dyDescent="0.2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ref="O1018:O1081" si="64">ROUND(E1018/D1018*100,0)</f>
        <v>13</v>
      </c>
      <c r="P1018">
        <f t="shared" ref="P1018:P1081" si="65">IFERROR(ROUND(E1018/L1018,2),0)</f>
        <v>65</v>
      </c>
      <c r="Q1018" s="10" t="s">
        <v>8327</v>
      </c>
      <c r="R1018" t="s">
        <v>8345</v>
      </c>
      <c r="S1018" s="16">
        <f t="shared" ref="S1018:S1081" si="66">(((J1018/60)/60)/24)+DATE(1970,1,1)</f>
        <v>42140.879259259258</v>
      </c>
      <c r="T1018" s="16">
        <f t="shared" ref="T1018:T1081" si="67">(((I1018/60)/60)/24)+DATE(1970,1,1)</f>
        <v>42185.879259259258</v>
      </c>
    </row>
    <row r="1019" spans="1:20" ht="48" hidden="1" x14ac:dyDescent="0.2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64"/>
        <v>0</v>
      </c>
      <c r="P1019">
        <f t="shared" si="65"/>
        <v>0</v>
      </c>
      <c r="Q1019" s="10" t="s">
        <v>8324</v>
      </c>
      <c r="R1019" t="s">
        <v>8325</v>
      </c>
      <c r="S1019" s="16">
        <f t="shared" si="66"/>
        <v>42167.813703703709</v>
      </c>
      <c r="T1019" s="16">
        <f t="shared" si="67"/>
        <v>42197.813703703709</v>
      </c>
    </row>
    <row r="1020" spans="1:20" ht="48" hidden="1" x14ac:dyDescent="0.2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64"/>
        <v>0</v>
      </c>
      <c r="P1020">
        <f t="shared" si="65"/>
        <v>2</v>
      </c>
      <c r="Q1020" s="10" t="s">
        <v>8324</v>
      </c>
      <c r="R1020" t="s">
        <v>8325</v>
      </c>
      <c r="S1020" s="16">
        <f t="shared" si="66"/>
        <v>42377.70694444445</v>
      </c>
      <c r="T1020" s="16">
        <f t="shared" si="67"/>
        <v>42407.70694444445</v>
      </c>
    </row>
    <row r="1021" spans="1:20" ht="48" hidden="1" x14ac:dyDescent="0.2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64"/>
        <v>0</v>
      </c>
      <c r="P1021">
        <f t="shared" si="65"/>
        <v>1.5</v>
      </c>
      <c r="Q1021" s="10" t="s">
        <v>8324</v>
      </c>
      <c r="R1021" t="s">
        <v>8325</v>
      </c>
      <c r="S1021" s="16">
        <f t="shared" si="66"/>
        <v>42031.362187499995</v>
      </c>
      <c r="T1021" s="16">
        <f t="shared" si="67"/>
        <v>42061.362187499995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0" t="s">
        <v>8330</v>
      </c>
      <c r="R1022" t="s">
        <v>8332</v>
      </c>
      <c r="S1022" s="16">
        <f t="shared" si="66"/>
        <v>42127.069548611107</v>
      </c>
      <c r="T1022" s="16">
        <f t="shared" si="6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0" t="s">
        <v>8330</v>
      </c>
      <c r="R1023" t="s">
        <v>8332</v>
      </c>
      <c r="S1023" s="16">
        <f t="shared" si="66"/>
        <v>42271.251979166671</v>
      </c>
      <c r="T1023" s="16">
        <f t="shared" si="6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0" t="s">
        <v>8330</v>
      </c>
      <c r="R1024" t="s">
        <v>8332</v>
      </c>
      <c r="S1024" s="16">
        <f t="shared" si="66"/>
        <v>42111.646724537044</v>
      </c>
      <c r="T1024" s="16">
        <f t="shared" si="6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0" t="s">
        <v>8330</v>
      </c>
      <c r="R1025" t="s">
        <v>8332</v>
      </c>
      <c r="S1025" s="16">
        <f t="shared" si="66"/>
        <v>42145.919687500005</v>
      </c>
      <c r="T1025" s="16">
        <f t="shared" si="6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0" t="s">
        <v>8330</v>
      </c>
      <c r="R1026" t="s">
        <v>8332</v>
      </c>
      <c r="S1026" s="16">
        <f t="shared" si="66"/>
        <v>42370.580590277779</v>
      </c>
      <c r="T1026" s="16">
        <f t="shared" si="6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8330</v>
      </c>
      <c r="R1027" t="s">
        <v>8332</v>
      </c>
      <c r="S1027" s="16">
        <f t="shared" si="66"/>
        <v>42049.833761574075</v>
      </c>
      <c r="T1027" s="16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8330</v>
      </c>
      <c r="R1028" t="s">
        <v>8332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8330</v>
      </c>
      <c r="R1029" t="s">
        <v>8332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8330</v>
      </c>
      <c r="R1030" t="s">
        <v>8332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8330</v>
      </c>
      <c r="R1031" t="s">
        <v>8332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8330</v>
      </c>
      <c r="R1032" t="s">
        <v>8332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8330</v>
      </c>
      <c r="R1033" t="s">
        <v>8332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8330</v>
      </c>
      <c r="R1034" t="s">
        <v>8332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8330</v>
      </c>
      <c r="R1035" t="s">
        <v>8332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8330</v>
      </c>
      <c r="R1036" t="s">
        <v>8332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8330</v>
      </c>
      <c r="R1037" t="s">
        <v>8332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8330</v>
      </c>
      <c r="R1038" t="s">
        <v>8332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8330</v>
      </c>
      <c r="R1039" t="s">
        <v>8332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8330</v>
      </c>
      <c r="R1040" t="s">
        <v>8332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8330</v>
      </c>
      <c r="R1041" t="s">
        <v>8332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64"/>
        <v>0</v>
      </c>
      <c r="P1042">
        <f t="shared" si="65"/>
        <v>10</v>
      </c>
      <c r="Q1042" s="10" t="s">
        <v>8324</v>
      </c>
      <c r="R1042" t="s">
        <v>8325</v>
      </c>
      <c r="S1042" s="16">
        <f t="shared" si="66"/>
        <v>42262.849050925928</v>
      </c>
      <c r="T1042" s="16">
        <f t="shared" si="67"/>
        <v>42292.849050925928</v>
      </c>
    </row>
    <row r="1043" spans="1:20" ht="16" hidden="1" x14ac:dyDescent="0.2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64"/>
        <v>0</v>
      </c>
      <c r="P1043">
        <f t="shared" si="65"/>
        <v>10</v>
      </c>
      <c r="Q1043" s="10" t="s">
        <v>8322</v>
      </c>
      <c r="R1043" t="s">
        <v>8358</v>
      </c>
      <c r="S1043" s="16">
        <f t="shared" si="66"/>
        <v>41865.659780092588</v>
      </c>
      <c r="T1043" s="16">
        <f t="shared" si="67"/>
        <v>41890.659780092588</v>
      </c>
    </row>
    <row r="1044" spans="1:20" ht="48" hidden="1" x14ac:dyDescent="0.2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64"/>
        <v>0</v>
      </c>
      <c r="P1044">
        <f t="shared" si="65"/>
        <v>0</v>
      </c>
      <c r="Q1044" s="10" t="s">
        <v>8320</v>
      </c>
      <c r="R1044" t="s">
        <v>8321</v>
      </c>
      <c r="S1044" s="16">
        <f t="shared" si="66"/>
        <v>42559.064143518524</v>
      </c>
      <c r="T1044" s="16">
        <f t="shared" si="67"/>
        <v>42616.246527777781</v>
      </c>
    </row>
    <row r="1045" spans="1:20" ht="48" hidden="1" x14ac:dyDescent="0.2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64"/>
        <v>0</v>
      </c>
      <c r="P1045">
        <f t="shared" si="65"/>
        <v>0</v>
      </c>
      <c r="Q1045" s="10" t="s">
        <v>8324</v>
      </c>
      <c r="R1045" t="s">
        <v>8325</v>
      </c>
      <c r="S1045" s="16">
        <f t="shared" si="66"/>
        <v>41897.702199074076</v>
      </c>
      <c r="T1045" s="16">
        <f t="shared" si="67"/>
        <v>41918.208333333336</v>
      </c>
    </row>
    <row r="1046" spans="1:20" ht="48" hidden="1" x14ac:dyDescent="0.2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64"/>
        <v>3</v>
      </c>
      <c r="P1046">
        <f t="shared" si="65"/>
        <v>30</v>
      </c>
      <c r="Q1046" s="10" t="s">
        <v>8324</v>
      </c>
      <c r="R1046" t="s">
        <v>8325</v>
      </c>
      <c r="S1046" s="16">
        <f t="shared" si="66"/>
        <v>42088.069108796291</v>
      </c>
      <c r="T1046" s="16">
        <f t="shared" si="67"/>
        <v>42118.069108796291</v>
      </c>
    </row>
    <row r="1047" spans="1:20" ht="48" hidden="1" x14ac:dyDescent="0.2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64"/>
        <v>0</v>
      </c>
      <c r="P1047">
        <f t="shared" si="65"/>
        <v>0</v>
      </c>
      <c r="Q1047" s="10" t="s">
        <v>8322</v>
      </c>
      <c r="R1047" t="s">
        <v>8358</v>
      </c>
      <c r="S1047" s="16">
        <f t="shared" si="66"/>
        <v>42255.696006944447</v>
      </c>
      <c r="T1047" s="16">
        <f t="shared" si="67"/>
        <v>42285.696006944447</v>
      </c>
    </row>
    <row r="1048" spans="1:20" ht="48" hidden="1" x14ac:dyDescent="0.2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64"/>
        <v>15</v>
      </c>
      <c r="P1048">
        <f t="shared" si="65"/>
        <v>97.33</v>
      </c>
      <c r="Q1048" s="10" t="s">
        <v>8324</v>
      </c>
      <c r="R1048" t="s">
        <v>8326</v>
      </c>
      <c r="S1048" s="16">
        <f t="shared" si="66"/>
        <v>41816.812094907407</v>
      </c>
      <c r="T1048" s="16">
        <f t="shared" si="67"/>
        <v>41831.666666666664</v>
      </c>
    </row>
    <row r="1049" spans="1:20" ht="48" hidden="1" x14ac:dyDescent="0.2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64"/>
        <v>6</v>
      </c>
      <c r="P1049">
        <f t="shared" si="65"/>
        <v>37.89</v>
      </c>
      <c r="Q1049" s="10" t="s">
        <v>8324</v>
      </c>
      <c r="R1049" t="s">
        <v>8325</v>
      </c>
      <c r="S1049" s="16">
        <f t="shared" si="66"/>
        <v>42532.774745370371</v>
      </c>
      <c r="T1049" s="16">
        <f t="shared" si="67"/>
        <v>42552.774745370371</v>
      </c>
    </row>
    <row r="1050" spans="1:20" ht="32" hidden="1" x14ac:dyDescent="0.2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64"/>
        <v>0</v>
      </c>
      <c r="P1050">
        <f t="shared" si="65"/>
        <v>0</v>
      </c>
      <c r="Q1050" s="10" t="s">
        <v>8327</v>
      </c>
      <c r="R1050" t="s">
        <v>8342</v>
      </c>
      <c r="S1050" s="16">
        <f t="shared" si="66"/>
        <v>42289.89634259259</v>
      </c>
      <c r="T1050" s="16">
        <f t="shared" si="67"/>
        <v>42319.938009259262</v>
      </c>
    </row>
    <row r="1051" spans="1:20" ht="48" hidden="1" x14ac:dyDescent="0.2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64"/>
        <v>1</v>
      </c>
      <c r="P1051">
        <f t="shared" si="65"/>
        <v>42.5</v>
      </c>
      <c r="Q1051" s="10" t="s">
        <v>8327</v>
      </c>
      <c r="R1051" t="s">
        <v>8345</v>
      </c>
      <c r="S1051" s="16">
        <f t="shared" si="66"/>
        <v>41652.742488425924</v>
      </c>
      <c r="T1051" s="16">
        <f t="shared" si="67"/>
        <v>41712.700821759259</v>
      </c>
    </row>
    <row r="1052" spans="1:20" ht="32" hidden="1" x14ac:dyDescent="0.2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64"/>
        <v>41</v>
      </c>
      <c r="P1052">
        <f t="shared" si="65"/>
        <v>47.77</v>
      </c>
      <c r="Q1052" s="10" t="s">
        <v>8327</v>
      </c>
      <c r="R1052" t="s">
        <v>8345</v>
      </c>
      <c r="S1052" s="16">
        <f t="shared" si="66"/>
        <v>42438.813449074078</v>
      </c>
      <c r="T1052" s="16">
        <f t="shared" si="67"/>
        <v>42468.771782407406</v>
      </c>
    </row>
    <row r="1053" spans="1:20" ht="48" hidden="1" x14ac:dyDescent="0.2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6">
        <f t="shared" si="66"/>
        <v>42238.022905092599</v>
      </c>
      <c r="T1053" s="16">
        <f t="shared" si="67"/>
        <v>42286.708333333328</v>
      </c>
    </row>
    <row r="1054" spans="1:20" ht="48" hidden="1" x14ac:dyDescent="0.2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64"/>
        <v>2</v>
      </c>
      <c r="P1054">
        <f t="shared" si="65"/>
        <v>72.5</v>
      </c>
      <c r="Q1054" s="10" t="s">
        <v>8337</v>
      </c>
      <c r="R1054" t="s">
        <v>8338</v>
      </c>
      <c r="S1054" s="16">
        <f t="shared" si="66"/>
        <v>42234.105462962965</v>
      </c>
      <c r="T1054" s="16">
        <f t="shared" si="67"/>
        <v>42264.105462962965</v>
      </c>
    </row>
    <row r="1055" spans="1:20" ht="32" hidden="1" x14ac:dyDescent="0.2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64"/>
        <v>0</v>
      </c>
      <c r="P1055">
        <f t="shared" si="65"/>
        <v>0</v>
      </c>
      <c r="Q1055" s="10" t="s">
        <v>8320</v>
      </c>
      <c r="R1055" t="s">
        <v>8321</v>
      </c>
      <c r="S1055" s="16">
        <f t="shared" si="66"/>
        <v>41969.767824074079</v>
      </c>
      <c r="T1055" s="16">
        <f t="shared" si="67"/>
        <v>42012.762499999997</v>
      </c>
    </row>
    <row r="1056" spans="1:20" ht="48" hidden="1" x14ac:dyDescent="0.2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64"/>
        <v>0</v>
      </c>
      <c r="P1056">
        <f t="shared" si="65"/>
        <v>3</v>
      </c>
      <c r="Q1056" s="10" t="s">
        <v>8333</v>
      </c>
      <c r="R1056" t="s">
        <v>8334</v>
      </c>
      <c r="S1056" s="16">
        <f t="shared" si="66"/>
        <v>42011.925937499997</v>
      </c>
      <c r="T1056" s="16">
        <f t="shared" si="67"/>
        <v>42068.852083333331</v>
      </c>
    </row>
    <row r="1057" spans="1:20" ht="48" hidden="1" x14ac:dyDescent="0.2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64"/>
        <v>1</v>
      </c>
      <c r="P1057">
        <f t="shared" si="65"/>
        <v>29.5</v>
      </c>
      <c r="Q1057" s="10" t="s">
        <v>8337</v>
      </c>
      <c r="R1057" t="s">
        <v>8338</v>
      </c>
      <c r="S1057" s="16">
        <f t="shared" si="66"/>
        <v>42744.903182870374</v>
      </c>
      <c r="T1057" s="16">
        <f t="shared" si="67"/>
        <v>42774.903182870374</v>
      </c>
    </row>
    <row r="1058" spans="1:20" ht="48" hidden="1" x14ac:dyDescent="0.2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64"/>
        <v>28</v>
      </c>
      <c r="P1058">
        <f t="shared" si="65"/>
        <v>55.95</v>
      </c>
      <c r="Q1058" s="10" t="s">
        <v>8320</v>
      </c>
      <c r="R1058" t="s">
        <v>8321</v>
      </c>
      <c r="S1058" s="16">
        <f t="shared" si="66"/>
        <v>42047.762407407412</v>
      </c>
      <c r="T1058" s="16">
        <f t="shared" si="67"/>
        <v>42107.72074074074</v>
      </c>
    </row>
    <row r="1059" spans="1:20" ht="48" hidden="1" x14ac:dyDescent="0.2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64"/>
        <v>15</v>
      </c>
      <c r="P1059">
        <f t="shared" si="65"/>
        <v>367</v>
      </c>
      <c r="Q1059" s="10" t="s">
        <v>8324</v>
      </c>
      <c r="R1059" t="s">
        <v>8325</v>
      </c>
      <c r="S1059" s="16">
        <f t="shared" si="66"/>
        <v>42159.649583333332</v>
      </c>
      <c r="T1059" s="16">
        <f t="shared" si="67"/>
        <v>42219.649583333332</v>
      </c>
    </row>
    <row r="1060" spans="1:20" ht="48" hidden="1" x14ac:dyDescent="0.2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64"/>
        <v>13</v>
      </c>
      <c r="P1060">
        <f t="shared" si="65"/>
        <v>57.65</v>
      </c>
      <c r="Q1060" s="10" t="s">
        <v>8322</v>
      </c>
      <c r="R1060" t="s">
        <v>8358</v>
      </c>
      <c r="S1060" s="16">
        <f t="shared" si="66"/>
        <v>41815.815046296295</v>
      </c>
      <c r="T1060" s="16">
        <f t="shared" si="67"/>
        <v>41850.958333333336</v>
      </c>
    </row>
    <row r="1061" spans="1:20" ht="48" hidden="1" x14ac:dyDescent="0.2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64"/>
        <v>3</v>
      </c>
      <c r="P1061">
        <f t="shared" si="65"/>
        <v>35</v>
      </c>
      <c r="Q1061" s="10" t="s">
        <v>8330</v>
      </c>
      <c r="R1061" t="s">
        <v>8341</v>
      </c>
      <c r="S1061" s="16">
        <f t="shared" si="66"/>
        <v>41583.135405092595</v>
      </c>
      <c r="T1061" s="16">
        <f t="shared" si="67"/>
        <v>41623.135405092595</v>
      </c>
    </row>
    <row r="1062" spans="1:20" ht="48" hidden="1" x14ac:dyDescent="0.2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64"/>
        <v>17</v>
      </c>
      <c r="P1062">
        <f t="shared" si="65"/>
        <v>66.099999999999994</v>
      </c>
      <c r="Q1062" s="10" t="s">
        <v>8322</v>
      </c>
      <c r="R1062" t="s">
        <v>8356</v>
      </c>
      <c r="S1062" s="16">
        <f t="shared" si="66"/>
        <v>42464.958912037036</v>
      </c>
      <c r="T1062" s="16">
        <f t="shared" si="67"/>
        <v>42494.958912037036</v>
      </c>
    </row>
    <row r="1063" spans="1:20" ht="48" hidden="1" x14ac:dyDescent="0.2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64"/>
        <v>2</v>
      </c>
      <c r="P1063">
        <f t="shared" si="65"/>
        <v>47.5</v>
      </c>
      <c r="Q1063" s="10" t="s">
        <v>8320</v>
      </c>
      <c r="R1063" t="s">
        <v>8321</v>
      </c>
      <c r="S1063" s="16">
        <f t="shared" si="66"/>
        <v>42067.62431712963</v>
      </c>
      <c r="T1063" s="16">
        <f t="shared" si="67"/>
        <v>42097.582650462966</v>
      </c>
    </row>
    <row r="1064" spans="1:20" ht="32" hidden="1" x14ac:dyDescent="0.2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64"/>
        <v>3</v>
      </c>
      <c r="P1064">
        <f t="shared" si="65"/>
        <v>30.13</v>
      </c>
      <c r="Q1064" s="10" t="s">
        <v>8330</v>
      </c>
      <c r="R1064" t="s">
        <v>8341</v>
      </c>
      <c r="S1064" s="16">
        <f t="shared" si="66"/>
        <v>41409.040011574078</v>
      </c>
      <c r="T1064" s="16">
        <f t="shared" si="67"/>
        <v>41467.910416666666</v>
      </c>
    </row>
    <row r="1065" spans="1:20" ht="48" hidden="1" x14ac:dyDescent="0.2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64"/>
        <v>1</v>
      </c>
      <c r="P1065">
        <f t="shared" si="65"/>
        <v>27.5</v>
      </c>
      <c r="Q1065" s="10" t="s">
        <v>8324</v>
      </c>
      <c r="R1065" t="s">
        <v>8325</v>
      </c>
      <c r="S1065" s="16">
        <f t="shared" si="66"/>
        <v>42096.918240740735</v>
      </c>
      <c r="T1065" s="16">
        <f t="shared" si="67"/>
        <v>42126.918240740735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8317</v>
      </c>
      <c r="R1066" t="s">
        <v>8335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8317</v>
      </c>
      <c r="R1067" t="s">
        <v>8335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8317</v>
      </c>
      <c r="R1068" t="s">
        <v>8335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8317</v>
      </c>
      <c r="R1069" t="s">
        <v>8335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8317</v>
      </c>
      <c r="R1070" t="s">
        <v>8335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8317</v>
      </c>
      <c r="R1071" t="s">
        <v>8335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8317</v>
      </c>
      <c r="R1072" t="s">
        <v>8335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8317</v>
      </c>
      <c r="R1073" t="s">
        <v>8335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8317</v>
      </c>
      <c r="R1074" t="s">
        <v>8335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8317</v>
      </c>
      <c r="R1075" t="s">
        <v>8335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8317</v>
      </c>
      <c r="R1076" t="s">
        <v>8335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8317</v>
      </c>
      <c r="R1077" t="s">
        <v>8335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8317</v>
      </c>
      <c r="R1078" t="s">
        <v>8335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8317</v>
      </c>
      <c r="R1079" t="s">
        <v>8335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8317</v>
      </c>
      <c r="R1080" t="s">
        <v>8335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8317</v>
      </c>
      <c r="R1081" t="s">
        <v>8335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68">ROUND(E1082/D1082*100,0)</f>
        <v>9</v>
      </c>
      <c r="P1082">
        <f t="shared" ref="P1082:P1145" si="69">IFERROR(ROUND(E1082/L1082,2),0)</f>
        <v>18.579999999999998</v>
      </c>
      <c r="Q1082" s="10" t="s">
        <v>8317</v>
      </c>
      <c r="R1082" t="s">
        <v>8335</v>
      </c>
      <c r="S1082" s="16">
        <f t="shared" ref="S1082:S1145" si="70">(((J1082/60)/60)/24)+DATE(1970,1,1)</f>
        <v>41740.138113425928</v>
      </c>
      <c r="T1082" s="16">
        <f t="shared" ref="T1082:T1145" si="71">(((I1082/60)/60)/24)+DATE(1970,1,1)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0" t="s">
        <v>8317</v>
      </c>
      <c r="R1083" t="s">
        <v>8335</v>
      </c>
      <c r="S1083" s="16">
        <f t="shared" si="70"/>
        <v>42002.926990740743</v>
      </c>
      <c r="T1083" s="16">
        <f t="shared" si="7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0" t="s">
        <v>8317</v>
      </c>
      <c r="R1084" t="s">
        <v>8335</v>
      </c>
      <c r="S1084" s="16">
        <f t="shared" si="70"/>
        <v>41101.906111111115</v>
      </c>
      <c r="T1084" s="16">
        <f t="shared" si="7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0" t="s">
        <v>8317</v>
      </c>
      <c r="R1085" t="s">
        <v>8335</v>
      </c>
      <c r="S1085" s="16">
        <f t="shared" si="70"/>
        <v>41793.659525462965</v>
      </c>
      <c r="T1085" s="16">
        <f t="shared" si="7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0" t="s">
        <v>8317</v>
      </c>
      <c r="R1086" t="s">
        <v>8335</v>
      </c>
      <c r="S1086" s="16">
        <f t="shared" si="70"/>
        <v>41829.912083333329</v>
      </c>
      <c r="T1086" s="16">
        <f t="shared" si="7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0" t="s">
        <v>8317</v>
      </c>
      <c r="R1087" t="s">
        <v>8335</v>
      </c>
      <c r="S1087" s="16">
        <f t="shared" si="70"/>
        <v>42413.671006944445</v>
      </c>
      <c r="T1087" s="16">
        <f t="shared" si="7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0" t="s">
        <v>8317</v>
      </c>
      <c r="R1088" t="s">
        <v>8335</v>
      </c>
      <c r="S1088" s="16">
        <f t="shared" si="70"/>
        <v>41845.866793981484</v>
      </c>
      <c r="T1088" s="16">
        <f t="shared" si="7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0" t="s">
        <v>8317</v>
      </c>
      <c r="R1089" t="s">
        <v>8335</v>
      </c>
      <c r="S1089" s="16">
        <f t="shared" si="70"/>
        <v>41775.713969907411</v>
      </c>
      <c r="T1089" s="16">
        <f t="shared" si="7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0" t="s">
        <v>8317</v>
      </c>
      <c r="R1090" t="s">
        <v>8335</v>
      </c>
      <c r="S1090" s="16">
        <f t="shared" si="70"/>
        <v>41723.799386574072</v>
      </c>
      <c r="T1090" s="16">
        <f t="shared" si="7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8317</v>
      </c>
      <c r="R1091" t="s">
        <v>8335</v>
      </c>
      <c r="S1091" s="16">
        <f t="shared" si="70"/>
        <v>42151.189525462964</v>
      </c>
      <c r="T1091" s="16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8317</v>
      </c>
      <c r="R1092" t="s">
        <v>8335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8317</v>
      </c>
      <c r="R1093" t="s">
        <v>8335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8317</v>
      </c>
      <c r="R1094" t="s">
        <v>8335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8317</v>
      </c>
      <c r="R1095" t="s">
        <v>8335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8317</v>
      </c>
      <c r="R1096" t="s">
        <v>8335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8317</v>
      </c>
      <c r="R1097" t="s">
        <v>8335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8317</v>
      </c>
      <c r="R1098" t="s">
        <v>8335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8317</v>
      </c>
      <c r="R1099" t="s">
        <v>8335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8317</v>
      </c>
      <c r="R1100" t="s">
        <v>8335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8317</v>
      </c>
      <c r="R1101" t="s">
        <v>8335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8317</v>
      </c>
      <c r="R1102" t="s">
        <v>8335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8317</v>
      </c>
      <c r="R1103" t="s">
        <v>8335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8317</v>
      </c>
      <c r="R1104" t="s">
        <v>8335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8317</v>
      </c>
      <c r="R1105" t="s">
        <v>8335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8317</v>
      </c>
      <c r="R1106" t="s">
        <v>8335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8317</v>
      </c>
      <c r="R1107" t="s">
        <v>8335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8317</v>
      </c>
      <c r="R1108" t="s">
        <v>8335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8317</v>
      </c>
      <c r="R1109" t="s">
        <v>8335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8317</v>
      </c>
      <c r="R1110" t="s">
        <v>8335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8317</v>
      </c>
      <c r="R1111" t="s">
        <v>8335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8317</v>
      </c>
      <c r="R1112" t="s">
        <v>8335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8317</v>
      </c>
      <c r="R1113" t="s">
        <v>8335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8317</v>
      </c>
      <c r="R1114" t="s">
        <v>8335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8317</v>
      </c>
      <c r="R1115" t="s">
        <v>8335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8317</v>
      </c>
      <c r="R1116" t="s">
        <v>8335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8317</v>
      </c>
      <c r="R1117" t="s">
        <v>8335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8317</v>
      </c>
      <c r="R1118" t="s">
        <v>8335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8317</v>
      </c>
      <c r="R1119" t="s">
        <v>8335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8317</v>
      </c>
      <c r="R1120" t="s">
        <v>8335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8317</v>
      </c>
      <c r="R1121" t="s">
        <v>8335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8317</v>
      </c>
      <c r="R1122" t="s">
        <v>8335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8317</v>
      </c>
      <c r="R1123" t="s">
        <v>8335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8317</v>
      </c>
      <c r="R1124" t="s">
        <v>8335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8317</v>
      </c>
      <c r="R1125" t="s">
        <v>8335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8317</v>
      </c>
      <c r="R1126" t="s">
        <v>8336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8317</v>
      </c>
      <c r="R1127" t="s">
        <v>8336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8317</v>
      </c>
      <c r="R1128" t="s">
        <v>8336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8317</v>
      </c>
      <c r="R1129" t="s">
        <v>8336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8317</v>
      </c>
      <c r="R1130" t="s">
        <v>8336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8317</v>
      </c>
      <c r="R1131" t="s">
        <v>8336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8317</v>
      </c>
      <c r="R1132" t="s">
        <v>8336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8317</v>
      </c>
      <c r="R1133" t="s">
        <v>8336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8317</v>
      </c>
      <c r="R1134" t="s">
        <v>8336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8317</v>
      </c>
      <c r="R1135" t="s">
        <v>8336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8317</v>
      </c>
      <c r="R1136" t="s">
        <v>8336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8317</v>
      </c>
      <c r="R1137" t="s">
        <v>8336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8317</v>
      </c>
      <c r="R1138" t="s">
        <v>8336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8317</v>
      </c>
      <c r="R1139" t="s">
        <v>8336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8317</v>
      </c>
      <c r="R1140" t="s">
        <v>8336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8317</v>
      </c>
      <c r="R1141" t="s">
        <v>8336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8317</v>
      </c>
      <c r="R1142" t="s">
        <v>8336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8317</v>
      </c>
      <c r="R1143" t="s">
        <v>8336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8317</v>
      </c>
      <c r="R1144" t="s">
        <v>8336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8317</v>
      </c>
      <c r="R1145" t="s">
        <v>8336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72">ROUND(E1146/D1146*100,0)</f>
        <v>0</v>
      </c>
      <c r="P1146">
        <f t="shared" ref="P1146:P1209" si="73">IFERROR(ROUND(E1146/L1146,2),0)</f>
        <v>0</v>
      </c>
      <c r="Q1146" s="10" t="s">
        <v>8337</v>
      </c>
      <c r="R1146" t="s">
        <v>8338</v>
      </c>
      <c r="S1146" s="16">
        <f t="shared" ref="S1146:S1209" si="74">(((J1146/60)/60)/24)+DATE(1970,1,1)</f>
        <v>42093.181944444441</v>
      </c>
      <c r="T1146" s="16">
        <f t="shared" ref="T1146:T1209" si="75">(((I1146/60)/60)/24)+DATE(1970,1,1)</f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0" t="s">
        <v>8337</v>
      </c>
      <c r="R1147" t="s">
        <v>8338</v>
      </c>
      <c r="S1147" s="16">
        <f t="shared" si="74"/>
        <v>41854.747592592597</v>
      </c>
      <c r="T1147" s="16">
        <f t="shared" si="75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0" t="s">
        <v>8337</v>
      </c>
      <c r="R1148" t="s">
        <v>8338</v>
      </c>
      <c r="S1148" s="16">
        <f t="shared" si="74"/>
        <v>41723.9533912037</v>
      </c>
      <c r="T1148" s="16">
        <f t="shared" si="75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0" t="s">
        <v>8337</v>
      </c>
      <c r="R1149" t="s">
        <v>8338</v>
      </c>
      <c r="S1149" s="16">
        <f t="shared" si="74"/>
        <v>41871.972025462965</v>
      </c>
      <c r="T1149" s="16">
        <f t="shared" si="75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0" t="s">
        <v>8337</v>
      </c>
      <c r="R1150" t="s">
        <v>8338</v>
      </c>
      <c r="S1150" s="16">
        <f t="shared" si="74"/>
        <v>42675.171076388884</v>
      </c>
      <c r="T1150" s="16">
        <f t="shared" si="75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0" t="s">
        <v>8337</v>
      </c>
      <c r="R1151" t="s">
        <v>8338</v>
      </c>
      <c r="S1151" s="16">
        <f t="shared" si="74"/>
        <v>42507.71025462963</v>
      </c>
      <c r="T1151" s="16">
        <f t="shared" si="75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0" t="s">
        <v>8337</v>
      </c>
      <c r="R1152" t="s">
        <v>8338</v>
      </c>
      <c r="S1152" s="16">
        <f t="shared" si="74"/>
        <v>42317.954571759255</v>
      </c>
      <c r="T1152" s="16">
        <f t="shared" si="75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0" t="s">
        <v>8337</v>
      </c>
      <c r="R1153" t="s">
        <v>8338</v>
      </c>
      <c r="S1153" s="16">
        <f t="shared" si="74"/>
        <v>42224.102581018517</v>
      </c>
      <c r="T1153" s="16">
        <f t="shared" si="75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0" t="s">
        <v>8337</v>
      </c>
      <c r="R1154" t="s">
        <v>8338</v>
      </c>
      <c r="S1154" s="16">
        <f t="shared" si="74"/>
        <v>42109.709629629629</v>
      </c>
      <c r="T1154" s="16">
        <f t="shared" si="75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8337</v>
      </c>
      <c r="R1155" t="s">
        <v>8338</v>
      </c>
      <c r="S1155" s="16">
        <f t="shared" si="74"/>
        <v>42143.714178240742</v>
      </c>
      <c r="T1155" s="16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8337</v>
      </c>
      <c r="R1156" t="s">
        <v>8338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8337</v>
      </c>
      <c r="R1157" t="s">
        <v>8338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8337</v>
      </c>
      <c r="R1158" t="s">
        <v>8338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8337</v>
      </c>
      <c r="R1159" t="s">
        <v>8338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8337</v>
      </c>
      <c r="R1160" t="s">
        <v>8338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8337</v>
      </c>
      <c r="R1161" t="s">
        <v>8338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8337</v>
      </c>
      <c r="R1162" t="s">
        <v>8338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8337</v>
      </c>
      <c r="R1163" t="s">
        <v>8338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8337</v>
      </c>
      <c r="R1164" t="s">
        <v>8338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8337</v>
      </c>
      <c r="R1165" t="s">
        <v>8338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8337</v>
      </c>
      <c r="R1166" t="s">
        <v>8338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8337</v>
      </c>
      <c r="R1167" t="s">
        <v>8338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8337</v>
      </c>
      <c r="R1168" t="s">
        <v>8338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8337</v>
      </c>
      <c r="R1169" t="s">
        <v>8338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8337</v>
      </c>
      <c r="R1170" t="s">
        <v>8338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8337</v>
      </c>
      <c r="R1171" t="s">
        <v>8338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8337</v>
      </c>
      <c r="R1172" t="s">
        <v>8338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8337</v>
      </c>
      <c r="R1173" t="s">
        <v>8338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8337</v>
      </c>
      <c r="R1174" t="s">
        <v>8338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8337</v>
      </c>
      <c r="R1175" t="s">
        <v>8338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8337</v>
      </c>
      <c r="R1176" t="s">
        <v>8338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8337</v>
      </c>
      <c r="R1177" t="s">
        <v>8338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8337</v>
      </c>
      <c r="R1178" t="s">
        <v>8338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8337</v>
      </c>
      <c r="R1179" t="s">
        <v>8338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8337</v>
      </c>
      <c r="R1180" t="s">
        <v>8338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8337</v>
      </c>
      <c r="R1181" t="s">
        <v>8338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8337</v>
      </c>
      <c r="R1182" t="s">
        <v>8338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8337</v>
      </c>
      <c r="R1183" t="s">
        <v>8338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8337</v>
      </c>
      <c r="R1184" t="s">
        <v>8338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8337</v>
      </c>
      <c r="R1185" t="s">
        <v>8338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8339</v>
      </c>
      <c r="R1186" t="s">
        <v>8340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8339</v>
      </c>
      <c r="R1187" t="s">
        <v>8340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8339</v>
      </c>
      <c r="R1188" t="s">
        <v>8340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8339</v>
      </c>
      <c r="R1189" t="s">
        <v>8340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8339</v>
      </c>
      <c r="R1190" t="s">
        <v>8340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8339</v>
      </c>
      <c r="R1191" t="s">
        <v>8340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8339</v>
      </c>
      <c r="R1192" t="s">
        <v>8340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8339</v>
      </c>
      <c r="R1193" t="s">
        <v>8340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8339</v>
      </c>
      <c r="R1194" t="s">
        <v>8340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8339</v>
      </c>
      <c r="R1195" t="s">
        <v>8340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8339</v>
      </c>
      <c r="R1196" t="s">
        <v>8340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8339</v>
      </c>
      <c r="R1197" t="s">
        <v>8340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8339</v>
      </c>
      <c r="R1198" t="s">
        <v>8340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8339</v>
      </c>
      <c r="R1199" t="s">
        <v>8340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8339</v>
      </c>
      <c r="R1200" t="s">
        <v>8340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8339</v>
      </c>
      <c r="R1201" t="s">
        <v>8340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8339</v>
      </c>
      <c r="R1202" t="s">
        <v>8340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8339</v>
      </c>
      <c r="R1203" t="s">
        <v>8340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8339</v>
      </c>
      <c r="R1204" t="s">
        <v>8340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8339</v>
      </c>
      <c r="R1205" t="s">
        <v>8340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8339</v>
      </c>
      <c r="R1206" t="s">
        <v>8340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8339</v>
      </c>
      <c r="R1207" t="s">
        <v>8340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8339</v>
      </c>
      <c r="R1208" t="s">
        <v>8340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8339</v>
      </c>
      <c r="R1209" t="s">
        <v>8340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76">ROUND(E1210/D1210*100,0)</f>
        <v>155</v>
      </c>
      <c r="P1210">
        <f t="shared" ref="P1210:P1273" si="77">IFERROR(ROUND(E1210/L1210,2),0)</f>
        <v>207.07</v>
      </c>
      <c r="Q1210" s="10" t="s">
        <v>8339</v>
      </c>
      <c r="R1210" t="s">
        <v>8340</v>
      </c>
      <c r="S1210" s="16">
        <f t="shared" ref="S1210:S1273" si="78">(((J1210/60)/60)/24)+DATE(1970,1,1)</f>
        <v>42423.709074074075</v>
      </c>
      <c r="T1210" s="16">
        <f t="shared" ref="T1210:T1273" si="79"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0" t="s">
        <v>8339</v>
      </c>
      <c r="R1211" t="s">
        <v>8340</v>
      </c>
      <c r="S1211" s="16">
        <f t="shared" si="78"/>
        <v>42761.846122685187</v>
      </c>
      <c r="T1211" s="16">
        <f t="shared" si="79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0" t="s">
        <v>8339</v>
      </c>
      <c r="R1212" t="s">
        <v>8340</v>
      </c>
      <c r="S1212" s="16">
        <f t="shared" si="78"/>
        <v>42132.941805555558</v>
      </c>
      <c r="T1212" s="16">
        <f t="shared" si="79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0" t="s">
        <v>8339</v>
      </c>
      <c r="R1213" t="s">
        <v>8340</v>
      </c>
      <c r="S1213" s="16">
        <f t="shared" si="78"/>
        <v>42515.866446759261</v>
      </c>
      <c r="T1213" s="16">
        <f t="shared" si="79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0" t="s">
        <v>8339</v>
      </c>
      <c r="R1214" t="s">
        <v>8340</v>
      </c>
      <c r="S1214" s="16">
        <f t="shared" si="78"/>
        <v>42318.950173611112</v>
      </c>
      <c r="T1214" s="16">
        <f t="shared" si="79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0" t="s">
        <v>8339</v>
      </c>
      <c r="R1215" t="s">
        <v>8340</v>
      </c>
      <c r="S1215" s="16">
        <f t="shared" si="78"/>
        <v>42731.755787037036</v>
      </c>
      <c r="T1215" s="16">
        <f t="shared" si="79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0" t="s">
        <v>8339</v>
      </c>
      <c r="R1216" t="s">
        <v>8340</v>
      </c>
      <c r="S1216" s="16">
        <f t="shared" si="78"/>
        <v>42104.840335648143</v>
      </c>
      <c r="T1216" s="16">
        <f t="shared" si="79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0" t="s">
        <v>8339</v>
      </c>
      <c r="R1217" t="s">
        <v>8340</v>
      </c>
      <c r="S1217" s="16">
        <f t="shared" si="78"/>
        <v>41759.923101851848</v>
      </c>
      <c r="T1217" s="16">
        <f t="shared" si="79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0" t="s">
        <v>8339</v>
      </c>
      <c r="R1218" t="s">
        <v>8340</v>
      </c>
      <c r="S1218" s="16">
        <f t="shared" si="78"/>
        <v>42247.616400462968</v>
      </c>
      <c r="T1218" s="16">
        <f t="shared" si="79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8339</v>
      </c>
      <c r="R1219" t="s">
        <v>8340</v>
      </c>
      <c r="S1219" s="16">
        <f t="shared" si="78"/>
        <v>42535.809490740736</v>
      </c>
      <c r="T1219" s="16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8339</v>
      </c>
      <c r="R1220" t="s">
        <v>8340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8339</v>
      </c>
      <c r="R1221" t="s">
        <v>8340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8339</v>
      </c>
      <c r="R1222" t="s">
        <v>8340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8339</v>
      </c>
      <c r="R1223" t="s">
        <v>8340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8339</v>
      </c>
      <c r="R1224" t="s">
        <v>8340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8339</v>
      </c>
      <c r="R1225" t="s">
        <v>8340</v>
      </c>
      <c r="S1225" s="16">
        <f t="shared" si="78"/>
        <v>42654.177187499998</v>
      </c>
      <c r="T1225" s="16">
        <f t="shared" si="79"/>
        <v>42684.218854166669</v>
      </c>
    </row>
    <row r="1226" spans="1:20" ht="48" hidden="1" x14ac:dyDescent="0.2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76"/>
        <v>0</v>
      </c>
      <c r="P1226">
        <f t="shared" si="77"/>
        <v>0</v>
      </c>
      <c r="Q1226" s="10" t="s">
        <v>8337</v>
      </c>
      <c r="R1226" t="s">
        <v>8338</v>
      </c>
      <c r="S1226" s="16">
        <f t="shared" si="78"/>
        <v>41829.592002314814</v>
      </c>
      <c r="T1226" s="16">
        <f t="shared" si="79"/>
        <v>41874.592002314814</v>
      </c>
    </row>
    <row r="1227" spans="1:20" ht="48" hidden="1" x14ac:dyDescent="0.2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76"/>
        <v>4</v>
      </c>
      <c r="P1227">
        <f t="shared" si="77"/>
        <v>26.92</v>
      </c>
      <c r="Q1227" s="10" t="s">
        <v>8327</v>
      </c>
      <c r="R1227" t="s">
        <v>8345</v>
      </c>
      <c r="S1227" s="16">
        <f t="shared" si="78"/>
        <v>41671.936863425923</v>
      </c>
      <c r="T1227" s="16">
        <f t="shared" si="79"/>
        <v>41687</v>
      </c>
    </row>
    <row r="1228" spans="1:20" ht="48" hidden="1" x14ac:dyDescent="0.2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76"/>
        <v>1</v>
      </c>
      <c r="P1228">
        <f t="shared" si="77"/>
        <v>25.5</v>
      </c>
      <c r="Q1228" s="10" t="s">
        <v>8337</v>
      </c>
      <c r="R1228" t="s">
        <v>8338</v>
      </c>
      <c r="S1228" s="16">
        <f t="shared" si="78"/>
        <v>42110.326423611114</v>
      </c>
      <c r="T1228" s="16">
        <f t="shared" si="79"/>
        <v>42140.125</v>
      </c>
    </row>
    <row r="1229" spans="1:20" ht="32" hidden="1" x14ac:dyDescent="0.2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76"/>
        <v>3</v>
      </c>
      <c r="P1229">
        <f t="shared" si="77"/>
        <v>40</v>
      </c>
      <c r="Q1229" s="10" t="s">
        <v>8324</v>
      </c>
      <c r="R1229" t="s">
        <v>8326</v>
      </c>
      <c r="S1229" s="16">
        <f t="shared" si="78"/>
        <v>42303.878414351857</v>
      </c>
      <c r="T1229" s="16">
        <f t="shared" si="79"/>
        <v>42333.920081018514</v>
      </c>
    </row>
    <row r="1230" spans="1:20" ht="48" hidden="1" x14ac:dyDescent="0.2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76"/>
        <v>2</v>
      </c>
      <c r="P1230">
        <f t="shared" si="77"/>
        <v>74.33</v>
      </c>
      <c r="Q1230" s="10" t="s">
        <v>8327</v>
      </c>
      <c r="R1230" t="s">
        <v>8345</v>
      </c>
      <c r="S1230" s="16">
        <f t="shared" si="78"/>
        <v>42786.000023148154</v>
      </c>
      <c r="T1230" s="16">
        <f t="shared" si="79"/>
        <v>42826.165972222225</v>
      </c>
    </row>
    <row r="1231" spans="1:20" ht="48" hidden="1" x14ac:dyDescent="0.2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76"/>
        <v>30</v>
      </c>
      <c r="P1231">
        <f t="shared" si="77"/>
        <v>134.55000000000001</v>
      </c>
      <c r="Q1231" s="10" t="s">
        <v>8324</v>
      </c>
      <c r="R1231" t="s">
        <v>8326</v>
      </c>
      <c r="S1231" s="16">
        <f t="shared" si="78"/>
        <v>42325.684189814812</v>
      </c>
      <c r="T1231" s="16">
        <f t="shared" si="79"/>
        <v>42355.249305555553</v>
      </c>
    </row>
    <row r="1232" spans="1:20" ht="48" hidden="1" x14ac:dyDescent="0.2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76"/>
        <v>1</v>
      </c>
      <c r="P1232">
        <f t="shared" si="77"/>
        <v>15.33</v>
      </c>
      <c r="Q1232" s="10" t="s">
        <v>8320</v>
      </c>
      <c r="R1232" t="s">
        <v>8321</v>
      </c>
      <c r="S1232" s="16">
        <f t="shared" si="78"/>
        <v>41968.172106481477</v>
      </c>
      <c r="T1232" s="16">
        <f t="shared" si="79"/>
        <v>41998.333333333328</v>
      </c>
    </row>
    <row r="1233" spans="1:20" ht="48" hidden="1" x14ac:dyDescent="0.2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76"/>
        <v>1</v>
      </c>
      <c r="P1233">
        <f t="shared" si="77"/>
        <v>23.33</v>
      </c>
      <c r="Q1233" s="10" t="s">
        <v>8324</v>
      </c>
      <c r="R1233" t="s">
        <v>8325</v>
      </c>
      <c r="S1233" s="16">
        <f t="shared" si="78"/>
        <v>41969.858090277776</v>
      </c>
      <c r="T1233" s="16">
        <f t="shared" si="79"/>
        <v>41999.858090277776</v>
      </c>
    </row>
    <row r="1234" spans="1:20" ht="32" hidden="1" x14ac:dyDescent="0.2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76"/>
        <v>0</v>
      </c>
      <c r="P1234">
        <f t="shared" si="77"/>
        <v>0</v>
      </c>
      <c r="Q1234" s="10" t="s">
        <v>8324</v>
      </c>
      <c r="R1234" t="s">
        <v>8325</v>
      </c>
      <c r="S1234" s="16">
        <f t="shared" si="78"/>
        <v>42585.031782407401</v>
      </c>
      <c r="T1234" s="16">
        <f t="shared" si="79"/>
        <v>42615.031782407401</v>
      </c>
    </row>
    <row r="1235" spans="1:20" ht="48" hidden="1" x14ac:dyDescent="0.2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76"/>
        <v>0</v>
      </c>
      <c r="P1235">
        <f t="shared" si="77"/>
        <v>0</v>
      </c>
      <c r="Q1235" s="10" t="s">
        <v>8324</v>
      </c>
      <c r="R1235" t="s">
        <v>8325</v>
      </c>
      <c r="S1235" s="16">
        <f t="shared" si="78"/>
        <v>42515.061805555553</v>
      </c>
      <c r="T1235" s="16">
        <f t="shared" si="79"/>
        <v>42545.061805555553</v>
      </c>
    </row>
    <row r="1236" spans="1:20" ht="48" hidden="1" x14ac:dyDescent="0.2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76"/>
        <v>12</v>
      </c>
      <c r="P1236">
        <f t="shared" si="77"/>
        <v>49.8</v>
      </c>
      <c r="Q1236" s="10" t="s">
        <v>8324</v>
      </c>
      <c r="R1236" t="s">
        <v>8325</v>
      </c>
      <c r="S1236" s="16">
        <f t="shared" si="78"/>
        <v>42507.29932870371</v>
      </c>
      <c r="T1236" s="16">
        <f t="shared" si="79"/>
        <v>42538.958333333328</v>
      </c>
    </row>
    <row r="1237" spans="1:20" ht="32" hidden="1" x14ac:dyDescent="0.2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76"/>
        <v>31</v>
      </c>
      <c r="P1237">
        <f t="shared" si="77"/>
        <v>191.25</v>
      </c>
      <c r="Q1237" s="10" t="s">
        <v>8324</v>
      </c>
      <c r="R1237" t="s">
        <v>8326</v>
      </c>
      <c r="S1237" s="16">
        <f t="shared" si="78"/>
        <v>41955.002488425926</v>
      </c>
      <c r="T1237" s="16">
        <f t="shared" si="79"/>
        <v>42005.002488425926</v>
      </c>
    </row>
    <row r="1238" spans="1:20" ht="48" hidden="1" x14ac:dyDescent="0.2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76"/>
        <v>3</v>
      </c>
      <c r="P1238">
        <f t="shared" si="77"/>
        <v>33.25</v>
      </c>
      <c r="Q1238" s="10" t="s">
        <v>8333</v>
      </c>
      <c r="R1238" t="s">
        <v>8334</v>
      </c>
      <c r="S1238" s="16">
        <f t="shared" si="78"/>
        <v>41844.874421296299</v>
      </c>
      <c r="T1238" s="16">
        <f t="shared" si="79"/>
        <v>41874.874421296299</v>
      </c>
    </row>
    <row r="1239" spans="1:20" ht="48" hidden="1" x14ac:dyDescent="0.2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76"/>
        <v>0</v>
      </c>
      <c r="P1239">
        <f t="shared" si="77"/>
        <v>0</v>
      </c>
      <c r="Q1239" s="10" t="s">
        <v>8333</v>
      </c>
      <c r="R1239" t="s">
        <v>8334</v>
      </c>
      <c r="S1239" s="16">
        <f t="shared" si="78"/>
        <v>42058.719641203701</v>
      </c>
      <c r="T1239" s="16">
        <f t="shared" si="79"/>
        <v>42118.677974537044</v>
      </c>
    </row>
    <row r="1240" spans="1:20" ht="32" hidden="1" x14ac:dyDescent="0.2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76"/>
        <v>0</v>
      </c>
      <c r="P1240">
        <f t="shared" si="77"/>
        <v>0</v>
      </c>
      <c r="Q1240" s="10" t="s">
        <v>8333</v>
      </c>
      <c r="R1240" t="s">
        <v>8334</v>
      </c>
      <c r="S1240" s="16">
        <f t="shared" si="78"/>
        <v>42678.871331018512</v>
      </c>
      <c r="T1240" s="16">
        <f t="shared" si="79"/>
        <v>42708.912997685184</v>
      </c>
    </row>
    <row r="1241" spans="1:20" ht="32" hidden="1" x14ac:dyDescent="0.2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76"/>
        <v>11</v>
      </c>
      <c r="P1241">
        <f t="shared" si="77"/>
        <v>29.89</v>
      </c>
      <c r="Q1241" s="10" t="s">
        <v>8324</v>
      </c>
      <c r="R1241" t="s">
        <v>8326</v>
      </c>
      <c r="S1241" s="16">
        <f t="shared" si="78"/>
        <v>42611.613564814819</v>
      </c>
      <c r="T1241" s="16">
        <f t="shared" si="79"/>
        <v>42651.613564814819</v>
      </c>
    </row>
    <row r="1242" spans="1:20" ht="48" hidden="1" x14ac:dyDescent="0.2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76"/>
        <v>1</v>
      </c>
      <c r="P1242">
        <f t="shared" si="77"/>
        <v>67</v>
      </c>
      <c r="Q1242" s="10" t="s">
        <v>8327</v>
      </c>
      <c r="R1242" t="s">
        <v>8345</v>
      </c>
      <c r="S1242" s="16">
        <f t="shared" si="78"/>
        <v>41555.041701388887</v>
      </c>
      <c r="T1242" s="16">
        <f t="shared" si="79"/>
        <v>41585.083368055559</v>
      </c>
    </row>
    <row r="1243" spans="1:20" ht="48" hidden="1" x14ac:dyDescent="0.2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76"/>
        <v>0</v>
      </c>
      <c r="P1243">
        <f t="shared" si="77"/>
        <v>10</v>
      </c>
      <c r="Q1243" s="10" t="s">
        <v>8327</v>
      </c>
      <c r="R1243" t="s">
        <v>8345</v>
      </c>
      <c r="S1243" s="16">
        <f t="shared" si="78"/>
        <v>42121.367002314815</v>
      </c>
      <c r="T1243" s="16">
        <f t="shared" si="79"/>
        <v>42152.836805555555</v>
      </c>
    </row>
    <row r="1244" spans="1:20" ht="48" hidden="1" x14ac:dyDescent="0.2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76"/>
        <v>5</v>
      </c>
      <c r="P1244">
        <f t="shared" si="77"/>
        <v>84.33</v>
      </c>
      <c r="Q1244" s="10" t="s">
        <v>8327</v>
      </c>
      <c r="R1244" t="s">
        <v>8345</v>
      </c>
      <c r="S1244" s="16">
        <f t="shared" si="78"/>
        <v>42017.927418981482</v>
      </c>
      <c r="T1244" s="16">
        <f t="shared" si="79"/>
        <v>42052.927418981482</v>
      </c>
    </row>
    <row r="1245" spans="1:20" ht="48" hidden="1" x14ac:dyDescent="0.2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76"/>
        <v>23</v>
      </c>
      <c r="P1245">
        <f t="shared" si="77"/>
        <v>65.459999999999994</v>
      </c>
      <c r="Q1245" s="10" t="s">
        <v>8327</v>
      </c>
      <c r="R1245" t="s">
        <v>8345</v>
      </c>
      <c r="S1245" s="16">
        <f t="shared" si="78"/>
        <v>41799.524259259262</v>
      </c>
      <c r="T1245" s="16">
        <f t="shared" si="79"/>
        <v>41829.524259259262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8330</v>
      </c>
      <c r="R1246" t="s">
        <v>8314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8330</v>
      </c>
      <c r="R1247" t="s">
        <v>8314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8330</v>
      </c>
      <c r="R1248" t="s">
        <v>8314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8330</v>
      </c>
      <c r="R1249" t="s">
        <v>8314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8330</v>
      </c>
      <c r="R1250" t="s">
        <v>8314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8330</v>
      </c>
      <c r="R1251" t="s">
        <v>8314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8330</v>
      </c>
      <c r="R1252" t="s">
        <v>8314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8330</v>
      </c>
      <c r="R1253" t="s">
        <v>8314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8330</v>
      </c>
      <c r="R1254" t="s">
        <v>8314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8330</v>
      </c>
      <c r="R1255" t="s">
        <v>8314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8330</v>
      </c>
      <c r="R1256" t="s">
        <v>8314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8330</v>
      </c>
      <c r="R1257" t="s">
        <v>8314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8330</v>
      </c>
      <c r="R1258" t="s">
        <v>8314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8330</v>
      </c>
      <c r="R1259" t="s">
        <v>8314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8330</v>
      </c>
      <c r="R1260" t="s">
        <v>8314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8330</v>
      </c>
      <c r="R1261" t="s">
        <v>8314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8330</v>
      </c>
      <c r="R1262" t="s">
        <v>8314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8330</v>
      </c>
      <c r="R1263" t="s">
        <v>8314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8330</v>
      </c>
      <c r="R1264" t="s">
        <v>8314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8330</v>
      </c>
      <c r="R1265" t="s">
        <v>8314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8330</v>
      </c>
      <c r="R1266" t="s">
        <v>8314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8330</v>
      </c>
      <c r="R1267" t="s">
        <v>8314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8330</v>
      </c>
      <c r="R1268" t="s">
        <v>8314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8330</v>
      </c>
      <c r="R1269" t="s">
        <v>8314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8330</v>
      </c>
      <c r="R1270" t="s">
        <v>8314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8330</v>
      </c>
      <c r="R1271" t="s">
        <v>8314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8330</v>
      </c>
      <c r="R1272" t="s">
        <v>8314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8330</v>
      </c>
      <c r="R1273" t="s">
        <v>8314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80">ROUND(E1274/D1274*100,0)</f>
        <v>106</v>
      </c>
      <c r="P1274">
        <f t="shared" ref="P1274:P1337" si="81">IFERROR(ROUND(E1274/L1274,2),0)</f>
        <v>189.29</v>
      </c>
      <c r="Q1274" s="10" t="s">
        <v>8330</v>
      </c>
      <c r="R1274" t="s">
        <v>8314</v>
      </c>
      <c r="S1274" s="16">
        <f t="shared" ref="S1274:S1337" si="82">(((J1274/60)/60)/24)+DATE(1970,1,1)</f>
        <v>40274.745127314818</v>
      </c>
      <c r="T1274" s="16">
        <f t="shared" ref="T1274:T1337" si="83"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0" t="s">
        <v>8330</v>
      </c>
      <c r="R1275" t="s">
        <v>8314</v>
      </c>
      <c r="S1275" s="16">
        <f t="shared" si="82"/>
        <v>41852.730219907404</v>
      </c>
      <c r="T1275" s="16">
        <f t="shared" si="83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0" t="s">
        <v>8330</v>
      </c>
      <c r="R1276" t="s">
        <v>8314</v>
      </c>
      <c r="S1276" s="16">
        <f t="shared" si="82"/>
        <v>41116.690104166664</v>
      </c>
      <c r="T1276" s="16">
        <f t="shared" si="83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0" t="s">
        <v>8330</v>
      </c>
      <c r="R1277" t="s">
        <v>8314</v>
      </c>
      <c r="S1277" s="16">
        <f t="shared" si="82"/>
        <v>41458.867905092593</v>
      </c>
      <c r="T1277" s="16">
        <f t="shared" si="83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0" t="s">
        <v>8330</v>
      </c>
      <c r="R1278" t="s">
        <v>8314</v>
      </c>
      <c r="S1278" s="16">
        <f t="shared" si="82"/>
        <v>40007.704247685186</v>
      </c>
      <c r="T1278" s="16">
        <f t="shared" si="83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0" t="s">
        <v>8330</v>
      </c>
      <c r="R1279" t="s">
        <v>8314</v>
      </c>
      <c r="S1279" s="16">
        <f t="shared" si="82"/>
        <v>41121.561886574076</v>
      </c>
      <c r="T1279" s="16">
        <f t="shared" si="83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0" t="s">
        <v>8330</v>
      </c>
      <c r="R1280" t="s">
        <v>8314</v>
      </c>
      <c r="S1280" s="16">
        <f t="shared" si="82"/>
        <v>41786.555162037039</v>
      </c>
      <c r="T1280" s="16">
        <f t="shared" si="83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0" t="s">
        <v>8330</v>
      </c>
      <c r="R1281" t="s">
        <v>8314</v>
      </c>
      <c r="S1281" s="16">
        <f t="shared" si="82"/>
        <v>41682.099189814813</v>
      </c>
      <c r="T1281" s="16">
        <f t="shared" si="83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0" t="s">
        <v>8330</v>
      </c>
      <c r="R1282" t="s">
        <v>8314</v>
      </c>
      <c r="S1282" s="16">
        <f t="shared" si="82"/>
        <v>40513.757569444446</v>
      </c>
      <c r="T1282" s="16">
        <f t="shared" si="83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8330</v>
      </c>
      <c r="R1283" t="s">
        <v>8314</v>
      </c>
      <c r="S1283" s="16">
        <f t="shared" si="82"/>
        <v>41463.743472222224</v>
      </c>
      <c r="T1283" s="16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8330</v>
      </c>
      <c r="R1284" t="s">
        <v>8314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8330</v>
      </c>
      <c r="R1285" t="s">
        <v>8314</v>
      </c>
      <c r="S1285" s="16">
        <f t="shared" si="82"/>
        <v>41320.717465277776</v>
      </c>
      <c r="T1285" s="16">
        <f t="shared" si="83"/>
        <v>41344.166666666664</v>
      </c>
    </row>
    <row r="1286" spans="1:20" ht="32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 t="shared" si="80"/>
        <v>100</v>
      </c>
      <c r="P1286">
        <f t="shared" si="81"/>
        <v>22.22</v>
      </c>
      <c r="Q1286" s="10" t="s">
        <v>8322</v>
      </c>
      <c r="R1286" t="s">
        <v>8323</v>
      </c>
      <c r="S1286" s="16">
        <f t="shared" si="82"/>
        <v>42467.144166666665</v>
      </c>
      <c r="T1286" s="16">
        <f t="shared" si="83"/>
        <v>42477.979166666672</v>
      </c>
    </row>
    <row r="1287" spans="1:20" ht="48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 t="shared" si="80"/>
        <v>101</v>
      </c>
      <c r="P1287">
        <f t="shared" si="81"/>
        <v>18.27</v>
      </c>
      <c r="Q1287" s="10" t="s">
        <v>8322</v>
      </c>
      <c r="R1287" t="s">
        <v>8323</v>
      </c>
      <c r="S1287" s="16">
        <f t="shared" si="82"/>
        <v>42101.828819444447</v>
      </c>
      <c r="T1287" s="16">
        <f t="shared" si="83"/>
        <v>42123.958333333328</v>
      </c>
    </row>
    <row r="1288" spans="1:20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 t="shared" si="80"/>
        <v>210</v>
      </c>
      <c r="P1288">
        <f t="shared" si="81"/>
        <v>105</v>
      </c>
      <c r="Q1288" s="10" t="s">
        <v>8322</v>
      </c>
      <c r="R1288" t="s">
        <v>8323</v>
      </c>
      <c r="S1288" s="16">
        <f t="shared" si="82"/>
        <v>42147.729930555557</v>
      </c>
      <c r="T1288" s="16">
        <f t="shared" si="83"/>
        <v>42177.729930555557</v>
      </c>
    </row>
    <row r="1289" spans="1:20" ht="48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80"/>
        <v>160</v>
      </c>
      <c r="P1289">
        <f t="shared" si="81"/>
        <v>40</v>
      </c>
      <c r="Q1289" s="10" t="s">
        <v>8322</v>
      </c>
      <c r="R1289" t="s">
        <v>8323</v>
      </c>
      <c r="S1289" s="16">
        <f t="shared" si="82"/>
        <v>42460.94222222222</v>
      </c>
      <c r="T1289" s="16">
        <f t="shared" si="83"/>
        <v>42481.94222222222</v>
      </c>
    </row>
    <row r="1290" spans="1:20" ht="48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 t="shared" si="80"/>
        <v>35</v>
      </c>
      <c r="P1290">
        <f t="shared" si="81"/>
        <v>17.5</v>
      </c>
      <c r="Q1290" s="10" t="s">
        <v>8322</v>
      </c>
      <c r="R1290" t="s">
        <v>8323</v>
      </c>
      <c r="S1290" s="16">
        <f t="shared" si="82"/>
        <v>42019.683761574073</v>
      </c>
      <c r="T1290" s="16">
        <f t="shared" si="83"/>
        <v>42049.477083333331</v>
      </c>
    </row>
    <row r="1291" spans="1:20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80"/>
        <v>110</v>
      </c>
      <c r="P1291">
        <f t="shared" si="81"/>
        <v>20.079999999999998</v>
      </c>
      <c r="Q1291" s="10" t="s">
        <v>8322</v>
      </c>
      <c r="R1291" t="s">
        <v>8323</v>
      </c>
      <c r="S1291" s="16">
        <f t="shared" si="82"/>
        <v>42142.514016203699</v>
      </c>
      <c r="T1291" s="16">
        <f t="shared" si="83"/>
        <v>42155.958333333328</v>
      </c>
    </row>
    <row r="1292" spans="1:20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80"/>
        <v>104</v>
      </c>
      <c r="P1292">
        <f t="shared" si="81"/>
        <v>26</v>
      </c>
      <c r="Q1292" s="10" t="s">
        <v>8322</v>
      </c>
      <c r="R1292" t="s">
        <v>8323</v>
      </c>
      <c r="S1292" s="16">
        <f t="shared" si="82"/>
        <v>42665.451736111107</v>
      </c>
      <c r="T1292" s="16">
        <f t="shared" si="83"/>
        <v>42725.493402777778</v>
      </c>
    </row>
    <row r="1293" spans="1:20" ht="64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 t="shared" si="80"/>
        <v>242</v>
      </c>
      <c r="P1293">
        <f t="shared" si="81"/>
        <v>24.2</v>
      </c>
      <c r="Q1293" s="10" t="s">
        <v>8322</v>
      </c>
      <c r="R1293" t="s">
        <v>8323</v>
      </c>
      <c r="S1293" s="16">
        <f t="shared" si="82"/>
        <v>42107.621018518519</v>
      </c>
      <c r="T1293" s="16">
        <f t="shared" si="83"/>
        <v>42167.621018518519</v>
      </c>
    </row>
    <row r="1294" spans="1:20" ht="48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 t="shared" si="80"/>
        <v>242</v>
      </c>
      <c r="P1294">
        <f t="shared" si="81"/>
        <v>43.21</v>
      </c>
      <c r="Q1294" s="10" t="s">
        <v>8322</v>
      </c>
      <c r="R1294" t="s">
        <v>8323</v>
      </c>
      <c r="S1294" s="16">
        <f t="shared" si="82"/>
        <v>42559.776724537034</v>
      </c>
      <c r="T1294" s="16">
        <f t="shared" si="83"/>
        <v>42589.776724537034</v>
      </c>
    </row>
    <row r="1295" spans="1:20" ht="48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 t="shared" si="80"/>
        <v>32</v>
      </c>
      <c r="P1295">
        <f t="shared" si="81"/>
        <v>26.67</v>
      </c>
      <c r="Q1295" s="10" t="s">
        <v>8322</v>
      </c>
      <c r="R1295" t="s">
        <v>8323</v>
      </c>
      <c r="S1295" s="16">
        <f t="shared" si="82"/>
        <v>42257.590833333335</v>
      </c>
      <c r="T1295" s="16">
        <f t="shared" si="83"/>
        <v>42271.590833333335</v>
      </c>
    </row>
    <row r="1296" spans="1:20" ht="48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 t="shared" si="80"/>
        <v>100</v>
      </c>
      <c r="P1296">
        <f t="shared" si="81"/>
        <v>27.78</v>
      </c>
      <c r="Q1296" s="10" t="s">
        <v>8322</v>
      </c>
      <c r="R1296" t="s">
        <v>8323</v>
      </c>
      <c r="S1296" s="16">
        <f t="shared" si="82"/>
        <v>42437.398680555561</v>
      </c>
      <c r="T1296" s="16">
        <f t="shared" si="83"/>
        <v>42465.35701388889</v>
      </c>
    </row>
    <row r="1297" spans="1:20" ht="32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 t="shared" si="80"/>
        <v>112</v>
      </c>
      <c r="P1297">
        <f t="shared" si="81"/>
        <v>11.67</v>
      </c>
      <c r="Q1297" s="10" t="s">
        <v>8322</v>
      </c>
      <c r="R1297" t="s">
        <v>8323</v>
      </c>
      <c r="S1297" s="16">
        <f t="shared" si="82"/>
        <v>42378.478344907402</v>
      </c>
      <c r="T1297" s="16">
        <f t="shared" si="83"/>
        <v>42418.916666666672</v>
      </c>
    </row>
    <row r="1298" spans="1:20" ht="48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 t="shared" si="80"/>
        <v>140</v>
      </c>
      <c r="P1298">
        <f t="shared" si="81"/>
        <v>35</v>
      </c>
      <c r="Q1298" s="10" t="s">
        <v>8322</v>
      </c>
      <c r="R1298" t="s">
        <v>8323</v>
      </c>
      <c r="S1298" s="16">
        <f t="shared" si="82"/>
        <v>42088.911354166667</v>
      </c>
      <c r="T1298" s="16">
        <f t="shared" si="83"/>
        <v>42118.911354166667</v>
      </c>
    </row>
    <row r="1299" spans="1:20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80"/>
        <v>100</v>
      </c>
      <c r="P1299">
        <f t="shared" si="81"/>
        <v>31.25</v>
      </c>
      <c r="Q1299" s="10" t="s">
        <v>8322</v>
      </c>
      <c r="R1299" t="s">
        <v>8323</v>
      </c>
      <c r="S1299" s="16">
        <f t="shared" si="82"/>
        <v>42124.841111111105</v>
      </c>
      <c r="T1299" s="16">
        <f t="shared" si="83"/>
        <v>42154.841111111105</v>
      </c>
    </row>
    <row r="1300" spans="1:20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80"/>
        <v>202</v>
      </c>
      <c r="P1300">
        <f t="shared" si="81"/>
        <v>29.71</v>
      </c>
      <c r="Q1300" s="10" t="s">
        <v>8322</v>
      </c>
      <c r="R1300" t="s">
        <v>8323</v>
      </c>
      <c r="S1300" s="16">
        <f t="shared" si="82"/>
        <v>42179.898472222223</v>
      </c>
      <c r="T1300" s="16">
        <f t="shared" si="83"/>
        <v>42195.75</v>
      </c>
    </row>
    <row r="1301" spans="1:20" ht="32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 t="shared" si="80"/>
        <v>150</v>
      </c>
      <c r="P1301">
        <f t="shared" si="81"/>
        <v>41.67</v>
      </c>
      <c r="Q1301" s="10" t="s">
        <v>8322</v>
      </c>
      <c r="R1301" t="s">
        <v>8323</v>
      </c>
      <c r="S1301" s="16">
        <f t="shared" si="82"/>
        <v>42529.022013888884</v>
      </c>
      <c r="T1301" s="16">
        <f t="shared" si="83"/>
        <v>42566.901388888888</v>
      </c>
    </row>
    <row r="1302" spans="1:20" ht="48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 t="shared" si="80"/>
        <v>100</v>
      </c>
      <c r="P1302">
        <f t="shared" si="81"/>
        <v>31.38</v>
      </c>
      <c r="Q1302" s="10" t="s">
        <v>8322</v>
      </c>
      <c r="R1302" t="s">
        <v>8323</v>
      </c>
      <c r="S1302" s="16">
        <f t="shared" si="82"/>
        <v>42075.807395833333</v>
      </c>
      <c r="T1302" s="16">
        <f t="shared" si="83"/>
        <v>42105.807395833333</v>
      </c>
    </row>
    <row r="1303" spans="1:20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80"/>
        <v>184</v>
      </c>
      <c r="P1303">
        <f t="shared" si="81"/>
        <v>30.67</v>
      </c>
      <c r="Q1303" s="10" t="s">
        <v>8322</v>
      </c>
      <c r="R1303" t="s">
        <v>8323</v>
      </c>
      <c r="S1303" s="16">
        <f t="shared" si="82"/>
        <v>42383.793124999997</v>
      </c>
      <c r="T1303" s="16">
        <f t="shared" si="83"/>
        <v>42413.793124999997</v>
      </c>
    </row>
    <row r="1304" spans="1:20" ht="48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 t="shared" si="80"/>
        <v>100</v>
      </c>
      <c r="P1304">
        <f t="shared" si="81"/>
        <v>11.36</v>
      </c>
      <c r="Q1304" s="10" t="s">
        <v>8322</v>
      </c>
      <c r="R1304" t="s">
        <v>8323</v>
      </c>
      <c r="S1304" s="16">
        <f t="shared" si="82"/>
        <v>41971.881076388891</v>
      </c>
      <c r="T1304" s="16">
        <f t="shared" si="83"/>
        <v>41996.881076388891</v>
      </c>
    </row>
    <row r="1305" spans="1:20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80"/>
        <v>330</v>
      </c>
      <c r="P1305">
        <f t="shared" si="81"/>
        <v>43.42</v>
      </c>
      <c r="Q1305" s="10" t="s">
        <v>8322</v>
      </c>
      <c r="R1305" t="s">
        <v>8323</v>
      </c>
      <c r="S1305" s="16">
        <f t="shared" si="82"/>
        <v>42487.62700231481</v>
      </c>
      <c r="T1305" s="16">
        <f t="shared" si="83"/>
        <v>42521.458333333328</v>
      </c>
    </row>
    <row r="1306" spans="1:20" ht="48" hidden="1" x14ac:dyDescent="0.2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80"/>
        <v>1</v>
      </c>
      <c r="P1306">
        <f t="shared" si="81"/>
        <v>27.5</v>
      </c>
      <c r="Q1306" s="10" t="s">
        <v>8327</v>
      </c>
      <c r="R1306" t="s">
        <v>8345</v>
      </c>
      <c r="S1306" s="16">
        <f t="shared" si="82"/>
        <v>41054.847777777781</v>
      </c>
      <c r="T1306" s="16">
        <f t="shared" si="83"/>
        <v>41114.847777777781</v>
      </c>
    </row>
    <row r="1307" spans="1:20" ht="48" hidden="1" x14ac:dyDescent="0.2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80"/>
        <v>3</v>
      </c>
      <c r="P1307">
        <f t="shared" si="81"/>
        <v>300</v>
      </c>
      <c r="Q1307" s="10" t="s">
        <v>8324</v>
      </c>
      <c r="R1307" t="s">
        <v>8325</v>
      </c>
      <c r="S1307" s="16">
        <f t="shared" si="82"/>
        <v>42327.825289351851</v>
      </c>
      <c r="T1307" s="16">
        <f t="shared" si="83"/>
        <v>42377.82430555555</v>
      </c>
    </row>
    <row r="1308" spans="1:20" ht="32" hidden="1" x14ac:dyDescent="0.2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80"/>
        <v>0</v>
      </c>
      <c r="P1308">
        <f t="shared" si="81"/>
        <v>0</v>
      </c>
      <c r="Q1308" s="10" t="s">
        <v>8324</v>
      </c>
      <c r="R1308" t="s">
        <v>8325</v>
      </c>
      <c r="S1308" s="16">
        <f t="shared" si="82"/>
        <v>42130.78361111111</v>
      </c>
      <c r="T1308" s="16">
        <f t="shared" si="83"/>
        <v>42160.78361111111</v>
      </c>
    </row>
    <row r="1309" spans="1:20" ht="48" hidden="1" x14ac:dyDescent="0.2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80"/>
        <v>0</v>
      </c>
      <c r="P1309">
        <f t="shared" si="81"/>
        <v>0</v>
      </c>
      <c r="Q1309" s="10" t="s">
        <v>8324</v>
      </c>
      <c r="R1309" t="s">
        <v>8325</v>
      </c>
      <c r="S1309" s="16">
        <f t="shared" si="82"/>
        <v>42592.836076388892</v>
      </c>
      <c r="T1309" s="16">
        <f t="shared" si="83"/>
        <v>42622.836076388892</v>
      </c>
    </row>
    <row r="1310" spans="1:20" ht="48" hidden="1" x14ac:dyDescent="0.2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80"/>
        <v>4</v>
      </c>
      <c r="P1310">
        <f t="shared" si="81"/>
        <v>145</v>
      </c>
      <c r="Q1310" s="10" t="s">
        <v>8324</v>
      </c>
      <c r="R1310" t="s">
        <v>8325</v>
      </c>
      <c r="S1310" s="16">
        <f t="shared" si="82"/>
        <v>42027.056793981479</v>
      </c>
      <c r="T1310" s="16">
        <f t="shared" si="83"/>
        <v>42057.056793981479</v>
      </c>
    </row>
    <row r="1311" spans="1:20" ht="48" hidden="1" x14ac:dyDescent="0.2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80"/>
        <v>1</v>
      </c>
      <c r="P1311">
        <f t="shared" si="81"/>
        <v>25</v>
      </c>
      <c r="Q1311" s="10" t="s">
        <v>8337</v>
      </c>
      <c r="R1311" t="s">
        <v>8338</v>
      </c>
      <c r="S1311" s="16">
        <f t="shared" si="82"/>
        <v>42594.524756944447</v>
      </c>
      <c r="T1311" s="16">
        <f t="shared" si="83"/>
        <v>42654.524756944447</v>
      </c>
    </row>
    <row r="1312" spans="1:20" ht="48" hidden="1" x14ac:dyDescent="0.2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80"/>
        <v>1</v>
      </c>
      <c r="P1312">
        <f t="shared" si="81"/>
        <v>100</v>
      </c>
      <c r="Q1312" s="10" t="s">
        <v>8337</v>
      </c>
      <c r="R1312" t="s">
        <v>8338</v>
      </c>
      <c r="S1312" s="16">
        <f t="shared" si="82"/>
        <v>42440.650335648148</v>
      </c>
      <c r="T1312" s="16">
        <f t="shared" si="83"/>
        <v>42499.868055555555</v>
      </c>
    </row>
    <row r="1313" spans="1:20" ht="48" hidden="1" x14ac:dyDescent="0.2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80"/>
        <v>1</v>
      </c>
      <c r="P1313">
        <f t="shared" si="81"/>
        <v>50</v>
      </c>
      <c r="Q1313" s="10" t="s">
        <v>8337</v>
      </c>
      <c r="R1313" t="s">
        <v>8338</v>
      </c>
      <c r="S1313" s="16">
        <f t="shared" si="82"/>
        <v>42584.666597222225</v>
      </c>
      <c r="T1313" s="16">
        <f t="shared" si="83"/>
        <v>42614.666597222225</v>
      </c>
    </row>
    <row r="1314" spans="1:20" ht="48" hidden="1" x14ac:dyDescent="0.2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80"/>
        <v>0</v>
      </c>
      <c r="P1314">
        <f t="shared" si="81"/>
        <v>0</v>
      </c>
      <c r="Q1314" s="10" t="s">
        <v>8337</v>
      </c>
      <c r="R1314" t="s">
        <v>8338</v>
      </c>
      <c r="S1314" s="16">
        <f t="shared" si="82"/>
        <v>42487.825752314813</v>
      </c>
      <c r="T1314" s="16">
        <f t="shared" si="83"/>
        <v>42508.825752314813</v>
      </c>
    </row>
    <row r="1315" spans="1:20" ht="32" hidden="1" x14ac:dyDescent="0.2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80"/>
        <v>0</v>
      </c>
      <c r="P1315">
        <f t="shared" si="81"/>
        <v>0</v>
      </c>
      <c r="Q1315" s="10" t="s">
        <v>8337</v>
      </c>
      <c r="R1315" t="s">
        <v>8338</v>
      </c>
      <c r="S1315" s="16">
        <f t="shared" si="82"/>
        <v>42060.00980324074</v>
      </c>
      <c r="T1315" s="16">
        <f t="shared" si="83"/>
        <v>42104.968136574069</v>
      </c>
    </row>
    <row r="1316" spans="1:20" ht="48" hidden="1" x14ac:dyDescent="0.2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80"/>
        <v>0</v>
      </c>
      <c r="P1316">
        <f t="shared" si="81"/>
        <v>0</v>
      </c>
      <c r="Q1316" s="10" t="s">
        <v>8322</v>
      </c>
      <c r="R1316" t="s">
        <v>8356</v>
      </c>
      <c r="S1316" s="16">
        <f t="shared" si="82"/>
        <v>42498.008391203708</v>
      </c>
      <c r="T1316" s="16">
        <f t="shared" si="83"/>
        <v>42528.008391203708</v>
      </c>
    </row>
    <row r="1317" spans="1:20" ht="48" hidden="1" x14ac:dyDescent="0.2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80"/>
        <v>15</v>
      </c>
      <c r="P1317">
        <f t="shared" si="81"/>
        <v>150</v>
      </c>
      <c r="Q1317" s="10" t="s">
        <v>8322</v>
      </c>
      <c r="R1317" t="s">
        <v>8358</v>
      </c>
      <c r="S1317" s="16">
        <f t="shared" si="82"/>
        <v>41793.17219907407</v>
      </c>
      <c r="T1317" s="16">
        <f t="shared" si="83"/>
        <v>41823.17219907407</v>
      </c>
    </row>
    <row r="1318" spans="1:20" ht="48" hidden="1" x14ac:dyDescent="0.2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80"/>
        <v>0</v>
      </c>
      <c r="P1318">
        <f t="shared" si="81"/>
        <v>0</v>
      </c>
      <c r="Q1318" s="10" t="s">
        <v>8322</v>
      </c>
      <c r="R1318" t="s">
        <v>8358</v>
      </c>
      <c r="S1318" s="16">
        <f t="shared" si="82"/>
        <v>42065.791574074072</v>
      </c>
      <c r="T1318" s="16">
        <f t="shared" si="83"/>
        <v>42090.749907407408</v>
      </c>
    </row>
    <row r="1319" spans="1:20" ht="16" hidden="1" x14ac:dyDescent="0.2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80"/>
        <v>0</v>
      </c>
      <c r="P1319">
        <f t="shared" si="81"/>
        <v>0</v>
      </c>
      <c r="Q1319" s="10" t="s">
        <v>8322</v>
      </c>
      <c r="R1319" t="s">
        <v>8358</v>
      </c>
      <c r="S1319" s="16">
        <f t="shared" si="82"/>
        <v>41954.228032407409</v>
      </c>
      <c r="T1319" s="16">
        <f t="shared" si="83"/>
        <v>41984.228032407409</v>
      </c>
    </row>
    <row r="1320" spans="1:20" ht="48" hidden="1" x14ac:dyDescent="0.2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80"/>
        <v>0</v>
      </c>
      <c r="P1320">
        <f t="shared" si="81"/>
        <v>0</v>
      </c>
      <c r="Q1320" s="10" t="s">
        <v>8324</v>
      </c>
      <c r="R1320" t="s">
        <v>8326</v>
      </c>
      <c r="S1320" s="16">
        <f t="shared" si="82"/>
        <v>42732.060277777782</v>
      </c>
      <c r="T1320" s="16">
        <f t="shared" si="83"/>
        <v>42762.060277777782</v>
      </c>
    </row>
    <row r="1321" spans="1:20" ht="32" hidden="1" x14ac:dyDescent="0.2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80"/>
        <v>112</v>
      </c>
      <c r="P1321">
        <f t="shared" si="81"/>
        <v>367.97</v>
      </c>
      <c r="Q1321" s="10" t="s">
        <v>8324</v>
      </c>
      <c r="R1321" t="s">
        <v>8326</v>
      </c>
      <c r="S1321" s="16">
        <f t="shared" si="82"/>
        <v>42257.882731481484</v>
      </c>
      <c r="T1321" s="16">
        <f t="shared" si="83"/>
        <v>42292.882731481484</v>
      </c>
    </row>
    <row r="1322" spans="1:20" ht="48" hidden="1" x14ac:dyDescent="0.2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80"/>
        <v>0</v>
      </c>
      <c r="P1322">
        <f t="shared" si="81"/>
        <v>10</v>
      </c>
      <c r="Q1322" s="10" t="s">
        <v>8324</v>
      </c>
      <c r="R1322" t="s">
        <v>8325</v>
      </c>
      <c r="S1322" s="16">
        <f t="shared" si="82"/>
        <v>42223.619456018518</v>
      </c>
      <c r="T1322" s="16">
        <f t="shared" si="83"/>
        <v>42253.215277777781</v>
      </c>
    </row>
    <row r="1323" spans="1:20" ht="48" hidden="1" x14ac:dyDescent="0.2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80"/>
        <v>11</v>
      </c>
      <c r="P1323">
        <f t="shared" si="81"/>
        <v>46.18</v>
      </c>
      <c r="Q1323" s="10" t="s">
        <v>8320</v>
      </c>
      <c r="R1323" t="s">
        <v>8321</v>
      </c>
      <c r="S1323" s="16">
        <f t="shared" si="82"/>
        <v>42110.153043981481</v>
      </c>
      <c r="T1323" s="16">
        <f t="shared" si="83"/>
        <v>42155.153043981481</v>
      </c>
    </row>
    <row r="1324" spans="1:20" ht="16" hidden="1" x14ac:dyDescent="0.2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80"/>
        <v>0</v>
      </c>
      <c r="P1324">
        <f t="shared" si="81"/>
        <v>0</v>
      </c>
      <c r="Q1324" s="10" t="s">
        <v>8333</v>
      </c>
      <c r="R1324" t="s">
        <v>8334</v>
      </c>
      <c r="S1324" s="16">
        <f t="shared" si="82"/>
        <v>42382.431076388893</v>
      </c>
      <c r="T1324" s="16">
        <f t="shared" si="83"/>
        <v>42412.431076388893</v>
      </c>
    </row>
    <row r="1325" spans="1:20" ht="48" hidden="1" x14ac:dyDescent="0.2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80"/>
        <v>14</v>
      </c>
      <c r="P1325">
        <f t="shared" si="81"/>
        <v>44.5</v>
      </c>
      <c r="Q1325" s="10" t="s">
        <v>8330</v>
      </c>
      <c r="R1325" t="s">
        <v>8341</v>
      </c>
      <c r="S1325" s="16">
        <f t="shared" si="82"/>
        <v>40671.879293981481</v>
      </c>
      <c r="T1325" s="16">
        <f t="shared" si="83"/>
        <v>40732.875</v>
      </c>
    </row>
    <row r="1326" spans="1:20" ht="48" hidden="1" x14ac:dyDescent="0.2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80"/>
        <v>1</v>
      </c>
      <c r="P1326">
        <f t="shared" si="81"/>
        <v>17.670000000000002</v>
      </c>
      <c r="Q1326" s="10" t="s">
        <v>8324</v>
      </c>
      <c r="R1326" t="s">
        <v>8354</v>
      </c>
      <c r="S1326" s="16">
        <f t="shared" si="82"/>
        <v>42408.714814814812</v>
      </c>
      <c r="T1326" s="16">
        <f t="shared" si="83"/>
        <v>42438.714814814812</v>
      </c>
    </row>
    <row r="1327" spans="1:20" ht="48" hidden="1" x14ac:dyDescent="0.2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80"/>
        <v>1</v>
      </c>
      <c r="P1327">
        <f t="shared" si="81"/>
        <v>20</v>
      </c>
      <c r="Q1327" s="10" t="s">
        <v>8327</v>
      </c>
      <c r="R1327" t="s">
        <v>8345</v>
      </c>
      <c r="S1327" s="16">
        <f t="shared" si="82"/>
        <v>42144.769479166673</v>
      </c>
      <c r="T1327" s="16">
        <f t="shared" si="83"/>
        <v>42174.769479166673</v>
      </c>
    </row>
    <row r="1328" spans="1:20" ht="48" hidden="1" x14ac:dyDescent="0.2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80"/>
        <v>0</v>
      </c>
      <c r="P1328">
        <f t="shared" si="81"/>
        <v>0</v>
      </c>
      <c r="Q1328" s="10" t="s">
        <v>8324</v>
      </c>
      <c r="R1328" t="s">
        <v>8325</v>
      </c>
      <c r="S1328" s="16">
        <f t="shared" si="82"/>
        <v>41956.853078703702</v>
      </c>
      <c r="T1328" s="16">
        <f t="shared" si="83"/>
        <v>41991.853078703702</v>
      </c>
    </row>
    <row r="1329" spans="1:20" ht="32" hidden="1" x14ac:dyDescent="0.2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80"/>
        <v>3</v>
      </c>
      <c r="P1329">
        <f t="shared" si="81"/>
        <v>30.13</v>
      </c>
      <c r="Q1329" s="10" t="s">
        <v>8322</v>
      </c>
      <c r="R1329" t="s">
        <v>8358</v>
      </c>
      <c r="S1329" s="16">
        <f t="shared" si="82"/>
        <v>42047.724444444444</v>
      </c>
      <c r="T1329" s="16">
        <f t="shared" si="83"/>
        <v>42077.132638888885</v>
      </c>
    </row>
    <row r="1330" spans="1:20" ht="48" hidden="1" x14ac:dyDescent="0.2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80"/>
        <v>0</v>
      </c>
      <c r="P1330">
        <f t="shared" si="81"/>
        <v>0</v>
      </c>
      <c r="Q1330" s="10" t="s">
        <v>8324</v>
      </c>
      <c r="R1330" t="s">
        <v>8325</v>
      </c>
      <c r="S1330" s="16">
        <f t="shared" si="82"/>
        <v>42086.83085648148</v>
      </c>
      <c r="T1330" s="16">
        <f t="shared" si="83"/>
        <v>42116.83085648148</v>
      </c>
    </row>
    <row r="1331" spans="1:20" ht="32" hidden="1" x14ac:dyDescent="0.2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80"/>
        <v>0</v>
      </c>
      <c r="P1331">
        <f t="shared" si="81"/>
        <v>0</v>
      </c>
      <c r="Q1331" s="10" t="s">
        <v>8327</v>
      </c>
      <c r="R1331" t="s">
        <v>8342</v>
      </c>
      <c r="S1331" s="16">
        <f t="shared" si="82"/>
        <v>41818.703275462962</v>
      </c>
      <c r="T1331" s="16">
        <f t="shared" si="83"/>
        <v>41848.703275462962</v>
      </c>
    </row>
    <row r="1332" spans="1:20" ht="48" hidden="1" x14ac:dyDescent="0.2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80"/>
        <v>4</v>
      </c>
      <c r="P1332">
        <f t="shared" si="81"/>
        <v>45.39</v>
      </c>
      <c r="Q1332" s="10" t="s">
        <v>8324</v>
      </c>
      <c r="R1332" t="s">
        <v>8325</v>
      </c>
      <c r="S1332" s="16">
        <f t="shared" si="82"/>
        <v>41835.639155092591</v>
      </c>
      <c r="T1332" s="16">
        <f t="shared" si="83"/>
        <v>41865.639155092591</v>
      </c>
    </row>
    <row r="1333" spans="1:20" ht="48" hidden="1" x14ac:dyDescent="0.2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80"/>
        <v>1</v>
      </c>
      <c r="P1333">
        <f t="shared" si="81"/>
        <v>53</v>
      </c>
      <c r="Q1333" s="10" t="s">
        <v>8333</v>
      </c>
      <c r="R1333" t="s">
        <v>8334</v>
      </c>
      <c r="S1333" s="16">
        <f t="shared" si="82"/>
        <v>42598.053113425922</v>
      </c>
      <c r="T1333" s="16">
        <f t="shared" si="83"/>
        <v>42638.053113425922</v>
      </c>
    </row>
    <row r="1334" spans="1:20" ht="32" hidden="1" x14ac:dyDescent="0.2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80"/>
        <v>7</v>
      </c>
      <c r="P1334">
        <f t="shared" si="81"/>
        <v>58.89</v>
      </c>
      <c r="Q1334" s="10" t="s">
        <v>8330</v>
      </c>
      <c r="R1334" t="s">
        <v>8341</v>
      </c>
      <c r="S1334" s="16">
        <f t="shared" si="82"/>
        <v>41736.549791666665</v>
      </c>
      <c r="T1334" s="16">
        <f t="shared" si="83"/>
        <v>41796.549791666665</v>
      </c>
    </row>
    <row r="1335" spans="1:20" ht="48" hidden="1" x14ac:dyDescent="0.2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80"/>
        <v>9</v>
      </c>
      <c r="P1335">
        <f t="shared" si="81"/>
        <v>30.27</v>
      </c>
      <c r="Q1335" s="10" t="s">
        <v>8324</v>
      </c>
      <c r="R1335" t="s">
        <v>8326</v>
      </c>
      <c r="S1335" s="16">
        <f t="shared" si="82"/>
        <v>42451.698449074072</v>
      </c>
      <c r="T1335" s="16">
        <f t="shared" si="83"/>
        <v>42486.288194444445</v>
      </c>
    </row>
    <row r="1336" spans="1:20" ht="48" hidden="1" x14ac:dyDescent="0.2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80"/>
        <v>11</v>
      </c>
      <c r="P1336">
        <f t="shared" si="81"/>
        <v>225</v>
      </c>
      <c r="Q1336" s="10" t="s">
        <v>8327</v>
      </c>
      <c r="R1336" t="s">
        <v>8342</v>
      </c>
      <c r="S1336" s="16">
        <f t="shared" si="82"/>
        <v>41832.672685185185</v>
      </c>
      <c r="T1336" s="16">
        <f t="shared" si="83"/>
        <v>41887.568749999999</v>
      </c>
    </row>
    <row r="1337" spans="1:20" ht="48" hidden="1" x14ac:dyDescent="0.2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80"/>
        <v>0</v>
      </c>
      <c r="P1337">
        <f t="shared" si="81"/>
        <v>18.329999999999998</v>
      </c>
      <c r="Q1337" s="10" t="s">
        <v>8324</v>
      </c>
      <c r="R1337" t="s">
        <v>8325</v>
      </c>
      <c r="S1337" s="16">
        <f t="shared" si="82"/>
        <v>42248.793310185181</v>
      </c>
      <c r="T1337" s="16">
        <f t="shared" si="83"/>
        <v>42278.793310185181</v>
      </c>
    </row>
    <row r="1338" spans="1:20" ht="48" hidden="1" x14ac:dyDescent="0.2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ref="O1338:O1401" si="84">ROUND(E1338/D1338*100,0)</f>
        <v>0</v>
      </c>
      <c r="P1338">
        <f t="shared" ref="P1338:P1401" si="85">IFERROR(ROUND(E1338/L1338,2),0)</f>
        <v>0</v>
      </c>
      <c r="Q1338" s="10" t="s">
        <v>8337</v>
      </c>
      <c r="R1338" t="s">
        <v>8338</v>
      </c>
      <c r="S1338" s="16">
        <f t="shared" ref="S1338:S1401" si="86">(((J1338/60)/60)/24)+DATE(1970,1,1)</f>
        <v>41830.820567129631</v>
      </c>
      <c r="T1338" s="16">
        <f t="shared" ref="T1338:T1401" si="87">(((I1338/60)/60)/24)+DATE(1970,1,1)</f>
        <v>41855.820567129631</v>
      </c>
    </row>
    <row r="1339" spans="1:20" ht="16" hidden="1" x14ac:dyDescent="0.2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84"/>
        <v>21</v>
      </c>
      <c r="P1339">
        <f t="shared" si="85"/>
        <v>73.37</v>
      </c>
      <c r="Q1339" s="10" t="s">
        <v>8324</v>
      </c>
      <c r="R1339" t="s">
        <v>8354</v>
      </c>
      <c r="S1339" s="16">
        <f t="shared" si="86"/>
        <v>42381.866284722222</v>
      </c>
      <c r="T1339" s="16">
        <f t="shared" si="87"/>
        <v>42409.833333333328</v>
      </c>
    </row>
    <row r="1340" spans="1:20" ht="48" hidden="1" x14ac:dyDescent="0.2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84"/>
        <v>0</v>
      </c>
      <c r="P1340">
        <f t="shared" si="85"/>
        <v>0</v>
      </c>
      <c r="Q1340" s="10" t="s">
        <v>8322</v>
      </c>
      <c r="R1340" t="s">
        <v>8356</v>
      </c>
      <c r="S1340" s="16">
        <f t="shared" si="86"/>
        <v>42790.583368055552</v>
      </c>
      <c r="T1340" s="16">
        <f t="shared" si="87"/>
        <v>42810.541701388895</v>
      </c>
    </row>
    <row r="1341" spans="1:20" ht="48" hidden="1" x14ac:dyDescent="0.2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84"/>
        <v>2</v>
      </c>
      <c r="P1341">
        <f t="shared" si="85"/>
        <v>93.33</v>
      </c>
      <c r="Q1341" s="10" t="s">
        <v>8322</v>
      </c>
      <c r="R1341" t="s">
        <v>8356</v>
      </c>
      <c r="S1341" s="16">
        <f t="shared" si="86"/>
        <v>42031.011249999996</v>
      </c>
      <c r="T1341" s="16">
        <f t="shared" si="87"/>
        <v>42090.969583333332</v>
      </c>
    </row>
    <row r="1342" spans="1:20" ht="48" hidden="1" x14ac:dyDescent="0.2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84"/>
        <v>0</v>
      </c>
      <c r="P1342">
        <f t="shared" si="85"/>
        <v>0</v>
      </c>
      <c r="Q1342" s="10" t="s">
        <v>8322</v>
      </c>
      <c r="R1342" t="s">
        <v>8358</v>
      </c>
      <c r="S1342" s="16">
        <f t="shared" si="86"/>
        <v>42180.145787037036</v>
      </c>
      <c r="T1342" s="16">
        <f t="shared" si="87"/>
        <v>42230.145787037036</v>
      </c>
    </row>
    <row r="1343" spans="1:20" ht="48" hidden="1" x14ac:dyDescent="0.2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84"/>
        <v>0</v>
      </c>
      <c r="P1343">
        <f t="shared" si="85"/>
        <v>0</v>
      </c>
      <c r="Q1343" s="10" t="s">
        <v>8322</v>
      </c>
      <c r="R1343" t="s">
        <v>8358</v>
      </c>
      <c r="S1343" s="16">
        <f t="shared" si="86"/>
        <v>41999.861064814817</v>
      </c>
      <c r="T1343" s="16">
        <f t="shared" si="87"/>
        <v>42029.861064814817</v>
      </c>
    </row>
    <row r="1344" spans="1:20" ht="48" hidden="1" x14ac:dyDescent="0.2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84"/>
        <v>0</v>
      </c>
      <c r="P1344">
        <f t="shared" si="85"/>
        <v>0</v>
      </c>
      <c r="Q1344" s="10" t="s">
        <v>8322</v>
      </c>
      <c r="R1344" t="s">
        <v>8358</v>
      </c>
      <c r="S1344" s="16">
        <f t="shared" si="86"/>
        <v>41854.602650462963</v>
      </c>
      <c r="T1344" s="16">
        <f t="shared" si="87"/>
        <v>41884.602650462963</v>
      </c>
    </row>
    <row r="1345" spans="1:20" ht="48" hidden="1" x14ac:dyDescent="0.2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84"/>
        <v>0</v>
      </c>
      <c r="P1345">
        <f t="shared" si="85"/>
        <v>30</v>
      </c>
      <c r="Q1345" s="10" t="s">
        <v>8324</v>
      </c>
      <c r="R1345" t="s">
        <v>8325</v>
      </c>
      <c r="S1345" s="16">
        <f t="shared" si="86"/>
        <v>42179.653379629628</v>
      </c>
      <c r="T1345" s="16">
        <f t="shared" si="87"/>
        <v>42210.915972222225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0" t="s">
        <v>8327</v>
      </c>
      <c r="R1346" t="s">
        <v>8328</v>
      </c>
      <c r="S1346" s="16">
        <f t="shared" si="86"/>
        <v>42522.789803240739</v>
      </c>
      <c r="T1346" s="16">
        <f t="shared" si="87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8327</v>
      </c>
      <c r="R1347" t="s">
        <v>8328</v>
      </c>
      <c r="S1347" s="16">
        <f t="shared" si="86"/>
        <v>41799.814340277779</v>
      </c>
      <c r="T1347" s="16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8327</v>
      </c>
      <c r="R1348" t="s">
        <v>8328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8327</v>
      </c>
      <c r="R1349" t="s">
        <v>8328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8327</v>
      </c>
      <c r="R1350" t="s">
        <v>8328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8327</v>
      </c>
      <c r="R1351" t="s">
        <v>8328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8327</v>
      </c>
      <c r="R1352" t="s">
        <v>8328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8327</v>
      </c>
      <c r="R1353" t="s">
        <v>8328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8327</v>
      </c>
      <c r="R1354" t="s">
        <v>8328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8327</v>
      </c>
      <c r="R1355" t="s">
        <v>8328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8327</v>
      </c>
      <c r="R1356" t="s">
        <v>8328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8327</v>
      </c>
      <c r="R1357" t="s">
        <v>8328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8327</v>
      </c>
      <c r="R1358" t="s">
        <v>8328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8327</v>
      </c>
      <c r="R1359" t="s">
        <v>8328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8327</v>
      </c>
      <c r="R1360" t="s">
        <v>8328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8327</v>
      </c>
      <c r="R1361" t="s">
        <v>8328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8327</v>
      </c>
      <c r="R1362" t="s">
        <v>8328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8327</v>
      </c>
      <c r="R1363" t="s">
        <v>8328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8327</v>
      </c>
      <c r="R1364" t="s">
        <v>8328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8327</v>
      </c>
      <c r="R1365" t="s">
        <v>8328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8330</v>
      </c>
      <c r="R1366" t="s">
        <v>8314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8330</v>
      </c>
      <c r="R1367" t="s">
        <v>8314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8330</v>
      </c>
      <c r="R1368" t="s">
        <v>8314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8330</v>
      </c>
      <c r="R1369" t="s">
        <v>8314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8330</v>
      </c>
      <c r="R1370" t="s">
        <v>8314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8330</v>
      </c>
      <c r="R1371" t="s">
        <v>8314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8330</v>
      </c>
      <c r="R1372" t="s">
        <v>8314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8330</v>
      </c>
      <c r="R1373" t="s">
        <v>8314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8330</v>
      </c>
      <c r="R1374" t="s">
        <v>8314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8330</v>
      </c>
      <c r="R1375" t="s">
        <v>8314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8330</v>
      </c>
      <c r="R1376" t="s">
        <v>8314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8330</v>
      </c>
      <c r="R1377" t="s">
        <v>8314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8330</v>
      </c>
      <c r="R1378" t="s">
        <v>8314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8330</v>
      </c>
      <c r="R1379" t="s">
        <v>8314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8330</v>
      </c>
      <c r="R1380" t="s">
        <v>8314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8330</v>
      </c>
      <c r="R1381" t="s">
        <v>8314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8330</v>
      </c>
      <c r="R1382" t="s">
        <v>8314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8330</v>
      </c>
      <c r="R1383" t="s">
        <v>8314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8330</v>
      </c>
      <c r="R1384" t="s">
        <v>8314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8330</v>
      </c>
      <c r="R1385" t="s">
        <v>8314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8330</v>
      </c>
      <c r="R1386" t="s">
        <v>8314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8330</v>
      </c>
      <c r="R1387" t="s">
        <v>8314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8330</v>
      </c>
      <c r="R1388" t="s">
        <v>8314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8330</v>
      </c>
      <c r="R1389" t="s">
        <v>8314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8330</v>
      </c>
      <c r="R1390" t="s">
        <v>8314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8330</v>
      </c>
      <c r="R1391" t="s">
        <v>8314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8330</v>
      </c>
      <c r="R1392" t="s">
        <v>8314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8330</v>
      </c>
      <c r="R1393" t="s">
        <v>8314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8330</v>
      </c>
      <c r="R1394" t="s">
        <v>8314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8330</v>
      </c>
      <c r="R1395" t="s">
        <v>8314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8330</v>
      </c>
      <c r="R1396" t="s">
        <v>8314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8330</v>
      </c>
      <c r="R1397" t="s">
        <v>8314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8330</v>
      </c>
      <c r="R1398" t="s">
        <v>8314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8330</v>
      </c>
      <c r="R1399" t="s">
        <v>8314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8330</v>
      </c>
      <c r="R1400" t="s">
        <v>8314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8330</v>
      </c>
      <c r="R1401" t="s">
        <v>8314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88">ROUND(E1402/D1402*100,0)</f>
        <v>167</v>
      </c>
      <c r="P1402">
        <f t="shared" ref="P1402:P1465" si="89">IFERROR(ROUND(E1402/L1402,2),0)</f>
        <v>17.239999999999998</v>
      </c>
      <c r="Q1402" s="10" t="s">
        <v>8330</v>
      </c>
      <c r="R1402" t="s">
        <v>8314</v>
      </c>
      <c r="S1402" s="16">
        <f t="shared" ref="S1402:S1465" si="90">(((J1402/60)/60)/24)+DATE(1970,1,1)</f>
        <v>42498.341122685189</v>
      </c>
      <c r="T1402" s="16">
        <f t="shared" ref="T1402:T1465" si="91"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0" t="s">
        <v>8330</v>
      </c>
      <c r="R1403" t="s">
        <v>8314</v>
      </c>
      <c r="S1403" s="16">
        <f t="shared" si="90"/>
        <v>41399.99622685185</v>
      </c>
      <c r="T1403" s="16">
        <f t="shared" si="9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0" t="s">
        <v>8330</v>
      </c>
      <c r="R1404" t="s">
        <v>8314</v>
      </c>
      <c r="S1404" s="16">
        <f t="shared" si="90"/>
        <v>42065.053368055553</v>
      </c>
      <c r="T1404" s="16">
        <f t="shared" si="9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0" t="s">
        <v>8330</v>
      </c>
      <c r="R1405" t="s">
        <v>8314</v>
      </c>
      <c r="S1405" s="16">
        <f t="shared" si="90"/>
        <v>41451.062905092593</v>
      </c>
      <c r="T1405" s="16">
        <f t="shared" si="9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0" t="s">
        <v>8327</v>
      </c>
      <c r="R1406" t="s">
        <v>8342</v>
      </c>
      <c r="S1406" s="16">
        <f t="shared" si="90"/>
        <v>42032.510243055556</v>
      </c>
      <c r="T1406" s="16">
        <f t="shared" si="9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0" t="s">
        <v>8327</v>
      </c>
      <c r="R1407" t="s">
        <v>8342</v>
      </c>
      <c r="S1407" s="16">
        <f t="shared" si="90"/>
        <v>41941.680567129632</v>
      </c>
      <c r="T1407" s="16">
        <f t="shared" si="9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0" t="s">
        <v>8327</v>
      </c>
      <c r="R1408" t="s">
        <v>8342</v>
      </c>
      <c r="S1408" s="16">
        <f t="shared" si="90"/>
        <v>42297.432951388888</v>
      </c>
      <c r="T1408" s="16">
        <f t="shared" si="9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0" t="s">
        <v>8327</v>
      </c>
      <c r="R1409" t="s">
        <v>8342</v>
      </c>
      <c r="S1409" s="16">
        <f t="shared" si="90"/>
        <v>41838.536782407406</v>
      </c>
      <c r="T1409" s="16">
        <f t="shared" si="9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0" t="s">
        <v>8327</v>
      </c>
      <c r="R1410" t="s">
        <v>8342</v>
      </c>
      <c r="S1410" s="16">
        <f t="shared" si="90"/>
        <v>42291.872175925921</v>
      </c>
      <c r="T1410" s="16">
        <f t="shared" si="9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8327</v>
      </c>
      <c r="R1411" t="s">
        <v>8342</v>
      </c>
      <c r="S1411" s="16">
        <f t="shared" si="90"/>
        <v>41945.133506944447</v>
      </c>
      <c r="T1411" s="16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8327</v>
      </c>
      <c r="R1412" t="s">
        <v>8342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8327</v>
      </c>
      <c r="R1413" t="s">
        <v>8342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8327</v>
      </c>
      <c r="R1414" t="s">
        <v>8342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8327</v>
      </c>
      <c r="R1415" t="s">
        <v>8342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8327</v>
      </c>
      <c r="R1416" t="s">
        <v>8342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8327</v>
      </c>
      <c r="R1417" t="s">
        <v>8342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8327</v>
      </c>
      <c r="R1418" t="s">
        <v>8342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8327</v>
      </c>
      <c r="R1419" t="s">
        <v>8342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8327</v>
      </c>
      <c r="R1420" t="s">
        <v>8342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8327</v>
      </c>
      <c r="R1421" t="s">
        <v>8342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8327</v>
      </c>
      <c r="R1422" t="s">
        <v>8342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8327</v>
      </c>
      <c r="R1423" t="s">
        <v>8342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8327</v>
      </c>
      <c r="R1424" t="s">
        <v>8342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8327</v>
      </c>
      <c r="R1425" t="s">
        <v>8342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8327</v>
      </c>
      <c r="R1426" t="s">
        <v>8342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8327</v>
      </c>
      <c r="R1427" t="s">
        <v>8342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8327</v>
      </c>
      <c r="R1428" t="s">
        <v>8342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8327</v>
      </c>
      <c r="R1429" t="s">
        <v>8342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8327</v>
      </c>
      <c r="R1430" t="s">
        <v>8342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8327</v>
      </c>
      <c r="R1431" t="s">
        <v>8342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8327</v>
      </c>
      <c r="R1432" t="s">
        <v>8342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8327</v>
      </c>
      <c r="R1433" t="s">
        <v>8342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8327</v>
      </c>
      <c r="R1434" t="s">
        <v>8342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8327</v>
      </c>
      <c r="R1435" t="s">
        <v>8342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8327</v>
      </c>
      <c r="R1436" t="s">
        <v>8342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8327</v>
      </c>
      <c r="R1437" t="s">
        <v>8342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8327</v>
      </c>
      <c r="R1438" t="s">
        <v>8342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8327</v>
      </c>
      <c r="R1439" t="s">
        <v>8342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8327</v>
      </c>
      <c r="R1440" t="s">
        <v>8342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8327</v>
      </c>
      <c r="R1441" t="s">
        <v>8342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8327</v>
      </c>
      <c r="R1442" t="s">
        <v>8342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8327</v>
      </c>
      <c r="R1443" t="s">
        <v>8342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8327</v>
      </c>
      <c r="R1444" t="s">
        <v>8342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8327</v>
      </c>
      <c r="R1445" t="s">
        <v>8342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8327</v>
      </c>
      <c r="R1446" t="s">
        <v>8342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8327</v>
      </c>
      <c r="R1447" t="s">
        <v>8342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8327</v>
      </c>
      <c r="R1448" t="s">
        <v>8342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8327</v>
      </c>
      <c r="R1449" t="s">
        <v>8342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8327</v>
      </c>
      <c r="R1450" t="s">
        <v>8342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8327</v>
      </c>
      <c r="R1451" t="s">
        <v>8342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8327</v>
      </c>
      <c r="R1452" t="s">
        <v>8342</v>
      </c>
      <c r="S1452" s="16">
        <f t="shared" si="90"/>
        <v>42390.171261574069</v>
      </c>
      <c r="T1452" s="16">
        <f t="shared" si="91"/>
        <v>42420.171261574069</v>
      </c>
    </row>
    <row r="1453" spans="1:20" ht="48" hidden="1" x14ac:dyDescent="0.2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88"/>
        <v>0</v>
      </c>
      <c r="P1453">
        <f t="shared" si="89"/>
        <v>10</v>
      </c>
      <c r="Q1453" s="10" t="s">
        <v>8322</v>
      </c>
      <c r="R1453" t="s">
        <v>8358</v>
      </c>
      <c r="S1453" s="16">
        <f t="shared" si="90"/>
        <v>42154.818819444445</v>
      </c>
      <c r="T1453" s="16">
        <f t="shared" si="91"/>
        <v>42185.165972222225</v>
      </c>
    </row>
    <row r="1454" spans="1:20" ht="32" hidden="1" x14ac:dyDescent="0.2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88"/>
        <v>1</v>
      </c>
      <c r="P1454">
        <f t="shared" si="89"/>
        <v>15.43</v>
      </c>
      <c r="Q1454" s="10" t="s">
        <v>8324</v>
      </c>
      <c r="R1454" t="s">
        <v>8325</v>
      </c>
      <c r="S1454" s="16">
        <f t="shared" si="90"/>
        <v>42094.101145833338</v>
      </c>
      <c r="T1454" s="16">
        <f t="shared" si="91"/>
        <v>42124.101145833338</v>
      </c>
    </row>
    <row r="1455" spans="1:20" ht="32" hidden="1" x14ac:dyDescent="0.2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88"/>
        <v>0</v>
      </c>
      <c r="P1455">
        <f t="shared" si="89"/>
        <v>1</v>
      </c>
      <c r="Q1455" s="10" t="s">
        <v>8327</v>
      </c>
      <c r="R1455" t="s">
        <v>8342</v>
      </c>
      <c r="S1455" s="16">
        <f t="shared" si="90"/>
        <v>41931.959016203706</v>
      </c>
      <c r="T1455" s="16">
        <f t="shared" si="91"/>
        <v>41962.00068287037</v>
      </c>
    </row>
    <row r="1456" spans="1:20" ht="48" hidden="1" x14ac:dyDescent="0.2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88"/>
        <v>0</v>
      </c>
      <c r="P1456">
        <f t="shared" si="89"/>
        <v>0</v>
      </c>
      <c r="Q1456" s="10" t="s">
        <v>8320</v>
      </c>
      <c r="R1456" t="s">
        <v>8321</v>
      </c>
      <c r="S1456" s="16">
        <f t="shared" si="90"/>
        <v>41882.937303240738</v>
      </c>
      <c r="T1456" s="16">
        <f t="shared" si="91"/>
        <v>41942.937303240738</v>
      </c>
    </row>
    <row r="1457" spans="1:20" ht="48" hidden="1" x14ac:dyDescent="0.2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88"/>
        <v>1</v>
      </c>
      <c r="P1457">
        <f t="shared" si="89"/>
        <v>38.33</v>
      </c>
      <c r="Q1457" s="10" t="s">
        <v>8320</v>
      </c>
      <c r="R1457" t="s">
        <v>8321</v>
      </c>
      <c r="S1457" s="16">
        <f t="shared" si="90"/>
        <v>42693.016180555554</v>
      </c>
      <c r="T1457" s="16">
        <f t="shared" si="91"/>
        <v>42753.016180555554</v>
      </c>
    </row>
    <row r="1458" spans="1:20" ht="32" hidden="1" x14ac:dyDescent="0.2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88"/>
        <v>0</v>
      </c>
      <c r="P1458">
        <f t="shared" si="89"/>
        <v>0</v>
      </c>
      <c r="Q1458" s="10" t="s">
        <v>8324</v>
      </c>
      <c r="R1458" t="s">
        <v>8325</v>
      </c>
      <c r="S1458" s="16">
        <f t="shared" si="90"/>
        <v>42303.659317129626</v>
      </c>
      <c r="T1458" s="16">
        <f t="shared" si="91"/>
        <v>42333.700983796298</v>
      </c>
    </row>
    <row r="1459" spans="1:20" ht="48" hidden="1" x14ac:dyDescent="0.2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88"/>
        <v>16</v>
      </c>
      <c r="P1459">
        <f t="shared" si="89"/>
        <v>214.07</v>
      </c>
      <c r="Q1459" s="10" t="s">
        <v>8324</v>
      </c>
      <c r="R1459" t="s">
        <v>8326</v>
      </c>
      <c r="S1459" s="16">
        <f t="shared" si="90"/>
        <v>42780.709039351852</v>
      </c>
      <c r="T1459" s="16">
        <f t="shared" si="91"/>
        <v>42810.667372685188</v>
      </c>
    </row>
    <row r="1460" spans="1:20" ht="48" hidden="1" x14ac:dyDescent="0.2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88"/>
        <v>0</v>
      </c>
      <c r="P1460">
        <f t="shared" si="89"/>
        <v>75</v>
      </c>
      <c r="Q1460" s="10" t="s">
        <v>8324</v>
      </c>
      <c r="R1460" t="s">
        <v>8326</v>
      </c>
      <c r="S1460" s="16">
        <f t="shared" si="90"/>
        <v>41946.898090277777</v>
      </c>
      <c r="T1460" s="16">
        <f t="shared" si="91"/>
        <v>41991.898090277777</v>
      </c>
    </row>
    <row r="1461" spans="1:20" ht="48" hidden="1" x14ac:dyDescent="0.2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88"/>
        <v>3</v>
      </c>
      <c r="P1461">
        <f t="shared" si="89"/>
        <v>88.71</v>
      </c>
      <c r="Q1461" s="10" t="s">
        <v>8324</v>
      </c>
      <c r="R1461" t="s">
        <v>8326</v>
      </c>
      <c r="S1461" s="16">
        <f t="shared" si="90"/>
        <v>42535.492280092592</v>
      </c>
      <c r="T1461" s="16">
        <f t="shared" si="91"/>
        <v>42565.492280092592</v>
      </c>
    </row>
    <row r="1462" spans="1:20" ht="32" hidden="1" x14ac:dyDescent="0.2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88"/>
        <v>16</v>
      </c>
      <c r="P1462">
        <f t="shared" si="89"/>
        <v>129.16999999999999</v>
      </c>
      <c r="Q1462" s="10" t="s">
        <v>8324</v>
      </c>
      <c r="R1462" t="s">
        <v>8326</v>
      </c>
      <c r="S1462" s="16">
        <f t="shared" si="90"/>
        <v>42556.667245370365</v>
      </c>
      <c r="T1462" s="16">
        <f t="shared" si="91"/>
        <v>42601.667245370365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8327</v>
      </c>
      <c r="R1463" t="s">
        <v>8343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8327</v>
      </c>
      <c r="R1464" t="s">
        <v>8343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8327</v>
      </c>
      <c r="R1465" t="s">
        <v>8343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92">ROUND(E1466/D1466*100,0)</f>
        <v>163</v>
      </c>
      <c r="P1466">
        <f t="shared" ref="P1466:P1529" si="93">IFERROR(ROUND(E1466/L1466,2),0)</f>
        <v>34.869999999999997</v>
      </c>
      <c r="Q1466" s="10" t="s">
        <v>8327</v>
      </c>
      <c r="R1466" t="s">
        <v>8343</v>
      </c>
      <c r="S1466" s="16">
        <f t="shared" ref="S1466:S1529" si="94">(((J1466/60)/60)/24)+DATE(1970,1,1)</f>
        <v>41291.661550925928</v>
      </c>
      <c r="T1466" s="16">
        <f t="shared" ref="T1466:T1529" si="95"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0" t="s">
        <v>8327</v>
      </c>
      <c r="R1467" t="s">
        <v>8343</v>
      </c>
      <c r="S1467" s="16">
        <f t="shared" si="94"/>
        <v>40959.734398148146</v>
      </c>
      <c r="T1467" s="16">
        <f t="shared" si="95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0" t="s">
        <v>8327</v>
      </c>
      <c r="R1468" t="s">
        <v>8343</v>
      </c>
      <c r="S1468" s="16">
        <f t="shared" si="94"/>
        <v>42340.172060185185</v>
      </c>
      <c r="T1468" s="16">
        <f t="shared" si="95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0" t="s">
        <v>8327</v>
      </c>
      <c r="R1469" t="s">
        <v>8343</v>
      </c>
      <c r="S1469" s="16">
        <f t="shared" si="94"/>
        <v>40933.80190972222</v>
      </c>
      <c r="T1469" s="16">
        <f t="shared" si="95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0" t="s">
        <v>8327</v>
      </c>
      <c r="R1470" t="s">
        <v>8343</v>
      </c>
      <c r="S1470" s="16">
        <f t="shared" si="94"/>
        <v>40646.014456018522</v>
      </c>
      <c r="T1470" s="16">
        <f t="shared" si="95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0" t="s">
        <v>8327</v>
      </c>
      <c r="R1471" t="s">
        <v>8343</v>
      </c>
      <c r="S1471" s="16">
        <f t="shared" si="94"/>
        <v>41290.598483796297</v>
      </c>
      <c r="T1471" s="16">
        <f t="shared" si="95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0" t="s">
        <v>8327</v>
      </c>
      <c r="R1472" t="s">
        <v>8343</v>
      </c>
      <c r="S1472" s="16">
        <f t="shared" si="94"/>
        <v>41250.827118055553</v>
      </c>
      <c r="T1472" s="16">
        <f t="shared" si="95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0" t="s">
        <v>8327</v>
      </c>
      <c r="R1473" t="s">
        <v>8343</v>
      </c>
      <c r="S1473" s="16">
        <f t="shared" si="94"/>
        <v>42073.957569444443</v>
      </c>
      <c r="T1473" s="16">
        <f t="shared" si="95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0" t="s">
        <v>8327</v>
      </c>
      <c r="R1474" t="s">
        <v>8343</v>
      </c>
      <c r="S1474" s="16">
        <f t="shared" si="94"/>
        <v>41533.542858796296</v>
      </c>
      <c r="T1474" s="16">
        <f t="shared" si="95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8327</v>
      </c>
      <c r="R1475" t="s">
        <v>8343</v>
      </c>
      <c r="S1475" s="16">
        <f t="shared" si="94"/>
        <v>40939.979618055557</v>
      </c>
      <c r="T1475" s="16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8327</v>
      </c>
      <c r="R1476" t="s">
        <v>8343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8327</v>
      </c>
      <c r="R1477" t="s">
        <v>8343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8327</v>
      </c>
      <c r="R1478" t="s">
        <v>8343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8327</v>
      </c>
      <c r="R1479" t="s">
        <v>8343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8327</v>
      </c>
      <c r="R1480" t="s">
        <v>8343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8327</v>
      </c>
      <c r="R1481" t="s">
        <v>8343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8327</v>
      </c>
      <c r="R1482" t="s">
        <v>8343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8327</v>
      </c>
      <c r="R1483" t="s">
        <v>8329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8327</v>
      </c>
      <c r="R1484" t="s">
        <v>8329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8327</v>
      </c>
      <c r="R1485" t="s">
        <v>8329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8327</v>
      </c>
      <c r="R1486" t="s">
        <v>8329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8327</v>
      </c>
      <c r="R1487" t="s">
        <v>8329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8327</v>
      </c>
      <c r="R1488" t="s">
        <v>8329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8327</v>
      </c>
      <c r="R1489" t="s">
        <v>8329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8327</v>
      </c>
      <c r="R1490" t="s">
        <v>8329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8327</v>
      </c>
      <c r="R1491" t="s">
        <v>8329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8327</v>
      </c>
      <c r="R1492" t="s">
        <v>8329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8327</v>
      </c>
      <c r="R1493" t="s">
        <v>8329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8327</v>
      </c>
      <c r="R1494" t="s">
        <v>8329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8327</v>
      </c>
      <c r="R1495" t="s">
        <v>8329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8327</v>
      </c>
      <c r="R1496" t="s">
        <v>8329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8327</v>
      </c>
      <c r="R1497" t="s">
        <v>8329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8327</v>
      </c>
      <c r="R1498" t="s">
        <v>8329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8327</v>
      </c>
      <c r="R1499" t="s">
        <v>8329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8327</v>
      </c>
      <c r="R1500" t="s">
        <v>8329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8327</v>
      </c>
      <c r="R1501" t="s">
        <v>8329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8327</v>
      </c>
      <c r="R1502" t="s">
        <v>8329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8339</v>
      </c>
      <c r="R1503" t="s">
        <v>8340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8339</v>
      </c>
      <c r="R1504" t="s">
        <v>8340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8339</v>
      </c>
      <c r="R1505" t="s">
        <v>8340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8339</v>
      </c>
      <c r="R1506" t="s">
        <v>8340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8339</v>
      </c>
      <c r="R1507" t="s">
        <v>8340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8339</v>
      </c>
      <c r="R1508" t="s">
        <v>8340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8339</v>
      </c>
      <c r="R1509" t="s">
        <v>8340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8339</v>
      </c>
      <c r="R1510" t="s">
        <v>8340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8339</v>
      </c>
      <c r="R1511" t="s">
        <v>8340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8339</v>
      </c>
      <c r="R1512" t="s">
        <v>8340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8339</v>
      </c>
      <c r="R1513" t="s">
        <v>8340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8339</v>
      </c>
      <c r="R1514" t="s">
        <v>8340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8339</v>
      </c>
      <c r="R1515" t="s">
        <v>8340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8339</v>
      </c>
      <c r="R1516" t="s">
        <v>8340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8339</v>
      </c>
      <c r="R1517" t="s">
        <v>8340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8339</v>
      </c>
      <c r="R1518" t="s">
        <v>8340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8339</v>
      </c>
      <c r="R1519" t="s">
        <v>8340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8339</v>
      </c>
      <c r="R1520" t="s">
        <v>8340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8339</v>
      </c>
      <c r="R1521" t="s">
        <v>8340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8339</v>
      </c>
      <c r="R1522" t="s">
        <v>8340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8339</v>
      </c>
      <c r="R1523" t="s">
        <v>8340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8339</v>
      </c>
      <c r="R1524" t="s">
        <v>8340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8339</v>
      </c>
      <c r="R1525" t="s">
        <v>8340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8339</v>
      </c>
      <c r="R1526" t="s">
        <v>8340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8339</v>
      </c>
      <c r="R1527" t="s">
        <v>8340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8339</v>
      </c>
      <c r="R1528" t="s">
        <v>8340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8339</v>
      </c>
      <c r="R1529" t="s">
        <v>8340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96">ROUND(E1530/D1530*100,0)</f>
        <v>282</v>
      </c>
      <c r="P1530">
        <f t="shared" ref="P1530:P1593" si="97">IFERROR(ROUND(E1530/L1530,2),0)</f>
        <v>52.79</v>
      </c>
      <c r="Q1530" s="10" t="s">
        <v>8339</v>
      </c>
      <c r="R1530" t="s">
        <v>8340</v>
      </c>
      <c r="S1530" s="16">
        <f t="shared" ref="S1530:S1593" si="98">(((J1530/60)/60)/24)+DATE(1970,1,1)</f>
        <v>42736.732893518521</v>
      </c>
      <c r="T1530" s="16">
        <f t="shared" ref="T1530:T1593" si="99"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0" t="s">
        <v>8339</v>
      </c>
      <c r="R1531" t="s">
        <v>8340</v>
      </c>
      <c r="S1531" s="16">
        <f t="shared" si="98"/>
        <v>42052.628703703704</v>
      </c>
      <c r="T1531" s="16">
        <f t="shared" si="99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0" t="s">
        <v>8339</v>
      </c>
      <c r="R1532" t="s">
        <v>8340</v>
      </c>
      <c r="S1532" s="16">
        <f t="shared" si="98"/>
        <v>42275.767303240747</v>
      </c>
      <c r="T1532" s="16">
        <f t="shared" si="99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0" t="s">
        <v>8339</v>
      </c>
      <c r="R1533" t="s">
        <v>8340</v>
      </c>
      <c r="S1533" s="16">
        <f t="shared" si="98"/>
        <v>41941.802384259259</v>
      </c>
      <c r="T1533" s="16">
        <f t="shared" si="99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0" t="s">
        <v>8339</v>
      </c>
      <c r="R1534" t="s">
        <v>8340</v>
      </c>
      <c r="S1534" s="16">
        <f t="shared" si="98"/>
        <v>42391.475289351853</v>
      </c>
      <c r="T1534" s="16">
        <f t="shared" si="99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0" t="s">
        <v>8339</v>
      </c>
      <c r="R1535" t="s">
        <v>8340</v>
      </c>
      <c r="S1535" s="16">
        <f t="shared" si="98"/>
        <v>42443.00204861111</v>
      </c>
      <c r="T1535" s="16">
        <f t="shared" si="99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0" t="s">
        <v>8339</v>
      </c>
      <c r="R1536" t="s">
        <v>8340</v>
      </c>
      <c r="S1536" s="16">
        <f t="shared" si="98"/>
        <v>42221.67432870371</v>
      </c>
      <c r="T1536" s="16">
        <f t="shared" si="99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0" t="s">
        <v>8339</v>
      </c>
      <c r="R1537" t="s">
        <v>8340</v>
      </c>
      <c r="S1537" s="16">
        <f t="shared" si="98"/>
        <v>42484.829062500001</v>
      </c>
      <c r="T1537" s="16">
        <f t="shared" si="99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0" t="s">
        <v>8339</v>
      </c>
      <c r="R1538" t="s">
        <v>8340</v>
      </c>
      <c r="S1538" s="16">
        <f t="shared" si="98"/>
        <v>42213.802199074074</v>
      </c>
      <c r="T1538" s="16">
        <f t="shared" si="99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8339</v>
      </c>
      <c r="R1539" t="s">
        <v>8340</v>
      </c>
      <c r="S1539" s="16">
        <f t="shared" si="98"/>
        <v>42552.315127314811</v>
      </c>
      <c r="T1539" s="16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8339</v>
      </c>
      <c r="R1540" t="s">
        <v>8340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8339</v>
      </c>
      <c r="R1541" t="s">
        <v>8340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8339</v>
      </c>
      <c r="R1542" t="s">
        <v>8340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8339</v>
      </c>
      <c r="R1543" t="s">
        <v>8344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8339</v>
      </c>
      <c r="R1544" t="s">
        <v>8344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8339</v>
      </c>
      <c r="R1545" t="s">
        <v>8344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8339</v>
      </c>
      <c r="R1546" t="s">
        <v>8344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8339</v>
      </c>
      <c r="R1547" t="s">
        <v>8344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8339</v>
      </c>
      <c r="R1548" t="s">
        <v>8344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8339</v>
      </c>
      <c r="R1549" t="s">
        <v>8344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8339</v>
      </c>
      <c r="R1550" t="s">
        <v>8344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8339</v>
      </c>
      <c r="R1551" t="s">
        <v>8344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8339</v>
      </c>
      <c r="R1552" t="s">
        <v>8344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8339</v>
      </c>
      <c r="R1553" t="s">
        <v>8344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8339</v>
      </c>
      <c r="R1554" t="s">
        <v>8344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8339</v>
      </c>
      <c r="R1555" t="s">
        <v>8344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8339</v>
      </c>
      <c r="R1556" t="s">
        <v>8344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8339</v>
      </c>
      <c r="R1557" t="s">
        <v>8344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8339</v>
      </c>
      <c r="R1558" t="s">
        <v>8344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8339</v>
      </c>
      <c r="R1559" t="s">
        <v>8344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8339</v>
      </c>
      <c r="R1560" t="s">
        <v>8344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8339</v>
      </c>
      <c r="R1561" t="s">
        <v>8344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8339</v>
      </c>
      <c r="R1562" t="s">
        <v>8344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96"/>
        <v>2</v>
      </c>
      <c r="P1563">
        <f t="shared" si="97"/>
        <v>60.75</v>
      </c>
      <c r="Q1563" s="10" t="s">
        <v>8324</v>
      </c>
      <c r="R1563" t="s">
        <v>8326</v>
      </c>
      <c r="S1563" s="16">
        <f t="shared" si="98"/>
        <v>42704.086053240739</v>
      </c>
      <c r="T1563" s="16">
        <f t="shared" si="99"/>
        <v>42734.086053240739</v>
      </c>
    </row>
    <row r="1564" spans="1:20" ht="32" hidden="1" x14ac:dyDescent="0.2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96"/>
        <v>0</v>
      </c>
      <c r="P1564">
        <f t="shared" si="97"/>
        <v>25</v>
      </c>
      <c r="Q1564" s="10" t="s">
        <v>8324</v>
      </c>
      <c r="R1564" t="s">
        <v>8325</v>
      </c>
      <c r="S1564" s="16">
        <f t="shared" si="98"/>
        <v>42064.794490740736</v>
      </c>
      <c r="T1564" s="16">
        <f t="shared" si="99"/>
        <v>42094.752824074079</v>
      </c>
    </row>
    <row r="1565" spans="1:20" ht="32" hidden="1" x14ac:dyDescent="0.2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96"/>
        <v>0</v>
      </c>
      <c r="P1565">
        <f t="shared" si="97"/>
        <v>0</v>
      </c>
      <c r="Q1565" s="10" t="s">
        <v>8337</v>
      </c>
      <c r="R1565" t="s">
        <v>8338</v>
      </c>
      <c r="S1565" s="16">
        <f t="shared" si="98"/>
        <v>42155.139479166668</v>
      </c>
      <c r="T1565" s="16">
        <f t="shared" si="99"/>
        <v>42215.139479166668</v>
      </c>
    </row>
    <row r="1566" spans="1:20" ht="48" hidden="1" x14ac:dyDescent="0.2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96"/>
        <v>11</v>
      </c>
      <c r="P1566">
        <f t="shared" si="97"/>
        <v>91.3</v>
      </c>
      <c r="Q1566" s="10" t="s">
        <v>8324</v>
      </c>
      <c r="R1566" t="s">
        <v>8354</v>
      </c>
      <c r="S1566" s="16">
        <f t="shared" si="98"/>
        <v>41921.842627314814</v>
      </c>
      <c r="T1566" s="16">
        <f t="shared" si="99"/>
        <v>41951.884293981479</v>
      </c>
    </row>
    <row r="1567" spans="1:20" ht="48" hidden="1" x14ac:dyDescent="0.2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96"/>
        <v>0</v>
      </c>
      <c r="P1567">
        <f t="shared" si="97"/>
        <v>3.8</v>
      </c>
      <c r="Q1567" s="10" t="s">
        <v>8324</v>
      </c>
      <c r="R1567" t="s">
        <v>8354</v>
      </c>
      <c r="S1567" s="16">
        <f t="shared" si="98"/>
        <v>42272.713171296295</v>
      </c>
      <c r="T1567" s="16">
        <f t="shared" si="99"/>
        <v>42332.754837962959</v>
      </c>
    </row>
    <row r="1568" spans="1:20" ht="48" hidden="1" x14ac:dyDescent="0.2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96"/>
        <v>8</v>
      </c>
      <c r="P1568">
        <f t="shared" si="97"/>
        <v>200.63</v>
      </c>
      <c r="Q1568" s="10" t="s">
        <v>8322</v>
      </c>
      <c r="R1568" t="s">
        <v>8356</v>
      </c>
      <c r="S1568" s="16">
        <f t="shared" si="98"/>
        <v>42628.690266203703</v>
      </c>
      <c r="T1568" s="16">
        <f t="shared" si="99"/>
        <v>42660.166666666672</v>
      </c>
    </row>
    <row r="1569" spans="1:20" ht="48" hidden="1" x14ac:dyDescent="0.2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96"/>
        <v>0</v>
      </c>
      <c r="P1569">
        <f t="shared" si="97"/>
        <v>10</v>
      </c>
      <c r="Q1569" s="10" t="s">
        <v>8324</v>
      </c>
      <c r="R1569" t="s">
        <v>8325</v>
      </c>
      <c r="S1569" s="16">
        <f t="shared" si="98"/>
        <v>42017.843287037031</v>
      </c>
      <c r="T1569" s="16">
        <f t="shared" si="99"/>
        <v>42047.843287037031</v>
      </c>
    </row>
    <row r="1570" spans="1:20" ht="48" hidden="1" x14ac:dyDescent="0.2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96"/>
        <v>6</v>
      </c>
      <c r="P1570">
        <f t="shared" si="97"/>
        <v>106.69</v>
      </c>
      <c r="Q1570" s="10" t="s">
        <v>8320</v>
      </c>
      <c r="R1570" t="s">
        <v>8321</v>
      </c>
      <c r="S1570" s="16">
        <f t="shared" si="98"/>
        <v>42135.589548611111</v>
      </c>
      <c r="T1570" s="16">
        <f t="shared" si="99"/>
        <v>42166.083333333328</v>
      </c>
    </row>
    <row r="1571" spans="1:20" ht="48" hidden="1" x14ac:dyDescent="0.2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96"/>
        <v>1</v>
      </c>
      <c r="P1571">
        <f t="shared" si="97"/>
        <v>87</v>
      </c>
      <c r="Q1571" s="10" t="s">
        <v>8324</v>
      </c>
      <c r="R1571" t="s">
        <v>8325</v>
      </c>
      <c r="S1571" s="16">
        <f t="shared" si="98"/>
        <v>42528.987696759257</v>
      </c>
      <c r="T1571" s="16">
        <f t="shared" si="99"/>
        <v>42558.987696759257</v>
      </c>
    </row>
    <row r="1572" spans="1:20" ht="48" hidden="1" x14ac:dyDescent="0.2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96"/>
        <v>0</v>
      </c>
      <c r="P1572">
        <f t="shared" si="97"/>
        <v>0</v>
      </c>
      <c r="Q1572" s="10" t="s">
        <v>8324</v>
      </c>
      <c r="R1572" t="s">
        <v>8325</v>
      </c>
      <c r="S1572" s="16">
        <f t="shared" si="98"/>
        <v>42790.895567129628</v>
      </c>
      <c r="T1572" s="16">
        <f t="shared" si="99"/>
        <v>42820.853900462964</v>
      </c>
    </row>
    <row r="1573" spans="1:20" ht="48" hidden="1" x14ac:dyDescent="0.2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96"/>
        <v>17</v>
      </c>
      <c r="P1573">
        <f t="shared" si="97"/>
        <v>111.41</v>
      </c>
      <c r="Q1573" s="10" t="s">
        <v>8324</v>
      </c>
      <c r="R1573" t="s">
        <v>8325</v>
      </c>
      <c r="S1573" s="16">
        <f t="shared" si="98"/>
        <v>42198.559479166666</v>
      </c>
      <c r="T1573" s="16">
        <f t="shared" si="99"/>
        <v>42231.556944444441</v>
      </c>
    </row>
    <row r="1574" spans="1:20" ht="32" hidden="1" x14ac:dyDescent="0.2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96"/>
        <v>0</v>
      </c>
      <c r="P1574">
        <f t="shared" si="97"/>
        <v>2</v>
      </c>
      <c r="Q1574" s="10" t="s">
        <v>8324</v>
      </c>
      <c r="R1574" t="s">
        <v>8325</v>
      </c>
      <c r="S1574" s="16">
        <f t="shared" si="98"/>
        <v>42076.092152777783</v>
      </c>
      <c r="T1574" s="16">
        <f t="shared" si="99"/>
        <v>42106.092152777783</v>
      </c>
    </row>
    <row r="1575" spans="1:20" ht="32" hidden="1" x14ac:dyDescent="0.2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96"/>
        <v>82</v>
      </c>
      <c r="P1575">
        <f t="shared" si="97"/>
        <v>216.34</v>
      </c>
      <c r="Q1575" s="10" t="s">
        <v>8324</v>
      </c>
      <c r="R1575" t="s">
        <v>8326</v>
      </c>
      <c r="S1575" s="16">
        <f t="shared" si="98"/>
        <v>42388.708645833336</v>
      </c>
      <c r="T1575" s="16">
        <f t="shared" si="99"/>
        <v>42418.708645833336</v>
      </c>
    </row>
    <row r="1576" spans="1:20" ht="48" hidden="1" x14ac:dyDescent="0.2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96"/>
        <v>35</v>
      </c>
      <c r="P1576">
        <f t="shared" si="97"/>
        <v>95.91</v>
      </c>
      <c r="Q1576" s="10" t="s">
        <v>8324</v>
      </c>
      <c r="R1576" t="s">
        <v>8326</v>
      </c>
      <c r="S1576" s="16">
        <f t="shared" si="98"/>
        <v>42339.833981481483</v>
      </c>
      <c r="T1576" s="16">
        <f t="shared" si="99"/>
        <v>42367.833333333328</v>
      </c>
    </row>
    <row r="1577" spans="1:20" ht="48" hidden="1" x14ac:dyDescent="0.2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96"/>
        <v>0</v>
      </c>
      <c r="P1577">
        <f t="shared" si="97"/>
        <v>0</v>
      </c>
      <c r="Q1577" s="10" t="s">
        <v>8330</v>
      </c>
      <c r="R1577" t="s">
        <v>8341</v>
      </c>
      <c r="S1577" s="16">
        <f t="shared" si="98"/>
        <v>41125.283159722225</v>
      </c>
      <c r="T1577" s="16">
        <f t="shared" si="99"/>
        <v>41145.283159722225</v>
      </c>
    </row>
    <row r="1578" spans="1:20" ht="48" hidden="1" x14ac:dyDescent="0.2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96"/>
        <v>20</v>
      </c>
      <c r="P1578">
        <f t="shared" si="97"/>
        <v>308.75</v>
      </c>
      <c r="Q1578" s="10" t="s">
        <v>8324</v>
      </c>
      <c r="R1578" t="s">
        <v>8326</v>
      </c>
      <c r="S1578" s="16">
        <f t="shared" si="98"/>
        <v>42313.936365740738</v>
      </c>
      <c r="T1578" s="16">
        <f t="shared" si="99"/>
        <v>42343.936365740738</v>
      </c>
    </row>
    <row r="1579" spans="1:20" ht="48" hidden="1" x14ac:dyDescent="0.2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96"/>
        <v>70</v>
      </c>
      <c r="P1579">
        <f t="shared" si="97"/>
        <v>382.39</v>
      </c>
      <c r="Q1579" s="10" t="s">
        <v>8324</v>
      </c>
      <c r="R1579" t="s">
        <v>8326</v>
      </c>
      <c r="S1579" s="16">
        <f t="shared" si="98"/>
        <v>42612.624039351853</v>
      </c>
      <c r="T1579" s="16">
        <f t="shared" si="99"/>
        <v>42644.624039351853</v>
      </c>
    </row>
    <row r="1580" spans="1:20" ht="48" hidden="1" x14ac:dyDescent="0.2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96"/>
        <v>0</v>
      </c>
      <c r="P1580">
        <f t="shared" si="97"/>
        <v>0</v>
      </c>
      <c r="Q1580" s="10" t="s">
        <v>8327</v>
      </c>
      <c r="R1580" t="s">
        <v>8342</v>
      </c>
      <c r="S1580" s="16">
        <f t="shared" si="98"/>
        <v>42795.696145833332</v>
      </c>
      <c r="T1580" s="16">
        <f t="shared" si="99"/>
        <v>42840.654479166667</v>
      </c>
    </row>
    <row r="1581" spans="1:20" ht="48" hidden="1" x14ac:dyDescent="0.2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96"/>
        <v>14</v>
      </c>
      <c r="P1581">
        <f t="shared" si="97"/>
        <v>155</v>
      </c>
      <c r="Q1581" s="10" t="s">
        <v>8327</v>
      </c>
      <c r="R1581" t="s">
        <v>8345</v>
      </c>
      <c r="S1581" s="16">
        <f t="shared" si="98"/>
        <v>41962.062326388885</v>
      </c>
      <c r="T1581" s="16">
        <f t="shared" si="99"/>
        <v>41997.062326388885</v>
      </c>
    </row>
    <row r="1582" spans="1:20" ht="48" hidden="1" x14ac:dyDescent="0.2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96"/>
        <v>11</v>
      </c>
      <c r="P1582">
        <f t="shared" si="97"/>
        <v>97.41</v>
      </c>
      <c r="Q1582" s="10" t="s">
        <v>8324</v>
      </c>
      <c r="R1582" t="s">
        <v>8325</v>
      </c>
      <c r="S1582" s="16">
        <f t="shared" si="98"/>
        <v>42268.531631944439</v>
      </c>
      <c r="T1582" s="16">
        <f t="shared" si="99"/>
        <v>42298.531631944439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8339</v>
      </c>
      <c r="R1583" t="s">
        <v>8346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8339</v>
      </c>
      <c r="R1584" t="s">
        <v>8346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8339</v>
      </c>
      <c r="R1585" t="s">
        <v>8346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8339</v>
      </c>
      <c r="R1586" t="s">
        <v>8346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8339</v>
      </c>
      <c r="R1587" t="s">
        <v>8346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8339</v>
      </c>
      <c r="R1588" t="s">
        <v>8346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8339</v>
      </c>
      <c r="R1589" t="s">
        <v>8346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8339</v>
      </c>
      <c r="R1590" t="s">
        <v>8346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8339</v>
      </c>
      <c r="R1591" t="s">
        <v>8346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8339</v>
      </c>
      <c r="R1592" t="s">
        <v>8346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8339</v>
      </c>
      <c r="R1593" t="s">
        <v>8346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00">ROUND(E1594/D1594*100,0)</f>
        <v>0</v>
      </c>
      <c r="P1594">
        <f t="shared" ref="P1594:P1657" si="101">IFERROR(ROUND(E1594/L1594,2),0)</f>
        <v>0</v>
      </c>
      <c r="Q1594" s="10" t="s">
        <v>8339</v>
      </c>
      <c r="R1594" t="s">
        <v>8346</v>
      </c>
      <c r="S1594" s="16">
        <f t="shared" ref="S1594:S1657" si="102">(((J1594/60)/60)/24)+DATE(1970,1,1)</f>
        <v>42046.072743055556</v>
      </c>
      <c r="T1594" s="16">
        <f t="shared" ref="T1594:T1657" si="103">(((I1594/60)/60)/24)+DATE(1970,1,1)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0" t="s">
        <v>8339</v>
      </c>
      <c r="R1595" t="s">
        <v>8346</v>
      </c>
      <c r="S1595" s="16">
        <f t="shared" si="102"/>
        <v>42033.845543981486</v>
      </c>
      <c r="T1595" s="16">
        <f t="shared" si="103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0" t="s">
        <v>8339</v>
      </c>
      <c r="R1596" t="s">
        <v>8346</v>
      </c>
      <c r="S1596" s="16">
        <f t="shared" si="102"/>
        <v>42445.712754629625</v>
      </c>
      <c r="T1596" s="16">
        <f t="shared" si="103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0" t="s">
        <v>8339</v>
      </c>
      <c r="R1597" t="s">
        <v>8346</v>
      </c>
      <c r="S1597" s="16">
        <f t="shared" si="102"/>
        <v>41780.050092592595</v>
      </c>
      <c r="T1597" s="16">
        <f t="shared" si="103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0" t="s">
        <v>8339</v>
      </c>
      <c r="R1598" t="s">
        <v>8346</v>
      </c>
      <c r="S1598" s="16">
        <f t="shared" si="102"/>
        <v>41941.430196759262</v>
      </c>
      <c r="T1598" s="16">
        <f t="shared" si="103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0" t="s">
        <v>8339</v>
      </c>
      <c r="R1599" t="s">
        <v>8346</v>
      </c>
      <c r="S1599" s="16">
        <f t="shared" si="102"/>
        <v>42603.354131944448</v>
      </c>
      <c r="T1599" s="16">
        <f t="shared" si="103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0" t="s">
        <v>8339</v>
      </c>
      <c r="R1600" t="s">
        <v>8346</v>
      </c>
      <c r="S1600" s="16">
        <f t="shared" si="102"/>
        <v>42151.667337962965</v>
      </c>
      <c r="T1600" s="16">
        <f t="shared" si="103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0" t="s">
        <v>8339</v>
      </c>
      <c r="R1601" t="s">
        <v>8346</v>
      </c>
      <c r="S1601" s="16">
        <f t="shared" si="102"/>
        <v>42438.53907407407</v>
      </c>
      <c r="T1601" s="16">
        <f t="shared" si="103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0" t="s">
        <v>8339</v>
      </c>
      <c r="R1602" t="s">
        <v>8346</v>
      </c>
      <c r="S1602" s="16">
        <f t="shared" si="102"/>
        <v>41791.057314814818</v>
      </c>
      <c r="T1602" s="16">
        <f t="shared" si="103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8330</v>
      </c>
      <c r="R1603" t="s">
        <v>8314</v>
      </c>
      <c r="S1603" s="16">
        <f t="shared" si="102"/>
        <v>40638.092974537038</v>
      </c>
      <c r="T1603" s="16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8330</v>
      </c>
      <c r="R1604" t="s">
        <v>8314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8330</v>
      </c>
      <c r="R1605" t="s">
        <v>8314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8330</v>
      </c>
      <c r="R1606" t="s">
        <v>8314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8330</v>
      </c>
      <c r="R1607" t="s">
        <v>8314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8330</v>
      </c>
      <c r="R1608" t="s">
        <v>8314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8330</v>
      </c>
      <c r="R1609" t="s">
        <v>8314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8330</v>
      </c>
      <c r="R1610" t="s">
        <v>8314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8330</v>
      </c>
      <c r="R1611" t="s">
        <v>8314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8330</v>
      </c>
      <c r="R1612" t="s">
        <v>8314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8330</v>
      </c>
      <c r="R1613" t="s">
        <v>8314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8330</v>
      </c>
      <c r="R1614" t="s">
        <v>8314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8330</v>
      </c>
      <c r="R1615" t="s">
        <v>8314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8330</v>
      </c>
      <c r="R1616" t="s">
        <v>8314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8330</v>
      </c>
      <c r="R1617" t="s">
        <v>8314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8330</v>
      </c>
      <c r="R1618" t="s">
        <v>8314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8330</v>
      </c>
      <c r="R1619" t="s">
        <v>8314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8330</v>
      </c>
      <c r="R1620" t="s">
        <v>8314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8330</v>
      </c>
      <c r="R1621" t="s">
        <v>8314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8330</v>
      </c>
      <c r="R1622" t="s">
        <v>8314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8330</v>
      </c>
      <c r="R1623" t="s">
        <v>8314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8330</v>
      </c>
      <c r="R1624" t="s">
        <v>8314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8330</v>
      </c>
      <c r="R1625" t="s">
        <v>8314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8330</v>
      </c>
      <c r="R1626" t="s">
        <v>8314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8330</v>
      </c>
      <c r="R1627" t="s">
        <v>8314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8330</v>
      </c>
      <c r="R1628" t="s">
        <v>8314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8330</v>
      </c>
      <c r="R1629" t="s">
        <v>8314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8330</v>
      </c>
      <c r="R1630" t="s">
        <v>8314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8330</v>
      </c>
      <c r="R1631" t="s">
        <v>8314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8330</v>
      </c>
      <c r="R1632" t="s">
        <v>8314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8330</v>
      </c>
      <c r="R1633" t="s">
        <v>8314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8330</v>
      </c>
      <c r="R1634" t="s">
        <v>8314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8330</v>
      </c>
      <c r="R1635" t="s">
        <v>8314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8330</v>
      </c>
      <c r="R1636" t="s">
        <v>8314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8330</v>
      </c>
      <c r="R1637" t="s">
        <v>8314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8330</v>
      </c>
      <c r="R1638" t="s">
        <v>8314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8330</v>
      </c>
      <c r="R1639" t="s">
        <v>8314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8330</v>
      </c>
      <c r="R1640" t="s">
        <v>8314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8330</v>
      </c>
      <c r="R1641" t="s">
        <v>8314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8330</v>
      </c>
      <c r="R1642" t="s">
        <v>8314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8330</v>
      </c>
      <c r="R1643" t="s">
        <v>8318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8330</v>
      </c>
      <c r="R1644" t="s">
        <v>8318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8330</v>
      </c>
      <c r="R1645" t="s">
        <v>8318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8330</v>
      </c>
      <c r="R1646" t="s">
        <v>8318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8330</v>
      </c>
      <c r="R1647" t="s">
        <v>8318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8330</v>
      </c>
      <c r="R1648" t="s">
        <v>8318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8330</v>
      </c>
      <c r="R1649" t="s">
        <v>8318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8330</v>
      </c>
      <c r="R1650" t="s">
        <v>8318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8330</v>
      </c>
      <c r="R1651" t="s">
        <v>8318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8330</v>
      </c>
      <c r="R1652" t="s">
        <v>8318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8330</v>
      </c>
      <c r="R1653" t="s">
        <v>8318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8330</v>
      </c>
      <c r="R1654" t="s">
        <v>8318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8330</v>
      </c>
      <c r="R1655" t="s">
        <v>8318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8330</v>
      </c>
      <c r="R1656" t="s">
        <v>8318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8330</v>
      </c>
      <c r="R1657" t="s">
        <v>8318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04">ROUND(E1658/D1658*100,0)</f>
        <v>100</v>
      </c>
      <c r="P1658">
        <f t="shared" ref="P1658:P1721" si="105">IFERROR(ROUND(E1658/L1658,2),0)</f>
        <v>156.77000000000001</v>
      </c>
      <c r="Q1658" s="10" t="s">
        <v>8330</v>
      </c>
      <c r="R1658" t="s">
        <v>8318</v>
      </c>
      <c r="S1658" s="16">
        <f t="shared" ref="S1658:S1721" si="106">(((J1658/60)/60)/24)+DATE(1970,1,1)</f>
        <v>41226.928842592592</v>
      </c>
      <c r="T1658" s="16">
        <f t="shared" ref="T1658:T1721" si="107"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0" t="s">
        <v>8330</v>
      </c>
      <c r="R1659" t="s">
        <v>8318</v>
      </c>
      <c r="S1659" s="16">
        <f t="shared" si="106"/>
        <v>41023.782037037039</v>
      </c>
      <c r="T1659" s="16">
        <f t="shared" si="10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0" t="s">
        <v>8330</v>
      </c>
      <c r="R1660" t="s">
        <v>8318</v>
      </c>
      <c r="S1660" s="16">
        <f t="shared" si="106"/>
        <v>41223.22184027778</v>
      </c>
      <c r="T1660" s="16">
        <f t="shared" si="10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0" t="s">
        <v>8330</v>
      </c>
      <c r="R1661" t="s">
        <v>8318</v>
      </c>
      <c r="S1661" s="16">
        <f t="shared" si="106"/>
        <v>41596.913437499999</v>
      </c>
      <c r="T1661" s="16">
        <f t="shared" si="10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0" t="s">
        <v>8330</v>
      </c>
      <c r="R1662" t="s">
        <v>8318</v>
      </c>
      <c r="S1662" s="16">
        <f t="shared" si="106"/>
        <v>42459.693865740745</v>
      </c>
      <c r="T1662" s="16">
        <f t="shared" si="10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0" t="s">
        <v>8330</v>
      </c>
      <c r="R1663" t="s">
        <v>8318</v>
      </c>
      <c r="S1663" s="16">
        <f t="shared" si="106"/>
        <v>42343.998043981483</v>
      </c>
      <c r="T1663" s="16">
        <f t="shared" si="10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0" t="s">
        <v>8330</v>
      </c>
      <c r="R1664" t="s">
        <v>8318</v>
      </c>
      <c r="S1664" s="16">
        <f t="shared" si="106"/>
        <v>40848.198333333334</v>
      </c>
      <c r="T1664" s="16">
        <f t="shared" si="10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0" t="s">
        <v>8330</v>
      </c>
      <c r="R1665" t="s">
        <v>8318</v>
      </c>
      <c r="S1665" s="16">
        <f t="shared" si="106"/>
        <v>42006.02207175926</v>
      </c>
      <c r="T1665" s="16">
        <f t="shared" si="10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0" t="s">
        <v>8330</v>
      </c>
      <c r="R1666" t="s">
        <v>8318</v>
      </c>
      <c r="S1666" s="16">
        <f t="shared" si="106"/>
        <v>40939.761782407404</v>
      </c>
      <c r="T1666" s="16">
        <f t="shared" si="10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8330</v>
      </c>
      <c r="R1667" t="s">
        <v>8318</v>
      </c>
      <c r="S1667" s="16">
        <f t="shared" si="106"/>
        <v>40564.649456018517</v>
      </c>
      <c r="T1667" s="16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8330</v>
      </c>
      <c r="R1668" t="s">
        <v>8318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8330</v>
      </c>
      <c r="R1669" t="s">
        <v>8318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8330</v>
      </c>
      <c r="R1670" t="s">
        <v>8318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8330</v>
      </c>
      <c r="R1671" t="s">
        <v>8318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8330</v>
      </c>
      <c r="R1672" t="s">
        <v>8318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8330</v>
      </c>
      <c r="R1673" t="s">
        <v>8318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8330</v>
      </c>
      <c r="R1674" t="s">
        <v>8318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8330</v>
      </c>
      <c r="R1675" t="s">
        <v>8318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8330</v>
      </c>
      <c r="R1676" t="s">
        <v>8318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8330</v>
      </c>
      <c r="R1677" t="s">
        <v>8318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8330</v>
      </c>
      <c r="R1678" t="s">
        <v>8318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8330</v>
      </c>
      <c r="R1679" t="s">
        <v>8318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8330</v>
      </c>
      <c r="R1680" t="s">
        <v>8318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8330</v>
      </c>
      <c r="R1681" t="s">
        <v>8318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8330</v>
      </c>
      <c r="R1682" t="s">
        <v>8318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8330</v>
      </c>
      <c r="R1683" t="s">
        <v>8319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8330</v>
      </c>
      <c r="R1684" t="s">
        <v>8319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8330</v>
      </c>
      <c r="R1685" t="s">
        <v>8319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8330</v>
      </c>
      <c r="R1686" t="s">
        <v>8319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8330</v>
      </c>
      <c r="R1687" t="s">
        <v>8319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8330</v>
      </c>
      <c r="R1688" t="s">
        <v>8319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8330</v>
      </c>
      <c r="R1689" t="s">
        <v>8319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8330</v>
      </c>
      <c r="R1690" t="s">
        <v>8319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8330</v>
      </c>
      <c r="R1691" t="s">
        <v>8319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8330</v>
      </c>
      <c r="R1692" t="s">
        <v>8319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8330</v>
      </c>
      <c r="R1693" t="s">
        <v>8319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8330</v>
      </c>
      <c r="R1694" t="s">
        <v>8319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8330</v>
      </c>
      <c r="R1695" t="s">
        <v>8319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8330</v>
      </c>
      <c r="R1696" t="s">
        <v>8319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8330</v>
      </c>
      <c r="R1697" t="s">
        <v>8319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8330</v>
      </c>
      <c r="R1698" t="s">
        <v>8319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8330</v>
      </c>
      <c r="R1699" t="s">
        <v>8319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8330</v>
      </c>
      <c r="R1700" t="s">
        <v>8319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8330</v>
      </c>
      <c r="R1701" t="s">
        <v>8319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8330</v>
      </c>
      <c r="R1702" t="s">
        <v>8319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8330</v>
      </c>
      <c r="R1703" t="s">
        <v>8319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8330</v>
      </c>
      <c r="R1704" t="s">
        <v>8319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8330</v>
      </c>
      <c r="R1705" t="s">
        <v>8319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8330</v>
      </c>
      <c r="R1706" t="s">
        <v>8319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8330</v>
      </c>
      <c r="R1707" t="s">
        <v>8319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8330</v>
      </c>
      <c r="R1708" t="s">
        <v>8319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8330</v>
      </c>
      <c r="R1709" t="s">
        <v>8319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8330</v>
      </c>
      <c r="R1710" t="s">
        <v>8319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8330</v>
      </c>
      <c r="R1711" t="s">
        <v>8319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8330</v>
      </c>
      <c r="R1712" t="s">
        <v>8319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8330</v>
      </c>
      <c r="R1713" t="s">
        <v>8319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8330</v>
      </c>
      <c r="R1714" t="s">
        <v>8319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8330</v>
      </c>
      <c r="R1715" t="s">
        <v>8319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8330</v>
      </c>
      <c r="R1716" t="s">
        <v>8319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8330</v>
      </c>
      <c r="R1717" t="s">
        <v>8319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8330</v>
      </c>
      <c r="R1718" t="s">
        <v>8319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8330</v>
      </c>
      <c r="R1719" t="s">
        <v>8319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8330</v>
      </c>
      <c r="R1720" t="s">
        <v>8319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8330</v>
      </c>
      <c r="R1721" t="s">
        <v>8319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08">ROUND(E1722/D1722*100,0)</f>
        <v>6</v>
      </c>
      <c r="P1722">
        <f t="shared" ref="P1722:P1785" si="109">IFERROR(ROUND(E1722/L1722,2),0)</f>
        <v>28.13</v>
      </c>
      <c r="Q1722" s="10" t="s">
        <v>8330</v>
      </c>
      <c r="R1722" t="s">
        <v>8319</v>
      </c>
      <c r="S1722" s="16">
        <f t="shared" ref="S1722:S1785" si="110">(((J1722/60)/60)/24)+DATE(1970,1,1)</f>
        <v>41922.783229166671</v>
      </c>
      <c r="T1722" s="16">
        <f t="shared" ref="T1722:T1785" si="111">(((I1722/60)/60)/24)+DATE(1970,1,1)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0" t="s">
        <v>8330</v>
      </c>
      <c r="R1723" t="s">
        <v>8319</v>
      </c>
      <c r="S1723" s="16">
        <f t="shared" si="110"/>
        <v>42319.461377314816</v>
      </c>
      <c r="T1723" s="16">
        <f t="shared" si="11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0" t="s">
        <v>8330</v>
      </c>
      <c r="R1724" t="s">
        <v>8319</v>
      </c>
      <c r="S1724" s="16">
        <f t="shared" si="110"/>
        <v>42425.960983796293</v>
      </c>
      <c r="T1724" s="16">
        <f t="shared" si="11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0" t="s">
        <v>8330</v>
      </c>
      <c r="R1725" t="s">
        <v>8319</v>
      </c>
      <c r="S1725" s="16">
        <f t="shared" si="110"/>
        <v>42129.82540509259</v>
      </c>
      <c r="T1725" s="16">
        <f t="shared" si="11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0" t="s">
        <v>8330</v>
      </c>
      <c r="R1726" t="s">
        <v>8319</v>
      </c>
      <c r="S1726" s="16">
        <f t="shared" si="110"/>
        <v>41912.932430555556</v>
      </c>
      <c r="T1726" s="16">
        <f t="shared" si="11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0" t="s">
        <v>8330</v>
      </c>
      <c r="R1727" t="s">
        <v>8319</v>
      </c>
      <c r="S1727" s="16">
        <f t="shared" si="110"/>
        <v>41845.968159722222</v>
      </c>
      <c r="T1727" s="16">
        <f t="shared" si="11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0" t="s">
        <v>8330</v>
      </c>
      <c r="R1728" t="s">
        <v>8319</v>
      </c>
      <c r="S1728" s="16">
        <f t="shared" si="110"/>
        <v>41788.919722222221</v>
      </c>
      <c r="T1728" s="16">
        <f t="shared" si="11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0" t="s">
        <v>8330</v>
      </c>
      <c r="R1729" t="s">
        <v>8319</v>
      </c>
      <c r="S1729" s="16">
        <f t="shared" si="110"/>
        <v>42044.927974537044</v>
      </c>
      <c r="T1729" s="16">
        <f t="shared" si="11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0" t="s">
        <v>8330</v>
      </c>
      <c r="R1730" t="s">
        <v>8319</v>
      </c>
      <c r="S1730" s="16">
        <f t="shared" si="110"/>
        <v>42268.625856481478</v>
      </c>
      <c r="T1730" s="16">
        <f t="shared" si="11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8330</v>
      </c>
      <c r="R1731" t="s">
        <v>8319</v>
      </c>
      <c r="S1731" s="16">
        <f t="shared" si="110"/>
        <v>42471.052152777775</v>
      </c>
      <c r="T1731" s="16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8330</v>
      </c>
      <c r="R1732" t="s">
        <v>8319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8330</v>
      </c>
      <c r="R1733" t="s">
        <v>8319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8330</v>
      </c>
      <c r="R1734" t="s">
        <v>8319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8330</v>
      </c>
      <c r="R1735" t="s">
        <v>8319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8330</v>
      </c>
      <c r="R1736" t="s">
        <v>8319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8330</v>
      </c>
      <c r="R1737" t="s">
        <v>8319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8330</v>
      </c>
      <c r="R1738" t="s">
        <v>8319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8330</v>
      </c>
      <c r="R1739" t="s">
        <v>8319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8330</v>
      </c>
      <c r="R1740" t="s">
        <v>8319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8330</v>
      </c>
      <c r="R1741" t="s">
        <v>8319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8330</v>
      </c>
      <c r="R1742" t="s">
        <v>8319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8339</v>
      </c>
      <c r="R1743" t="s">
        <v>8340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8339</v>
      </c>
      <c r="R1744" t="s">
        <v>8340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8339</v>
      </c>
      <c r="R1745" t="s">
        <v>8340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8339</v>
      </c>
      <c r="R1746" t="s">
        <v>8340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8339</v>
      </c>
      <c r="R1747" t="s">
        <v>8340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8339</v>
      </c>
      <c r="R1748" t="s">
        <v>8340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8339</v>
      </c>
      <c r="R1749" t="s">
        <v>8340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8339</v>
      </c>
      <c r="R1750" t="s">
        <v>8340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8339</v>
      </c>
      <c r="R1751" t="s">
        <v>8340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8339</v>
      </c>
      <c r="R1752" t="s">
        <v>8340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8339</v>
      </c>
      <c r="R1753" t="s">
        <v>8340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8339</v>
      </c>
      <c r="R1754" t="s">
        <v>8340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8339</v>
      </c>
      <c r="R1755" t="s">
        <v>8340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8339</v>
      </c>
      <c r="R1756" t="s">
        <v>8340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8339</v>
      </c>
      <c r="R1757" t="s">
        <v>8340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8339</v>
      </c>
      <c r="R1758" t="s">
        <v>8340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8339</v>
      </c>
      <c r="R1759" t="s">
        <v>8340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8339</v>
      </c>
      <c r="R1760" t="s">
        <v>8340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8339</v>
      </c>
      <c r="R1761" t="s">
        <v>8340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8339</v>
      </c>
      <c r="R1762" t="s">
        <v>8340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8339</v>
      </c>
      <c r="R1763" t="s">
        <v>8340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8339</v>
      </c>
      <c r="R1764" t="s">
        <v>8340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8339</v>
      </c>
      <c r="R1765" t="s">
        <v>8340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8339</v>
      </c>
      <c r="R1766" t="s">
        <v>8340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8339</v>
      </c>
      <c r="R1767" t="s">
        <v>8340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8339</v>
      </c>
      <c r="R1768" t="s">
        <v>8340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8339</v>
      </c>
      <c r="R1769" t="s">
        <v>8340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8339</v>
      </c>
      <c r="R1770" t="s">
        <v>8340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8339</v>
      </c>
      <c r="R1771" t="s">
        <v>8340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8339</v>
      </c>
      <c r="R1772" t="s">
        <v>8340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8339</v>
      </c>
      <c r="R1773" t="s">
        <v>8340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8339</v>
      </c>
      <c r="R1774" t="s">
        <v>8340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8339</v>
      </c>
      <c r="R1775" t="s">
        <v>8340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8339</v>
      </c>
      <c r="R1776" t="s">
        <v>8340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8339</v>
      </c>
      <c r="R1777" t="s">
        <v>8340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8339</v>
      </c>
      <c r="R1778" t="s">
        <v>8340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8339</v>
      </c>
      <c r="R1779" t="s">
        <v>8340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8339</v>
      </c>
      <c r="R1780" t="s">
        <v>8340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8339</v>
      </c>
      <c r="R1781" t="s">
        <v>8340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8339</v>
      </c>
      <c r="R1782" t="s">
        <v>8340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8339</v>
      </c>
      <c r="R1783" t="s">
        <v>8340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8339</v>
      </c>
      <c r="R1784" t="s">
        <v>8340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8339</v>
      </c>
      <c r="R1785" t="s">
        <v>8340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12">ROUND(E1786/D1786*100,0)</f>
        <v>40</v>
      </c>
      <c r="P1786">
        <f t="shared" ref="P1786:P1849" si="113">IFERROR(ROUND(E1786/L1786,2),0)</f>
        <v>60.24</v>
      </c>
      <c r="Q1786" s="10" t="s">
        <v>8339</v>
      </c>
      <c r="R1786" t="s">
        <v>8340</v>
      </c>
      <c r="S1786" s="16">
        <f t="shared" ref="S1786:S1849" si="114">(((J1786/60)/60)/24)+DATE(1970,1,1)</f>
        <v>42003.655555555553</v>
      </c>
      <c r="T1786" s="16">
        <f t="shared" ref="T1786:T1849" si="115">(((I1786/60)/60)/24)+DATE(1970,1,1)</f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0" t="s">
        <v>8339</v>
      </c>
      <c r="R1787" t="s">
        <v>8340</v>
      </c>
      <c r="S1787" s="16">
        <f t="shared" si="114"/>
        <v>41897.134895833333</v>
      </c>
      <c r="T1787" s="16">
        <f t="shared" si="11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0" t="s">
        <v>8339</v>
      </c>
      <c r="R1788" t="s">
        <v>8340</v>
      </c>
      <c r="S1788" s="16">
        <f t="shared" si="114"/>
        <v>41958.550659722227</v>
      </c>
      <c r="T1788" s="16">
        <f t="shared" si="11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0" t="s">
        <v>8339</v>
      </c>
      <c r="R1789" t="s">
        <v>8340</v>
      </c>
      <c r="S1789" s="16">
        <f t="shared" si="114"/>
        <v>42068.65552083333</v>
      </c>
      <c r="T1789" s="16">
        <f t="shared" si="11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0" t="s">
        <v>8339</v>
      </c>
      <c r="R1790" t="s">
        <v>8340</v>
      </c>
      <c r="S1790" s="16">
        <f t="shared" si="114"/>
        <v>41913.94840277778</v>
      </c>
      <c r="T1790" s="16">
        <f t="shared" si="11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0" t="s">
        <v>8339</v>
      </c>
      <c r="R1791" t="s">
        <v>8340</v>
      </c>
      <c r="S1791" s="16">
        <f t="shared" si="114"/>
        <v>41956.250034722223</v>
      </c>
      <c r="T1791" s="16">
        <f t="shared" si="11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0" t="s">
        <v>8339</v>
      </c>
      <c r="R1792" t="s">
        <v>8340</v>
      </c>
      <c r="S1792" s="16">
        <f t="shared" si="114"/>
        <v>42010.674513888895</v>
      </c>
      <c r="T1792" s="16">
        <f t="shared" si="11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0" t="s">
        <v>8339</v>
      </c>
      <c r="R1793" t="s">
        <v>8340</v>
      </c>
      <c r="S1793" s="16">
        <f t="shared" si="114"/>
        <v>41973.740335648152</v>
      </c>
      <c r="T1793" s="16">
        <f t="shared" si="11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0" t="s">
        <v>8339</v>
      </c>
      <c r="R1794" t="s">
        <v>8340</v>
      </c>
      <c r="S1794" s="16">
        <f t="shared" si="114"/>
        <v>42189.031041666662</v>
      </c>
      <c r="T1794" s="16">
        <f t="shared" si="11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8339</v>
      </c>
      <c r="R1795" t="s">
        <v>8340</v>
      </c>
      <c r="S1795" s="16">
        <f t="shared" si="114"/>
        <v>41940.89166666667</v>
      </c>
      <c r="T1795" s="16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8339</v>
      </c>
      <c r="R1796" t="s">
        <v>8340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8339</v>
      </c>
      <c r="R1797" t="s">
        <v>8340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8339</v>
      </c>
      <c r="R1798" t="s">
        <v>8340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8339</v>
      </c>
      <c r="R1799" t="s">
        <v>8340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8339</v>
      </c>
      <c r="R1800" t="s">
        <v>8340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8339</v>
      </c>
      <c r="R1801" t="s">
        <v>8340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8339</v>
      </c>
      <c r="R1802" t="s">
        <v>8340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8339</v>
      </c>
      <c r="R1803" t="s">
        <v>8340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8339</v>
      </c>
      <c r="R1804" t="s">
        <v>8340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8339</v>
      </c>
      <c r="R1805" t="s">
        <v>8340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8339</v>
      </c>
      <c r="R1806" t="s">
        <v>8340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8339</v>
      </c>
      <c r="R1807" t="s">
        <v>8340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8339</v>
      </c>
      <c r="R1808" t="s">
        <v>8340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8339</v>
      </c>
      <c r="R1809" t="s">
        <v>8340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8339</v>
      </c>
      <c r="R1810" t="s">
        <v>8340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8339</v>
      </c>
      <c r="R1811" t="s">
        <v>8340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8339</v>
      </c>
      <c r="R1812" t="s">
        <v>8340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8339</v>
      </c>
      <c r="R1813" t="s">
        <v>8340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8339</v>
      </c>
      <c r="R1814" t="s">
        <v>8340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8339</v>
      </c>
      <c r="R1815" t="s">
        <v>8340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8339</v>
      </c>
      <c r="R1816" t="s">
        <v>8340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8339</v>
      </c>
      <c r="R1817" t="s">
        <v>8340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8339</v>
      </c>
      <c r="R1818" t="s">
        <v>8340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8339</v>
      </c>
      <c r="R1819" t="s">
        <v>8340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8339</v>
      </c>
      <c r="R1820" t="s">
        <v>8340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8339</v>
      </c>
      <c r="R1821" t="s">
        <v>8340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8339</v>
      </c>
      <c r="R1822" t="s">
        <v>8340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8330</v>
      </c>
      <c r="R1823" t="s">
        <v>8314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8330</v>
      </c>
      <c r="R1824" t="s">
        <v>8314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8330</v>
      </c>
      <c r="R1825" t="s">
        <v>8314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8330</v>
      </c>
      <c r="R1826" t="s">
        <v>8314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8330</v>
      </c>
      <c r="R1827" t="s">
        <v>8314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8330</v>
      </c>
      <c r="R1828" t="s">
        <v>8314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8330</v>
      </c>
      <c r="R1829" t="s">
        <v>8314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8330</v>
      </c>
      <c r="R1830" t="s">
        <v>8314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8330</v>
      </c>
      <c r="R1831" t="s">
        <v>8314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8330</v>
      </c>
      <c r="R1832" t="s">
        <v>8314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8330</v>
      </c>
      <c r="R1833" t="s">
        <v>8314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8330</v>
      </c>
      <c r="R1834" t="s">
        <v>8314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8330</v>
      </c>
      <c r="R1835" t="s">
        <v>8314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8330</v>
      </c>
      <c r="R1836" t="s">
        <v>8314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8330</v>
      </c>
      <c r="R1837" t="s">
        <v>8314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8330</v>
      </c>
      <c r="R1838" t="s">
        <v>8314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8330</v>
      </c>
      <c r="R1839" t="s">
        <v>8314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8330</v>
      </c>
      <c r="R1840" t="s">
        <v>8314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8330</v>
      </c>
      <c r="R1841" t="s">
        <v>8314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8330</v>
      </c>
      <c r="R1842" t="s">
        <v>8314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8330</v>
      </c>
      <c r="R1843" t="s">
        <v>8314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8330</v>
      </c>
      <c r="R1844" t="s">
        <v>8314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8330</v>
      </c>
      <c r="R1845" t="s">
        <v>8314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8330</v>
      </c>
      <c r="R1846" t="s">
        <v>8314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8330</v>
      </c>
      <c r="R1847" t="s">
        <v>8314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8330</v>
      </c>
      <c r="R1848" t="s">
        <v>8314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8330</v>
      </c>
      <c r="R1849" t="s">
        <v>8314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16">ROUND(E1850/D1850*100,0)</f>
        <v>107</v>
      </c>
      <c r="P1850">
        <f t="shared" ref="P1850:P1913" si="117">IFERROR(ROUND(E1850/L1850,2),0)</f>
        <v>134.21</v>
      </c>
      <c r="Q1850" s="10" t="s">
        <v>8330</v>
      </c>
      <c r="R1850" t="s">
        <v>8314</v>
      </c>
      <c r="S1850" s="16">
        <f t="shared" ref="S1850:S1913" si="118">(((J1850/60)/60)/24)+DATE(1970,1,1)</f>
        <v>40691.788055555553</v>
      </c>
      <c r="T1850" s="16">
        <f t="shared" ref="T1850:T1913" si="119"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0" t="s">
        <v>8330</v>
      </c>
      <c r="R1851" t="s">
        <v>8314</v>
      </c>
      <c r="S1851" s="16">
        <f t="shared" si="118"/>
        <v>41169.845590277779</v>
      </c>
      <c r="T1851" s="16">
        <f t="shared" si="119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0" t="s">
        <v>8330</v>
      </c>
      <c r="R1852" t="s">
        <v>8314</v>
      </c>
      <c r="S1852" s="16">
        <f t="shared" si="118"/>
        <v>41800.959490740745</v>
      </c>
      <c r="T1852" s="16">
        <f t="shared" si="119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0" t="s">
        <v>8330</v>
      </c>
      <c r="R1853" t="s">
        <v>8314</v>
      </c>
      <c r="S1853" s="16">
        <f t="shared" si="118"/>
        <v>41827.906689814816</v>
      </c>
      <c r="T1853" s="16">
        <f t="shared" si="119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0" t="s">
        <v>8330</v>
      </c>
      <c r="R1854" t="s">
        <v>8314</v>
      </c>
      <c r="S1854" s="16">
        <f t="shared" si="118"/>
        <v>42081.77143518519</v>
      </c>
      <c r="T1854" s="16">
        <f t="shared" si="119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0" t="s">
        <v>8330</v>
      </c>
      <c r="R1855" t="s">
        <v>8314</v>
      </c>
      <c r="S1855" s="16">
        <f t="shared" si="118"/>
        <v>41177.060381944444</v>
      </c>
      <c r="T1855" s="16">
        <f t="shared" si="119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0" t="s">
        <v>8330</v>
      </c>
      <c r="R1856" t="s">
        <v>8314</v>
      </c>
      <c r="S1856" s="16">
        <f t="shared" si="118"/>
        <v>41388.021261574075</v>
      </c>
      <c r="T1856" s="16">
        <f t="shared" si="119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0" t="s">
        <v>8330</v>
      </c>
      <c r="R1857" t="s">
        <v>8314</v>
      </c>
      <c r="S1857" s="16">
        <f t="shared" si="118"/>
        <v>41600.538657407407</v>
      </c>
      <c r="T1857" s="16">
        <f t="shared" si="119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0" t="s">
        <v>8330</v>
      </c>
      <c r="R1858" t="s">
        <v>8314</v>
      </c>
      <c r="S1858" s="16">
        <f t="shared" si="118"/>
        <v>41817.854999999996</v>
      </c>
      <c r="T1858" s="16">
        <f t="shared" si="119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8330</v>
      </c>
      <c r="R1859" t="s">
        <v>8314</v>
      </c>
      <c r="S1859" s="16">
        <f t="shared" si="118"/>
        <v>41864.76866898148</v>
      </c>
      <c r="T1859" s="16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8330</v>
      </c>
      <c r="R1860" t="s">
        <v>8314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8330</v>
      </c>
      <c r="R1861" t="s">
        <v>8314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8330</v>
      </c>
      <c r="R1862" t="s">
        <v>8314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8317</v>
      </c>
      <c r="R1863" t="s">
        <v>8336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8317</v>
      </c>
      <c r="R1864" t="s">
        <v>8336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8317</v>
      </c>
      <c r="R1865" t="s">
        <v>8336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8317</v>
      </c>
      <c r="R1866" t="s">
        <v>8336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8317</v>
      </c>
      <c r="R1867" t="s">
        <v>8336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8317</v>
      </c>
      <c r="R1868" t="s">
        <v>8336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8317</v>
      </c>
      <c r="R1869" t="s">
        <v>8336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8317</v>
      </c>
      <c r="R1870" t="s">
        <v>8336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8317</v>
      </c>
      <c r="R1871" t="s">
        <v>8336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8317</v>
      </c>
      <c r="R1872" t="s">
        <v>8336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8317</v>
      </c>
      <c r="R1873" t="s">
        <v>8336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8317</v>
      </c>
      <c r="R1874" t="s">
        <v>8336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8317</v>
      </c>
      <c r="R1875" t="s">
        <v>8336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8317</v>
      </c>
      <c r="R1876" t="s">
        <v>8336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8317</v>
      </c>
      <c r="R1877" t="s">
        <v>8336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8317</v>
      </c>
      <c r="R1878" t="s">
        <v>8336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8317</v>
      </c>
      <c r="R1879" t="s">
        <v>8336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8317</v>
      </c>
      <c r="R1880" t="s">
        <v>8336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8317</v>
      </c>
      <c r="R1881" t="s">
        <v>8336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8317</v>
      </c>
      <c r="R1882" t="s">
        <v>8336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8330</v>
      </c>
      <c r="R1883" t="s">
        <v>8331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8330</v>
      </c>
      <c r="R1884" t="s">
        <v>8331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8330</v>
      </c>
      <c r="R1885" t="s">
        <v>8331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8330</v>
      </c>
      <c r="R1886" t="s">
        <v>8331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8330</v>
      </c>
      <c r="R1887" t="s">
        <v>8331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8330</v>
      </c>
      <c r="R1888" t="s">
        <v>8331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8330</v>
      </c>
      <c r="R1889" t="s">
        <v>8331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8330</v>
      </c>
      <c r="R1890" t="s">
        <v>8331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8330</v>
      </c>
      <c r="R1891" t="s">
        <v>8331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8330</v>
      </c>
      <c r="R1892" t="s">
        <v>8331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8330</v>
      </c>
      <c r="R1893" t="s">
        <v>8331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8330</v>
      </c>
      <c r="R1894" t="s">
        <v>8331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8330</v>
      </c>
      <c r="R1895" t="s">
        <v>8331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8330</v>
      </c>
      <c r="R1896" t="s">
        <v>8331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8330</v>
      </c>
      <c r="R1897" t="s">
        <v>8331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8330</v>
      </c>
      <c r="R1898" t="s">
        <v>8331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8330</v>
      </c>
      <c r="R1899" t="s">
        <v>8331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8330</v>
      </c>
      <c r="R1900" t="s">
        <v>8331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8330</v>
      </c>
      <c r="R1901" t="s">
        <v>8331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8330</v>
      </c>
      <c r="R1902" t="s">
        <v>8331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8324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8324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8324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8324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8324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8324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8324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8324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8324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8324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8324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20">ROUND(E1914/D1914*100,0)</f>
        <v>59</v>
      </c>
      <c r="P1914">
        <f t="shared" ref="P1914:P1977" si="121">IFERROR(ROUND(E1914/L1914,2),0)</f>
        <v>70.599999999999994</v>
      </c>
      <c r="Q1914" s="10" t="s">
        <v>8324</v>
      </c>
      <c r="R1914" t="s">
        <v>8347</v>
      </c>
      <c r="S1914" s="16">
        <f t="shared" ref="S1914:S1977" si="122">(((J1914/60)/60)/24)+DATE(1970,1,1)</f>
        <v>42129.226388888885</v>
      </c>
      <c r="T1914" s="16">
        <f t="shared" ref="T1914:T1977" si="123">(((I1914/60)/60)/24)+DATE(1970,1,1)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0" t="s">
        <v>8324</v>
      </c>
      <c r="R1915" t="s">
        <v>8347</v>
      </c>
      <c r="S1915" s="16">
        <f t="shared" si="122"/>
        <v>41890.511319444442</v>
      </c>
      <c r="T1915" s="16">
        <f t="shared" si="123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0" t="s">
        <v>8324</v>
      </c>
      <c r="R1916" t="s">
        <v>8347</v>
      </c>
      <c r="S1916" s="16">
        <f t="shared" si="122"/>
        <v>41929.174456018518</v>
      </c>
      <c r="T1916" s="16">
        <f t="shared" si="123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0" t="s">
        <v>8324</v>
      </c>
      <c r="R1917" t="s">
        <v>8347</v>
      </c>
      <c r="S1917" s="16">
        <f t="shared" si="122"/>
        <v>41864.04886574074</v>
      </c>
      <c r="T1917" s="16">
        <f t="shared" si="123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0" t="s">
        <v>8324</v>
      </c>
      <c r="R1918" t="s">
        <v>8347</v>
      </c>
      <c r="S1918" s="16">
        <f t="shared" si="122"/>
        <v>42656.717303240745</v>
      </c>
      <c r="T1918" s="16">
        <f t="shared" si="123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0" t="s">
        <v>8324</v>
      </c>
      <c r="R1919" t="s">
        <v>8347</v>
      </c>
      <c r="S1919" s="16">
        <f t="shared" si="122"/>
        <v>42746.270057870366</v>
      </c>
      <c r="T1919" s="16">
        <f t="shared" si="123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0" t="s">
        <v>8324</v>
      </c>
      <c r="R1920" t="s">
        <v>8347</v>
      </c>
      <c r="S1920" s="16">
        <f t="shared" si="122"/>
        <v>41828.789942129632</v>
      </c>
      <c r="T1920" s="16">
        <f t="shared" si="123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0" t="s">
        <v>8324</v>
      </c>
      <c r="R1921" t="s">
        <v>8347</v>
      </c>
      <c r="S1921" s="16">
        <f t="shared" si="122"/>
        <v>42113.875567129624</v>
      </c>
      <c r="T1921" s="16">
        <f t="shared" si="123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0" t="s">
        <v>8324</v>
      </c>
      <c r="R1922" t="s">
        <v>8347</v>
      </c>
      <c r="S1922" s="16">
        <f t="shared" si="122"/>
        <v>42270.875706018516</v>
      </c>
      <c r="T1922" s="16">
        <f t="shared" si="123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8330</v>
      </c>
      <c r="R1923" t="s">
        <v>8331</v>
      </c>
      <c r="S1923" s="16">
        <f t="shared" si="122"/>
        <v>41074.221562500003</v>
      </c>
      <c r="T1923" s="16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8330</v>
      </c>
      <c r="R1924" t="s">
        <v>8331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8330</v>
      </c>
      <c r="R1925" t="s">
        <v>8331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8330</v>
      </c>
      <c r="R1926" t="s">
        <v>8331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8330</v>
      </c>
      <c r="R1927" t="s">
        <v>8331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8330</v>
      </c>
      <c r="R1928" t="s">
        <v>8331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8330</v>
      </c>
      <c r="R1929" t="s">
        <v>8331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8330</v>
      </c>
      <c r="R1930" t="s">
        <v>8331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8330</v>
      </c>
      <c r="R1931" t="s">
        <v>8331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8330</v>
      </c>
      <c r="R1932" t="s">
        <v>8331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8330</v>
      </c>
      <c r="R1933" t="s">
        <v>8331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8330</v>
      </c>
      <c r="R1934" t="s">
        <v>8331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8330</v>
      </c>
      <c r="R1935" t="s">
        <v>8331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8330</v>
      </c>
      <c r="R1936" t="s">
        <v>8331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8330</v>
      </c>
      <c r="R1937" t="s">
        <v>8331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8330</v>
      </c>
      <c r="R1938" t="s">
        <v>8331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8330</v>
      </c>
      <c r="R1939" t="s">
        <v>8331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8330</v>
      </c>
      <c r="R1940" t="s">
        <v>8331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8330</v>
      </c>
      <c r="R1941" t="s">
        <v>8331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8330</v>
      </c>
      <c r="R1942" t="s">
        <v>8331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8324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8324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8324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8324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8324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8324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8324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8324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8324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8324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8324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8324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8324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8324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8324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8324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8324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8324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8324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8324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8324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8324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8324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8324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8324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8324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8324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8324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8324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8324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8324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8324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8324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8324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8324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24">ROUND(E1978/D1978*100,0)</f>
        <v>347</v>
      </c>
      <c r="P1978">
        <f t="shared" ref="P1978:P2041" si="125">IFERROR(ROUND(E1978/L1978,2),0)</f>
        <v>29.31</v>
      </c>
      <c r="Q1978" s="10" t="s">
        <v>8324</v>
      </c>
      <c r="R1978" t="s">
        <v>8348</v>
      </c>
      <c r="S1978" s="16">
        <f t="shared" ref="S1978:S2041" si="126">(((J1978/60)/60)/24)+DATE(1970,1,1)</f>
        <v>41438.899594907409</v>
      </c>
      <c r="T1978" s="16">
        <f t="shared" ref="T1978:T2041" si="127"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0" t="s">
        <v>8324</v>
      </c>
      <c r="R1979" t="s">
        <v>8348</v>
      </c>
      <c r="S1979" s="16">
        <f t="shared" si="126"/>
        <v>42311.216898148152</v>
      </c>
      <c r="T1979" s="16">
        <f t="shared" si="127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0" t="s">
        <v>8324</v>
      </c>
      <c r="R1980" t="s">
        <v>8348</v>
      </c>
      <c r="S1980" s="16">
        <f t="shared" si="126"/>
        <v>41039.225601851853</v>
      </c>
      <c r="T1980" s="16">
        <f t="shared" si="127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0" t="s">
        <v>8324</v>
      </c>
      <c r="R1981" t="s">
        <v>8348</v>
      </c>
      <c r="S1981" s="16">
        <f t="shared" si="126"/>
        <v>42290.460023148145</v>
      </c>
      <c r="T1981" s="16">
        <f t="shared" si="127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0" t="s">
        <v>8324</v>
      </c>
      <c r="R1982" t="s">
        <v>8348</v>
      </c>
      <c r="S1982" s="16">
        <f t="shared" si="126"/>
        <v>42423.542384259257</v>
      </c>
      <c r="T1982" s="16">
        <f t="shared" si="127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0" t="s">
        <v>8339</v>
      </c>
      <c r="R1983" t="s">
        <v>8349</v>
      </c>
      <c r="S1983" s="16">
        <f t="shared" si="126"/>
        <v>41799.725289351853</v>
      </c>
      <c r="T1983" s="16">
        <f t="shared" si="127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0" t="s">
        <v>8339</v>
      </c>
      <c r="R1984" t="s">
        <v>8349</v>
      </c>
      <c r="S1984" s="16">
        <f t="shared" si="126"/>
        <v>42678.586655092593</v>
      </c>
      <c r="T1984" s="16">
        <f t="shared" si="127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0" t="s">
        <v>8339</v>
      </c>
      <c r="R1985" t="s">
        <v>8349</v>
      </c>
      <c r="S1985" s="16">
        <f t="shared" si="126"/>
        <v>42593.011782407411</v>
      </c>
      <c r="T1985" s="16">
        <f t="shared" si="127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0" t="s">
        <v>8339</v>
      </c>
      <c r="R1986" t="s">
        <v>8349</v>
      </c>
      <c r="S1986" s="16">
        <f t="shared" si="126"/>
        <v>41913.790289351848</v>
      </c>
      <c r="T1986" s="16">
        <f t="shared" si="127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8339</v>
      </c>
      <c r="R1987" t="s">
        <v>8349</v>
      </c>
      <c r="S1987" s="16">
        <f t="shared" si="126"/>
        <v>42555.698738425926</v>
      </c>
      <c r="T1987" s="16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8339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8339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8339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8339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8339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8339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8339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8339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8339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8339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8339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8339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8339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8339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8339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8324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8324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8324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8324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8324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8324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8324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8324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8324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8324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8324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8324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8324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8324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8324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8324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8324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8324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8324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8324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8324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8324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8324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8324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8324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8324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8324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8324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8324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8324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8324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8324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8324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8324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8324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8324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8324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8324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8324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28">ROUND(E2042/D2042*100,0)</f>
        <v>248</v>
      </c>
      <c r="P2042">
        <f t="shared" ref="P2042:P2105" si="129">IFERROR(ROUND(E2042/L2042,2),0)</f>
        <v>27.47</v>
      </c>
      <c r="Q2042" s="10" t="s">
        <v>8324</v>
      </c>
      <c r="R2042" t="s">
        <v>8348</v>
      </c>
      <c r="S2042" s="16">
        <f t="shared" ref="S2042:S2105" si="130">(((J2042/60)/60)/24)+DATE(1970,1,1)</f>
        <v>41578.927118055559</v>
      </c>
      <c r="T2042" s="16">
        <f t="shared" ref="T2042:T2105" si="131"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0" t="s">
        <v>8324</v>
      </c>
      <c r="R2043" t="s">
        <v>8348</v>
      </c>
      <c r="S2043" s="16">
        <f t="shared" si="130"/>
        <v>42654.525775462964</v>
      </c>
      <c r="T2043" s="16">
        <f t="shared" si="13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0" t="s">
        <v>8324</v>
      </c>
      <c r="R2044" t="s">
        <v>8348</v>
      </c>
      <c r="S2044" s="16">
        <f t="shared" si="130"/>
        <v>42331.708032407405</v>
      </c>
      <c r="T2044" s="16">
        <f t="shared" si="13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0" t="s">
        <v>8324</v>
      </c>
      <c r="R2045" t="s">
        <v>8348</v>
      </c>
      <c r="S2045" s="16">
        <f t="shared" si="130"/>
        <v>42661.176817129628</v>
      </c>
      <c r="T2045" s="16">
        <f t="shared" si="13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0" t="s">
        <v>8324</v>
      </c>
      <c r="R2046" t="s">
        <v>8348</v>
      </c>
      <c r="S2046" s="16">
        <f t="shared" si="130"/>
        <v>42138.684189814812</v>
      </c>
      <c r="T2046" s="16">
        <f t="shared" si="13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0" t="s">
        <v>8324</v>
      </c>
      <c r="R2047" t="s">
        <v>8348</v>
      </c>
      <c r="S2047" s="16">
        <f t="shared" si="130"/>
        <v>41069.088506944441</v>
      </c>
      <c r="T2047" s="16">
        <f t="shared" si="13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0" t="s">
        <v>8324</v>
      </c>
      <c r="R2048" t="s">
        <v>8348</v>
      </c>
      <c r="S2048" s="16">
        <f t="shared" si="130"/>
        <v>41387.171805555554</v>
      </c>
      <c r="T2048" s="16">
        <f t="shared" si="13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0" t="s">
        <v>8324</v>
      </c>
      <c r="R2049" t="s">
        <v>8348</v>
      </c>
      <c r="S2049" s="16">
        <f t="shared" si="130"/>
        <v>42081.903587962966</v>
      </c>
      <c r="T2049" s="16">
        <f t="shared" si="13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0" t="s">
        <v>8324</v>
      </c>
      <c r="R2050" t="s">
        <v>8348</v>
      </c>
      <c r="S2050" s="16">
        <f t="shared" si="130"/>
        <v>41387.651516203703</v>
      </c>
      <c r="T2050" s="16">
        <f t="shared" si="131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8324</v>
      </c>
      <c r="R2051" t="s">
        <v>8348</v>
      </c>
      <c r="S2051" s="16">
        <f t="shared" si="130"/>
        <v>41575.527349537035</v>
      </c>
      <c r="T2051" s="16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8324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8324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8324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8324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8324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8324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8324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8324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8324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8324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8324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8324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8324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8324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8324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8324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8324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8324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8324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8324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8324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8324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8324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8324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8324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8324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8324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8324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8324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8324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8324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8330</v>
      </c>
      <c r="R2083" t="s">
        <v>8331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8330</v>
      </c>
      <c r="R2084" t="s">
        <v>8331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8330</v>
      </c>
      <c r="R2085" t="s">
        <v>8331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8330</v>
      </c>
      <c r="R2086" t="s">
        <v>8331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8330</v>
      </c>
      <c r="R2087" t="s">
        <v>8331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8330</v>
      </c>
      <c r="R2088" t="s">
        <v>8331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8330</v>
      </c>
      <c r="R2089" t="s">
        <v>8331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8330</v>
      </c>
      <c r="R2090" t="s">
        <v>8331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8330</v>
      </c>
      <c r="R2091" t="s">
        <v>8331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8330</v>
      </c>
      <c r="R2092" t="s">
        <v>8331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8330</v>
      </c>
      <c r="R2093" t="s">
        <v>8331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8330</v>
      </c>
      <c r="R2094" t="s">
        <v>8331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8330</v>
      </c>
      <c r="R2095" t="s">
        <v>8331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8330</v>
      </c>
      <c r="R2096" t="s">
        <v>8331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8330</v>
      </c>
      <c r="R2097" t="s">
        <v>8331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8330</v>
      </c>
      <c r="R2098" t="s">
        <v>8331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8330</v>
      </c>
      <c r="R2099" t="s">
        <v>8331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8330</v>
      </c>
      <c r="R2100" t="s">
        <v>8331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8330</v>
      </c>
      <c r="R2101" t="s">
        <v>8331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8330</v>
      </c>
      <c r="R2102" t="s">
        <v>8331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8330</v>
      </c>
      <c r="R2103" t="s">
        <v>8331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8330</v>
      </c>
      <c r="R2104" t="s">
        <v>8331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8330</v>
      </c>
      <c r="R2105" t="s">
        <v>8331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32">ROUND(E2106/D2106*100,0)</f>
        <v>130</v>
      </c>
      <c r="P2106">
        <f t="shared" ref="P2106:P2169" si="133">IFERROR(ROUND(E2106/L2106,2),0)</f>
        <v>28</v>
      </c>
      <c r="Q2106" s="10" t="s">
        <v>8330</v>
      </c>
      <c r="R2106" t="s">
        <v>8331</v>
      </c>
      <c r="S2106" s="16">
        <f t="shared" ref="S2106:S2169" si="134">(((J2106/60)/60)/24)+DATE(1970,1,1)</f>
        <v>41394.074467592596</v>
      </c>
      <c r="T2106" s="16">
        <f t="shared" ref="T2106:T2169" si="135"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0" t="s">
        <v>8330</v>
      </c>
      <c r="R2107" t="s">
        <v>8331</v>
      </c>
      <c r="S2107" s="16">
        <f t="shared" si="134"/>
        <v>41951.788807870369</v>
      </c>
      <c r="T2107" s="16">
        <f t="shared" si="135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0" t="s">
        <v>8330</v>
      </c>
      <c r="R2108" t="s">
        <v>8331</v>
      </c>
      <c r="S2108" s="16">
        <f t="shared" si="134"/>
        <v>41270.21497685185</v>
      </c>
      <c r="T2108" s="16">
        <f t="shared" si="135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0" t="s">
        <v>8330</v>
      </c>
      <c r="R2109" t="s">
        <v>8331</v>
      </c>
      <c r="S2109" s="16">
        <f t="shared" si="134"/>
        <v>41934.71056712963</v>
      </c>
      <c r="T2109" s="16">
        <f t="shared" si="135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0" t="s">
        <v>8330</v>
      </c>
      <c r="R2110" t="s">
        <v>8331</v>
      </c>
      <c r="S2110" s="16">
        <f t="shared" si="134"/>
        <v>41135.175694444442</v>
      </c>
      <c r="T2110" s="16">
        <f t="shared" si="135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0" t="s">
        <v>8330</v>
      </c>
      <c r="R2111" t="s">
        <v>8331</v>
      </c>
      <c r="S2111" s="16">
        <f t="shared" si="134"/>
        <v>42160.708530092597</v>
      </c>
      <c r="T2111" s="16">
        <f t="shared" si="135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0" t="s">
        <v>8330</v>
      </c>
      <c r="R2112" t="s">
        <v>8331</v>
      </c>
      <c r="S2112" s="16">
        <f t="shared" si="134"/>
        <v>41759.670937499999</v>
      </c>
      <c r="T2112" s="16">
        <f t="shared" si="135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0" t="s">
        <v>8330</v>
      </c>
      <c r="R2113" t="s">
        <v>8331</v>
      </c>
      <c r="S2113" s="16">
        <f t="shared" si="134"/>
        <v>40703.197048611109</v>
      </c>
      <c r="T2113" s="16">
        <f t="shared" si="135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0" t="s">
        <v>8330</v>
      </c>
      <c r="R2114" t="s">
        <v>8331</v>
      </c>
      <c r="S2114" s="16">
        <f t="shared" si="134"/>
        <v>41365.928159722222</v>
      </c>
      <c r="T2114" s="16">
        <f t="shared" si="135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8330</v>
      </c>
      <c r="R2115" t="s">
        <v>8331</v>
      </c>
      <c r="S2115" s="16">
        <f t="shared" si="134"/>
        <v>41870.86546296296</v>
      </c>
      <c r="T2115" s="16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8330</v>
      </c>
      <c r="R2116" t="s">
        <v>8331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8330</v>
      </c>
      <c r="R2117" t="s">
        <v>8331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8330</v>
      </c>
      <c r="R2118" t="s">
        <v>8331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8330</v>
      </c>
      <c r="R2119" t="s">
        <v>8331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8330</v>
      </c>
      <c r="R2120" t="s">
        <v>8331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8330</v>
      </c>
      <c r="R2121" t="s">
        <v>8331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8330</v>
      </c>
      <c r="R2122" t="s">
        <v>8331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8317</v>
      </c>
      <c r="R2123" t="s">
        <v>8335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8317</v>
      </c>
      <c r="R2124" t="s">
        <v>8335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8317</v>
      </c>
      <c r="R2125" t="s">
        <v>8335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8317</v>
      </c>
      <c r="R2126" t="s">
        <v>8335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8317</v>
      </c>
      <c r="R2127" t="s">
        <v>8335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8317</v>
      </c>
      <c r="R2128" t="s">
        <v>8335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8317</v>
      </c>
      <c r="R2129" t="s">
        <v>8335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8317</v>
      </c>
      <c r="R2130" t="s">
        <v>8335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8317</v>
      </c>
      <c r="R2131" t="s">
        <v>8335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8317</v>
      </c>
      <c r="R2132" t="s">
        <v>8335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8317</v>
      </c>
      <c r="R2133" t="s">
        <v>8335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8317</v>
      </c>
      <c r="R2134" t="s">
        <v>8335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8317</v>
      </c>
      <c r="R2135" t="s">
        <v>8335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8317</v>
      </c>
      <c r="R2136" t="s">
        <v>8335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8317</v>
      </c>
      <c r="R2137" t="s">
        <v>8335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8317</v>
      </c>
      <c r="R2138" t="s">
        <v>8335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8317</v>
      </c>
      <c r="R2139" t="s">
        <v>8335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8317</v>
      </c>
      <c r="R2140" t="s">
        <v>8335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8317</v>
      </c>
      <c r="R2141" t="s">
        <v>8335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8317</v>
      </c>
      <c r="R2142" t="s">
        <v>8335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8317</v>
      </c>
      <c r="R2143" t="s">
        <v>8335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8317</v>
      </c>
      <c r="R2144" t="s">
        <v>8335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8317</v>
      </c>
      <c r="R2145" t="s">
        <v>8335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8317</v>
      </c>
      <c r="R2146" t="s">
        <v>8335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8317</v>
      </c>
      <c r="R2147" t="s">
        <v>8335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8317</v>
      </c>
      <c r="R2148" t="s">
        <v>8335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8317</v>
      </c>
      <c r="R2149" t="s">
        <v>8335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8317</v>
      </c>
      <c r="R2150" t="s">
        <v>8335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8317</v>
      </c>
      <c r="R2151" t="s">
        <v>8335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8317</v>
      </c>
      <c r="R2152" t="s">
        <v>8335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8317</v>
      </c>
      <c r="R2153" t="s">
        <v>8335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8317</v>
      </c>
      <c r="R2154" t="s">
        <v>8335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8317</v>
      </c>
      <c r="R2155" t="s">
        <v>8335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8317</v>
      </c>
      <c r="R2156" t="s">
        <v>8335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8317</v>
      </c>
      <c r="R2157" t="s">
        <v>8335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8317</v>
      </c>
      <c r="R2158" t="s">
        <v>8335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8317</v>
      </c>
      <c r="R2159" t="s">
        <v>8335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8317</v>
      </c>
      <c r="R2160" t="s">
        <v>8335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8317</v>
      </c>
      <c r="R2161" t="s">
        <v>8335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8317</v>
      </c>
      <c r="R2162" t="s">
        <v>8335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8330</v>
      </c>
      <c r="R2163" t="s">
        <v>8314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8330</v>
      </c>
      <c r="R2164" t="s">
        <v>8314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8330</v>
      </c>
      <c r="R2165" t="s">
        <v>8314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8330</v>
      </c>
      <c r="R2166" t="s">
        <v>8314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8330</v>
      </c>
      <c r="R2167" t="s">
        <v>8314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8330</v>
      </c>
      <c r="R2168" t="s">
        <v>8314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8330</v>
      </c>
      <c r="R2169" t="s">
        <v>8314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36">ROUND(E2170/D2170*100,0)</f>
        <v>122</v>
      </c>
      <c r="P2170">
        <f t="shared" ref="P2170:P2233" si="137">IFERROR(ROUND(E2170/L2170,2),0)</f>
        <v>64.37</v>
      </c>
      <c r="Q2170" s="10" t="s">
        <v>8330</v>
      </c>
      <c r="R2170" t="s">
        <v>8314</v>
      </c>
      <c r="S2170" s="16">
        <f t="shared" ref="S2170:S2233" si="138">(((J2170/60)/60)/24)+DATE(1970,1,1)</f>
        <v>42745.600243055553</v>
      </c>
      <c r="T2170" s="16">
        <f t="shared" ref="T2170:T2233" si="139"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0" t="s">
        <v>8330</v>
      </c>
      <c r="R2171" t="s">
        <v>8314</v>
      </c>
      <c r="S2171" s="16">
        <f t="shared" si="138"/>
        <v>42793.700821759259</v>
      </c>
      <c r="T2171" s="16">
        <f t="shared" si="139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0" t="s">
        <v>8330</v>
      </c>
      <c r="R2172" t="s">
        <v>8314</v>
      </c>
      <c r="S2172" s="16">
        <f t="shared" si="138"/>
        <v>42198.750254629631</v>
      </c>
      <c r="T2172" s="16">
        <f t="shared" si="139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0" t="s">
        <v>8330</v>
      </c>
      <c r="R2173" t="s">
        <v>8314</v>
      </c>
      <c r="S2173" s="16">
        <f t="shared" si="138"/>
        <v>42141.95711805555</v>
      </c>
      <c r="T2173" s="16">
        <f t="shared" si="139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0" t="s">
        <v>8330</v>
      </c>
      <c r="R2174" t="s">
        <v>8314</v>
      </c>
      <c r="S2174" s="16">
        <f t="shared" si="138"/>
        <v>42082.580092592587</v>
      </c>
      <c r="T2174" s="16">
        <f t="shared" si="139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0" t="s">
        <v>8330</v>
      </c>
      <c r="R2175" t="s">
        <v>8314</v>
      </c>
      <c r="S2175" s="16">
        <f t="shared" si="138"/>
        <v>41495.692627314813</v>
      </c>
      <c r="T2175" s="16">
        <f t="shared" si="139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0" t="s">
        <v>8330</v>
      </c>
      <c r="R2176" t="s">
        <v>8314</v>
      </c>
      <c r="S2176" s="16">
        <f t="shared" si="138"/>
        <v>42465.542905092589</v>
      </c>
      <c r="T2176" s="16">
        <f t="shared" si="139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0" t="s">
        <v>8330</v>
      </c>
      <c r="R2177" t="s">
        <v>8314</v>
      </c>
      <c r="S2177" s="16">
        <f t="shared" si="138"/>
        <v>42565.009097222224</v>
      </c>
      <c r="T2177" s="16">
        <f t="shared" si="139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0" t="s">
        <v>8330</v>
      </c>
      <c r="R2178" t="s">
        <v>8314</v>
      </c>
      <c r="S2178" s="16">
        <f t="shared" si="138"/>
        <v>42096.633206018523</v>
      </c>
      <c r="T2178" s="16">
        <f t="shared" si="139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8330</v>
      </c>
      <c r="R2179" t="s">
        <v>8314</v>
      </c>
      <c r="S2179" s="16">
        <f t="shared" si="138"/>
        <v>42502.250775462962</v>
      </c>
      <c r="T2179" s="16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8330</v>
      </c>
      <c r="R2180" t="s">
        <v>8314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8330</v>
      </c>
      <c r="R2181" t="s">
        <v>8314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8330</v>
      </c>
      <c r="R2182" t="s">
        <v>8314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8317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8317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8317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8317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8317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8317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8317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8317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8317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8317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8317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8317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8317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8317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8317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8317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8317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8317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8317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8317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8330</v>
      </c>
      <c r="R2203" t="s">
        <v>8332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8330</v>
      </c>
      <c r="R2204" t="s">
        <v>8332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8330</v>
      </c>
      <c r="R2205" t="s">
        <v>8332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8330</v>
      </c>
      <c r="R2206" t="s">
        <v>8332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8330</v>
      </c>
      <c r="R2207" t="s">
        <v>8332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8330</v>
      </c>
      <c r="R2208" t="s">
        <v>8332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8330</v>
      </c>
      <c r="R2209" t="s">
        <v>8332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8330</v>
      </c>
      <c r="R2210" t="s">
        <v>8332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8330</v>
      </c>
      <c r="R2211" t="s">
        <v>8332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8330</v>
      </c>
      <c r="R2212" t="s">
        <v>8332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8330</v>
      </c>
      <c r="R2213" t="s">
        <v>8332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8330</v>
      </c>
      <c r="R2214" t="s">
        <v>8332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8330</v>
      </c>
      <c r="R2215" t="s">
        <v>8332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8330</v>
      </c>
      <c r="R2216" t="s">
        <v>8332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8330</v>
      </c>
      <c r="R2217" t="s">
        <v>8332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8330</v>
      </c>
      <c r="R2218" t="s">
        <v>8332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8330</v>
      </c>
      <c r="R2219" t="s">
        <v>8332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8330</v>
      </c>
      <c r="R2220" t="s">
        <v>8332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8330</v>
      </c>
      <c r="R2221" t="s">
        <v>8332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8330</v>
      </c>
      <c r="R2222" t="s">
        <v>8332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8317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8317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8317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8317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8317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8317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8317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8317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8317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8317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8317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40">ROUND(E2234/D2234*100,0)</f>
        <v>496</v>
      </c>
      <c r="P2234">
        <f t="shared" ref="P2234:P2297" si="141">IFERROR(ROUND(E2234/L2234,2),0)</f>
        <v>25.09</v>
      </c>
      <c r="Q2234" s="10" t="s">
        <v>8317</v>
      </c>
      <c r="R2234" t="s">
        <v>8350</v>
      </c>
      <c r="S2234" s="16">
        <f t="shared" ref="S2234:S2297" si="142">(((J2234/60)/60)/24)+DATE(1970,1,1)</f>
        <v>41806.794074074074</v>
      </c>
      <c r="T2234" s="16">
        <f t="shared" ref="T2234:T2297" si="143"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0" t="s">
        <v>8317</v>
      </c>
      <c r="R2235" t="s">
        <v>8350</v>
      </c>
      <c r="S2235" s="16">
        <f t="shared" si="142"/>
        <v>42331.378923611104</v>
      </c>
      <c r="T2235" s="16">
        <f t="shared" si="143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0" t="s">
        <v>8317</v>
      </c>
      <c r="R2236" t="s">
        <v>8350</v>
      </c>
      <c r="S2236" s="16">
        <f t="shared" si="142"/>
        <v>42710.824618055558</v>
      </c>
      <c r="T2236" s="16">
        <f t="shared" si="143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0" t="s">
        <v>8317</v>
      </c>
      <c r="R2237" t="s">
        <v>8350</v>
      </c>
      <c r="S2237" s="16">
        <f t="shared" si="142"/>
        <v>42062.022118055553</v>
      </c>
      <c r="T2237" s="16">
        <f t="shared" si="143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0" t="s">
        <v>8317</v>
      </c>
      <c r="R2238" t="s">
        <v>8350</v>
      </c>
      <c r="S2238" s="16">
        <f t="shared" si="142"/>
        <v>42371.617164351846</v>
      </c>
      <c r="T2238" s="16">
        <f t="shared" si="143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0" t="s">
        <v>8317</v>
      </c>
      <c r="R2239" t="s">
        <v>8350</v>
      </c>
      <c r="S2239" s="16">
        <f t="shared" si="142"/>
        <v>41915.003275462965</v>
      </c>
      <c r="T2239" s="16">
        <f t="shared" si="143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0" t="s">
        <v>8317</v>
      </c>
      <c r="R2240" t="s">
        <v>8350</v>
      </c>
      <c r="S2240" s="16">
        <f t="shared" si="142"/>
        <v>42774.621712962966</v>
      </c>
      <c r="T2240" s="16">
        <f t="shared" si="143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0" t="s">
        <v>8317</v>
      </c>
      <c r="R2241" t="s">
        <v>8350</v>
      </c>
      <c r="S2241" s="16">
        <f t="shared" si="142"/>
        <v>41572.958495370374</v>
      </c>
      <c r="T2241" s="16">
        <f t="shared" si="143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0" t="s">
        <v>8317</v>
      </c>
      <c r="R2242" t="s">
        <v>8350</v>
      </c>
      <c r="S2242" s="16">
        <f t="shared" si="142"/>
        <v>42452.825740740736</v>
      </c>
      <c r="T2242" s="16">
        <f t="shared" si="143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8317</v>
      </c>
      <c r="R2243" t="s">
        <v>8350</v>
      </c>
      <c r="S2243" s="16">
        <f t="shared" si="142"/>
        <v>42766.827546296292</v>
      </c>
      <c r="T2243" s="16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8317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8317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8317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8317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8317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8317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8317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8317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8317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8317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8317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8317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8317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8317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8317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8317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8317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8317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8317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8317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8317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8317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8317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8317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8317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8317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8317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8317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8317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8317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8317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8317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8317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8317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8317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8317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8317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8317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8317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8330</v>
      </c>
      <c r="R2283" t="s">
        <v>8314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8330</v>
      </c>
      <c r="R2284" t="s">
        <v>8314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8330</v>
      </c>
      <c r="R2285" t="s">
        <v>8314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8330</v>
      </c>
      <c r="R2286" t="s">
        <v>8314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8330</v>
      </c>
      <c r="R2287" t="s">
        <v>8314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8330</v>
      </c>
      <c r="R2288" t="s">
        <v>8314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8330</v>
      </c>
      <c r="R2289" t="s">
        <v>8314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8330</v>
      </c>
      <c r="R2290" t="s">
        <v>8314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8330</v>
      </c>
      <c r="R2291" t="s">
        <v>8314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8330</v>
      </c>
      <c r="R2292" t="s">
        <v>8314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8330</v>
      </c>
      <c r="R2293" t="s">
        <v>8314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8330</v>
      </c>
      <c r="R2294" t="s">
        <v>8314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8330</v>
      </c>
      <c r="R2295" t="s">
        <v>8314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8330</v>
      </c>
      <c r="R2296" t="s">
        <v>8314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8330</v>
      </c>
      <c r="R2297" t="s">
        <v>8314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44">ROUND(E2298/D2298*100,0)</f>
        <v>149</v>
      </c>
      <c r="P2298">
        <f t="shared" ref="P2298:P2361" si="145">IFERROR(ROUND(E2298/L2298,2),0)</f>
        <v>71.97</v>
      </c>
      <c r="Q2298" s="10" t="s">
        <v>8330</v>
      </c>
      <c r="R2298" t="s">
        <v>8314</v>
      </c>
      <c r="S2298" s="16">
        <f t="shared" ref="S2298:S2361" si="146">(((J2298/60)/60)/24)+DATE(1970,1,1)</f>
        <v>40927.731782407405</v>
      </c>
      <c r="T2298" s="16">
        <f t="shared" ref="T2298:T2361" si="147"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0" t="s">
        <v>8330</v>
      </c>
      <c r="R2299" t="s">
        <v>8314</v>
      </c>
      <c r="S2299" s="16">
        <f t="shared" si="146"/>
        <v>40948.042233796295</v>
      </c>
      <c r="T2299" s="16">
        <f t="shared" si="14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0" t="s">
        <v>8330</v>
      </c>
      <c r="R2300" t="s">
        <v>8314</v>
      </c>
      <c r="S2300" s="16">
        <f t="shared" si="146"/>
        <v>41694.84065972222</v>
      </c>
      <c r="T2300" s="16">
        <f t="shared" si="14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0" t="s">
        <v>8330</v>
      </c>
      <c r="R2301" t="s">
        <v>8314</v>
      </c>
      <c r="S2301" s="16">
        <f t="shared" si="146"/>
        <v>40565.032511574071</v>
      </c>
      <c r="T2301" s="16">
        <f t="shared" si="14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0" t="s">
        <v>8330</v>
      </c>
      <c r="R2302" t="s">
        <v>8314</v>
      </c>
      <c r="S2302" s="16">
        <f t="shared" si="146"/>
        <v>41074.727037037039</v>
      </c>
      <c r="T2302" s="16">
        <f t="shared" si="14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0" t="s">
        <v>8330</v>
      </c>
      <c r="R2303" t="s">
        <v>8331</v>
      </c>
      <c r="S2303" s="16">
        <f t="shared" si="146"/>
        <v>41416.146944444445</v>
      </c>
      <c r="T2303" s="16">
        <f t="shared" si="14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0" t="s">
        <v>8330</v>
      </c>
      <c r="R2304" t="s">
        <v>8331</v>
      </c>
      <c r="S2304" s="16">
        <f t="shared" si="146"/>
        <v>41605.868449074071</v>
      </c>
      <c r="T2304" s="16">
        <f t="shared" si="14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0" t="s">
        <v>8330</v>
      </c>
      <c r="R2305" t="s">
        <v>8331</v>
      </c>
      <c r="S2305" s="16">
        <f t="shared" si="146"/>
        <v>40850.111064814817</v>
      </c>
      <c r="T2305" s="16">
        <f t="shared" si="14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0" t="s">
        <v>8330</v>
      </c>
      <c r="R2306" t="s">
        <v>8331</v>
      </c>
      <c r="S2306" s="16">
        <f t="shared" si="146"/>
        <v>40502.815868055557</v>
      </c>
      <c r="T2306" s="16">
        <f t="shared" si="14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8330</v>
      </c>
      <c r="R2307" t="s">
        <v>8331</v>
      </c>
      <c r="S2307" s="16">
        <f t="shared" si="146"/>
        <v>41834.695277777777</v>
      </c>
      <c r="T2307" s="16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8330</v>
      </c>
      <c r="R2308" t="s">
        <v>8331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8330</v>
      </c>
      <c r="R2309" t="s">
        <v>8331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8330</v>
      </c>
      <c r="R2310" t="s">
        <v>8331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8330</v>
      </c>
      <c r="R2311" t="s">
        <v>8331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8330</v>
      </c>
      <c r="R2312" t="s">
        <v>8331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8330</v>
      </c>
      <c r="R2313" t="s">
        <v>8331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8330</v>
      </c>
      <c r="R2314" t="s">
        <v>8331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8330</v>
      </c>
      <c r="R2315" t="s">
        <v>8331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8330</v>
      </c>
      <c r="R2316" t="s">
        <v>8331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8330</v>
      </c>
      <c r="R2317" t="s">
        <v>8331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8330</v>
      </c>
      <c r="R2318" t="s">
        <v>8331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8330</v>
      </c>
      <c r="R2319" t="s">
        <v>8331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8330</v>
      </c>
      <c r="R2320" t="s">
        <v>8331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8330</v>
      </c>
      <c r="R2321" t="s">
        <v>8331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8330</v>
      </c>
      <c r="R2322" t="s">
        <v>8331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8337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8337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8337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8337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8337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8337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8337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8337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8337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8337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8337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8337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8337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8337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8337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8337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8337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8337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8337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8337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8324</v>
      </c>
      <c r="R2343" t="s">
        <v>8325</v>
      </c>
      <c r="S2343" s="16">
        <f t="shared" si="146"/>
        <v>42380.812627314815</v>
      </c>
      <c r="T2343" s="16">
        <f t="shared" si="147"/>
        <v>42410.812627314815</v>
      </c>
    </row>
    <row r="2344" spans="1:20" ht="48" hidden="1" x14ac:dyDescent="0.2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44"/>
        <v>0</v>
      </c>
      <c r="P2344">
        <f t="shared" si="145"/>
        <v>20.5</v>
      </c>
      <c r="Q2344" s="10" t="s">
        <v>8324</v>
      </c>
      <c r="R2344" t="s">
        <v>8325</v>
      </c>
      <c r="S2344" s="16">
        <f t="shared" si="146"/>
        <v>41961.18913194444</v>
      </c>
      <c r="T2344" s="16">
        <f t="shared" si="147"/>
        <v>41991.18913194444</v>
      </c>
    </row>
    <row r="2345" spans="1:20" ht="80" hidden="1" x14ac:dyDescent="0.2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44"/>
        <v>4</v>
      </c>
      <c r="P2345">
        <f t="shared" si="145"/>
        <v>61.18</v>
      </c>
      <c r="Q2345" s="10" t="s">
        <v>8322</v>
      </c>
      <c r="R2345" t="s">
        <v>8356</v>
      </c>
      <c r="S2345" s="16">
        <f t="shared" si="146"/>
        <v>42427.01807870371</v>
      </c>
      <c r="T2345" s="16">
        <f t="shared" si="147"/>
        <v>42456.976412037038</v>
      </c>
    </row>
    <row r="2346" spans="1:20" ht="48" hidden="1" x14ac:dyDescent="0.2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44"/>
        <v>5</v>
      </c>
      <c r="P2346">
        <f t="shared" si="145"/>
        <v>88.64</v>
      </c>
      <c r="Q2346" s="10" t="s">
        <v>8322</v>
      </c>
      <c r="R2346" t="s">
        <v>8358</v>
      </c>
      <c r="S2346" s="16">
        <f t="shared" si="146"/>
        <v>42682.67768518519</v>
      </c>
      <c r="T2346" s="16">
        <f t="shared" si="147"/>
        <v>42712.67768518519</v>
      </c>
    </row>
    <row r="2347" spans="1:20" ht="32" hidden="1" x14ac:dyDescent="0.2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8324</v>
      </c>
      <c r="R2347" t="s">
        <v>8325</v>
      </c>
      <c r="S2347" s="16">
        <f t="shared" si="146"/>
        <v>42264.620115740734</v>
      </c>
      <c r="T2347" s="16">
        <f t="shared" si="147"/>
        <v>42294.620115740734</v>
      </c>
    </row>
    <row r="2348" spans="1:20" ht="48" hidden="1" x14ac:dyDescent="0.2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44"/>
        <v>1</v>
      </c>
      <c r="P2348">
        <f t="shared" si="145"/>
        <v>300</v>
      </c>
      <c r="Q2348" s="10" t="s">
        <v>8324</v>
      </c>
      <c r="R2348" t="s">
        <v>8325</v>
      </c>
      <c r="S2348" s="16">
        <f t="shared" si="146"/>
        <v>41831.716874999998</v>
      </c>
      <c r="T2348" s="16">
        <f t="shared" si="147"/>
        <v>41876.716874999998</v>
      </c>
    </row>
    <row r="2349" spans="1:20" ht="48" hidden="1" x14ac:dyDescent="0.2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44"/>
        <v>44</v>
      </c>
      <c r="P2349">
        <f t="shared" si="145"/>
        <v>174.95</v>
      </c>
      <c r="Q2349" s="10" t="s">
        <v>8324</v>
      </c>
      <c r="R2349" t="s">
        <v>8326</v>
      </c>
      <c r="S2349" s="16">
        <f t="shared" si="146"/>
        <v>42676.583599537036</v>
      </c>
      <c r="T2349" s="16">
        <f t="shared" si="147"/>
        <v>42718.6252662037</v>
      </c>
    </row>
    <row r="2350" spans="1:20" ht="48" hidden="1" x14ac:dyDescent="0.2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44"/>
        <v>26</v>
      </c>
      <c r="P2350">
        <f t="shared" si="145"/>
        <v>90.62</v>
      </c>
      <c r="Q2350" s="10" t="s">
        <v>8324</v>
      </c>
      <c r="R2350" t="s">
        <v>8326</v>
      </c>
      <c r="S2350" s="16">
        <f t="shared" si="146"/>
        <v>42543.665601851855</v>
      </c>
      <c r="T2350" s="16">
        <f t="shared" si="147"/>
        <v>42572.729166666672</v>
      </c>
    </row>
    <row r="2351" spans="1:20" ht="48" hidden="1" x14ac:dyDescent="0.2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44"/>
        <v>3</v>
      </c>
      <c r="P2351">
        <f t="shared" si="145"/>
        <v>66.069999999999993</v>
      </c>
      <c r="Q2351" s="10" t="s">
        <v>8324</v>
      </c>
      <c r="R2351" t="s">
        <v>8326</v>
      </c>
      <c r="S2351" s="16">
        <f t="shared" si="146"/>
        <v>42188.803622685184</v>
      </c>
      <c r="T2351" s="16">
        <f t="shared" si="147"/>
        <v>42218.803622685184</v>
      </c>
    </row>
    <row r="2352" spans="1:20" ht="48" hidden="1" x14ac:dyDescent="0.2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44"/>
        <v>21</v>
      </c>
      <c r="P2352">
        <f t="shared" si="145"/>
        <v>108.05</v>
      </c>
      <c r="Q2352" s="10" t="s">
        <v>8327</v>
      </c>
      <c r="R2352" t="s">
        <v>8345</v>
      </c>
      <c r="S2352" s="16">
        <f t="shared" si="146"/>
        <v>42549.916712962964</v>
      </c>
      <c r="T2352" s="16">
        <f t="shared" si="147"/>
        <v>42578.916666666672</v>
      </c>
    </row>
    <row r="2353" spans="1:20" ht="16" hidden="1" x14ac:dyDescent="0.2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44"/>
        <v>0</v>
      </c>
      <c r="P2353">
        <f t="shared" si="145"/>
        <v>0</v>
      </c>
      <c r="Q2353" s="10" t="s">
        <v>8327</v>
      </c>
      <c r="R2353" t="s">
        <v>8345</v>
      </c>
      <c r="S2353" s="16">
        <f t="shared" si="146"/>
        <v>41389.679560185185</v>
      </c>
      <c r="T2353" s="16">
        <f t="shared" si="147"/>
        <v>41419.679560185185</v>
      </c>
    </row>
    <row r="2354" spans="1:20" ht="32" hidden="1" x14ac:dyDescent="0.2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8324</v>
      </c>
      <c r="R2354" t="s">
        <v>8325</v>
      </c>
      <c r="S2354" s="16">
        <f t="shared" si="146"/>
        <v>42237.016388888893</v>
      </c>
      <c r="T2354" s="16">
        <f t="shared" si="147"/>
        <v>42282.016388888893</v>
      </c>
    </row>
    <row r="2355" spans="1:20" ht="48" hidden="1" x14ac:dyDescent="0.2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8324</v>
      </c>
      <c r="R2355" t="s">
        <v>8325</v>
      </c>
      <c r="S2355" s="16">
        <f t="shared" si="146"/>
        <v>41954.838240740741</v>
      </c>
      <c r="T2355" s="16">
        <f t="shared" si="147"/>
        <v>42014.838240740741</v>
      </c>
    </row>
    <row r="2356" spans="1:20" ht="48" hidden="1" x14ac:dyDescent="0.2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44"/>
        <v>0</v>
      </c>
      <c r="P2356">
        <f t="shared" si="145"/>
        <v>0</v>
      </c>
      <c r="Q2356" s="10" t="s">
        <v>8337</v>
      </c>
      <c r="R2356" t="s">
        <v>8338</v>
      </c>
      <c r="S2356" s="16">
        <f t="shared" si="146"/>
        <v>42077.119409722218</v>
      </c>
      <c r="T2356" s="16">
        <f t="shared" si="147"/>
        <v>42107.119409722218</v>
      </c>
    </row>
    <row r="2357" spans="1:20" ht="48" hidden="1" x14ac:dyDescent="0.2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44"/>
        <v>19</v>
      </c>
      <c r="P2357">
        <f t="shared" si="145"/>
        <v>95.28</v>
      </c>
      <c r="Q2357" s="10" t="s">
        <v>8324</v>
      </c>
      <c r="R2357" t="s">
        <v>8354</v>
      </c>
      <c r="S2357" s="16">
        <f t="shared" si="146"/>
        <v>42551.928854166668</v>
      </c>
      <c r="T2357" s="16">
        <f t="shared" si="147"/>
        <v>42585.0625</v>
      </c>
    </row>
    <row r="2358" spans="1:20" ht="48" hidden="1" x14ac:dyDescent="0.2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44"/>
        <v>0</v>
      </c>
      <c r="P2358">
        <f t="shared" si="145"/>
        <v>0</v>
      </c>
      <c r="Q2358" s="10" t="s">
        <v>8322</v>
      </c>
      <c r="R2358" t="s">
        <v>8358</v>
      </c>
      <c r="S2358" s="16">
        <f t="shared" si="146"/>
        <v>42615.346817129626</v>
      </c>
      <c r="T2358" s="16">
        <f t="shared" si="147"/>
        <v>42616.416666666672</v>
      </c>
    </row>
    <row r="2359" spans="1:20" ht="48" hidden="1" x14ac:dyDescent="0.2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44"/>
        <v>0</v>
      </c>
      <c r="P2359">
        <f t="shared" si="145"/>
        <v>0</v>
      </c>
      <c r="Q2359" s="10" t="s">
        <v>8322</v>
      </c>
      <c r="R2359" t="s">
        <v>8358</v>
      </c>
      <c r="S2359" s="16">
        <f t="shared" si="146"/>
        <v>42373.983449074076</v>
      </c>
      <c r="T2359" s="16">
        <f t="shared" si="147"/>
        <v>42400.960416666669</v>
      </c>
    </row>
    <row r="2360" spans="1:20" ht="48" hidden="1" x14ac:dyDescent="0.2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8324</v>
      </c>
      <c r="R2360" t="s">
        <v>8325</v>
      </c>
      <c r="S2360" s="16">
        <f t="shared" si="146"/>
        <v>42717.121377314819</v>
      </c>
      <c r="T2360" s="16">
        <f t="shared" si="147"/>
        <v>42745.372916666667</v>
      </c>
    </row>
    <row r="2361" spans="1:20" ht="48" hidden="1" x14ac:dyDescent="0.2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44"/>
        <v>5</v>
      </c>
      <c r="P2361">
        <f t="shared" si="145"/>
        <v>119</v>
      </c>
      <c r="Q2361" s="10" t="s">
        <v>8320</v>
      </c>
      <c r="R2361" t="s">
        <v>8321</v>
      </c>
      <c r="S2361" s="16">
        <f t="shared" si="146"/>
        <v>41794.124953703707</v>
      </c>
      <c r="T2361" s="16">
        <f t="shared" si="147"/>
        <v>41854.124953703707</v>
      </c>
    </row>
    <row r="2362" spans="1:20" ht="48" hidden="1" x14ac:dyDescent="0.2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ref="O2362:O2425" si="148">ROUND(E2362/D2362*100,0)</f>
        <v>0</v>
      </c>
      <c r="P2362">
        <f t="shared" ref="P2362:P2425" si="149">IFERROR(ROUND(E2362/L2362,2),0)</f>
        <v>26.5</v>
      </c>
      <c r="Q2362" s="10" t="s">
        <v>8324</v>
      </c>
      <c r="R2362" t="s">
        <v>8326</v>
      </c>
      <c r="S2362" s="16">
        <f t="shared" ref="S2362:S2425" si="150">(((J2362/60)/60)/24)+DATE(1970,1,1)</f>
        <v>42115.656539351854</v>
      </c>
      <c r="T2362" s="16">
        <f t="shared" ref="T2362:T2425" si="151">(((I2362/60)/60)/24)+DATE(1970,1,1)</f>
        <v>42145.656539351854</v>
      </c>
    </row>
    <row r="2363" spans="1:20" ht="48" hidden="1" x14ac:dyDescent="0.2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48"/>
        <v>22</v>
      </c>
      <c r="P2363">
        <f t="shared" si="149"/>
        <v>157.46</v>
      </c>
      <c r="Q2363" s="10" t="s">
        <v>8324</v>
      </c>
      <c r="R2363" t="s">
        <v>8326</v>
      </c>
      <c r="S2363" s="16">
        <f t="shared" si="150"/>
        <v>42522.276724537034</v>
      </c>
      <c r="T2363" s="16">
        <f t="shared" si="151"/>
        <v>42553.166666666672</v>
      </c>
    </row>
    <row r="2364" spans="1:20" ht="48" hidden="1" x14ac:dyDescent="0.2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48"/>
        <v>0</v>
      </c>
      <c r="P2364">
        <f t="shared" si="149"/>
        <v>25</v>
      </c>
      <c r="Q2364" s="10" t="s">
        <v>8324</v>
      </c>
      <c r="R2364" t="s">
        <v>8325</v>
      </c>
      <c r="S2364" s="16">
        <f t="shared" si="150"/>
        <v>41954.722916666666</v>
      </c>
      <c r="T2364" s="16">
        <f t="shared" si="151"/>
        <v>42014.722916666666</v>
      </c>
    </row>
    <row r="2365" spans="1:20" ht="48" hidden="1" x14ac:dyDescent="0.2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48"/>
        <v>0</v>
      </c>
      <c r="P2365">
        <f t="shared" si="149"/>
        <v>0</v>
      </c>
      <c r="Q2365" s="10" t="s">
        <v>8337</v>
      </c>
      <c r="R2365" t="s">
        <v>8338</v>
      </c>
      <c r="S2365" s="16">
        <f t="shared" si="150"/>
        <v>41842.980879629627</v>
      </c>
      <c r="T2365" s="16">
        <f t="shared" si="151"/>
        <v>41872.980879629627</v>
      </c>
    </row>
    <row r="2366" spans="1:20" ht="48" hidden="1" x14ac:dyDescent="0.2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48"/>
        <v>0</v>
      </c>
      <c r="P2366">
        <f t="shared" si="149"/>
        <v>0</v>
      </c>
      <c r="Q2366" s="10" t="s">
        <v>8327</v>
      </c>
      <c r="R2366" t="s">
        <v>8342</v>
      </c>
      <c r="S2366" s="16">
        <f t="shared" si="150"/>
        <v>42312.204814814817</v>
      </c>
      <c r="T2366" s="16">
        <f t="shared" si="151"/>
        <v>42340.725694444445</v>
      </c>
    </row>
    <row r="2367" spans="1:20" ht="48" hidden="1" x14ac:dyDescent="0.2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48"/>
        <v>1</v>
      </c>
      <c r="P2367">
        <f t="shared" si="149"/>
        <v>57.88</v>
      </c>
      <c r="Q2367" s="10" t="s">
        <v>8324</v>
      </c>
      <c r="R2367" t="s">
        <v>8325</v>
      </c>
      <c r="S2367" s="16">
        <f t="shared" si="150"/>
        <v>41989.853692129633</v>
      </c>
      <c r="T2367" s="16">
        <f t="shared" si="151"/>
        <v>42019.811805555553</v>
      </c>
    </row>
    <row r="2368" spans="1:20" ht="48" hidden="1" x14ac:dyDescent="0.2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48"/>
        <v>0</v>
      </c>
      <c r="P2368">
        <f t="shared" si="149"/>
        <v>0</v>
      </c>
      <c r="Q2368" s="10" t="s">
        <v>8333</v>
      </c>
      <c r="R2368" t="s">
        <v>8334</v>
      </c>
      <c r="S2368" s="16">
        <f t="shared" si="150"/>
        <v>42047.900960648149</v>
      </c>
      <c r="T2368" s="16">
        <f t="shared" si="151"/>
        <v>42089</v>
      </c>
    </row>
    <row r="2369" spans="1:20" ht="48" hidden="1" x14ac:dyDescent="0.2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48"/>
        <v>40</v>
      </c>
      <c r="P2369">
        <f t="shared" si="149"/>
        <v>152.41</v>
      </c>
      <c r="Q2369" s="10" t="s">
        <v>8324</v>
      </c>
      <c r="R2369" t="s">
        <v>8326</v>
      </c>
      <c r="S2369" s="16">
        <f t="shared" si="150"/>
        <v>42747.194502314815</v>
      </c>
      <c r="T2369" s="16">
        <f t="shared" si="151"/>
        <v>42807.152835648143</v>
      </c>
    </row>
    <row r="2370" spans="1:20" ht="48" hidden="1" x14ac:dyDescent="0.2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si="148"/>
        <v>31</v>
      </c>
      <c r="P2370">
        <f t="shared" si="149"/>
        <v>102.02</v>
      </c>
      <c r="Q2370" s="10" t="s">
        <v>8324</v>
      </c>
      <c r="R2370" t="s">
        <v>8326</v>
      </c>
      <c r="S2370" s="16">
        <f t="shared" si="150"/>
        <v>42402.709652777776</v>
      </c>
      <c r="T2370" s="16">
        <f t="shared" si="151"/>
        <v>42432.709652777776</v>
      </c>
    </row>
    <row r="2371" spans="1:20" ht="48" hidden="1" x14ac:dyDescent="0.2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48"/>
        <v>15</v>
      </c>
      <c r="P2371">
        <f t="shared" si="149"/>
        <v>45.41</v>
      </c>
      <c r="Q2371" s="10" t="s">
        <v>8324</v>
      </c>
      <c r="R2371" t="s">
        <v>8326</v>
      </c>
      <c r="S2371" s="16">
        <f t="shared" si="150"/>
        <v>41985.043657407412</v>
      </c>
      <c r="T2371" s="16">
        <f t="shared" si="151"/>
        <v>42015.043657407412</v>
      </c>
    </row>
    <row r="2372" spans="1:20" ht="48" hidden="1" x14ac:dyDescent="0.2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48"/>
        <v>0</v>
      </c>
      <c r="P2372">
        <f t="shared" si="149"/>
        <v>50</v>
      </c>
      <c r="Q2372" s="10" t="s">
        <v>8324</v>
      </c>
      <c r="R2372" t="s">
        <v>8325</v>
      </c>
      <c r="S2372" s="16">
        <f t="shared" si="150"/>
        <v>42063.721817129626</v>
      </c>
      <c r="T2372" s="16">
        <f t="shared" si="151"/>
        <v>42108.680150462969</v>
      </c>
    </row>
    <row r="2373" spans="1:20" ht="48" hidden="1" x14ac:dyDescent="0.2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48"/>
        <v>0</v>
      </c>
      <c r="P2373">
        <f t="shared" si="149"/>
        <v>0</v>
      </c>
      <c r="Q2373" s="10" t="s">
        <v>8337</v>
      </c>
      <c r="R2373" t="s">
        <v>8338</v>
      </c>
      <c r="S2373" s="16">
        <f t="shared" si="150"/>
        <v>41822.040497685186</v>
      </c>
      <c r="T2373" s="16">
        <f t="shared" si="151"/>
        <v>41852.040497685186</v>
      </c>
    </row>
    <row r="2374" spans="1:20" ht="32" hidden="1" x14ac:dyDescent="0.2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48"/>
        <v>47</v>
      </c>
      <c r="P2374">
        <f t="shared" si="149"/>
        <v>53.25</v>
      </c>
      <c r="Q2374" s="10" t="s">
        <v>8324</v>
      </c>
      <c r="R2374" t="s">
        <v>8326</v>
      </c>
      <c r="S2374" s="16">
        <f t="shared" si="150"/>
        <v>42009.973946759259</v>
      </c>
      <c r="T2374" s="16">
        <f t="shared" si="151"/>
        <v>42039.973946759259</v>
      </c>
    </row>
    <row r="2375" spans="1:20" ht="48" hidden="1" x14ac:dyDescent="0.2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48"/>
        <v>0</v>
      </c>
      <c r="P2375">
        <f t="shared" si="149"/>
        <v>60</v>
      </c>
      <c r="Q2375" s="10" t="s">
        <v>8337</v>
      </c>
      <c r="R2375" t="s">
        <v>8338</v>
      </c>
      <c r="S2375" s="16">
        <f t="shared" si="150"/>
        <v>42087.878912037035</v>
      </c>
      <c r="T2375" s="16">
        <f t="shared" si="151"/>
        <v>42117.878912037035</v>
      </c>
    </row>
    <row r="2376" spans="1:20" ht="48" hidden="1" x14ac:dyDescent="0.2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48"/>
        <v>4</v>
      </c>
      <c r="P2376">
        <f t="shared" si="149"/>
        <v>41.59</v>
      </c>
      <c r="Q2376" s="10" t="s">
        <v>8324</v>
      </c>
      <c r="R2376" t="s">
        <v>8326</v>
      </c>
      <c r="S2376" s="16">
        <f t="shared" si="150"/>
        <v>42123.678645833337</v>
      </c>
      <c r="T2376" s="16">
        <f t="shared" si="151"/>
        <v>42153.678645833337</v>
      </c>
    </row>
    <row r="2377" spans="1:20" ht="16" hidden="1" x14ac:dyDescent="0.2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48"/>
        <v>3</v>
      </c>
      <c r="P2377">
        <f t="shared" si="149"/>
        <v>133.30000000000001</v>
      </c>
      <c r="Q2377" s="10" t="s">
        <v>8324</v>
      </c>
      <c r="R2377" t="s">
        <v>8354</v>
      </c>
      <c r="S2377" s="16">
        <f t="shared" si="150"/>
        <v>42082.069560185191</v>
      </c>
      <c r="T2377" s="16">
        <f t="shared" si="151"/>
        <v>42112.069560185191</v>
      </c>
    </row>
    <row r="2378" spans="1:20" ht="48" hidden="1" x14ac:dyDescent="0.2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48"/>
        <v>0</v>
      </c>
      <c r="P2378">
        <f t="shared" si="149"/>
        <v>20</v>
      </c>
      <c r="Q2378" s="10" t="s">
        <v>8320</v>
      </c>
      <c r="R2378" t="s">
        <v>8321</v>
      </c>
      <c r="S2378" s="16">
        <f t="shared" si="150"/>
        <v>42397.281666666662</v>
      </c>
      <c r="T2378" s="16">
        <f t="shared" si="151"/>
        <v>42427.281666666662</v>
      </c>
    </row>
    <row r="2379" spans="1:20" ht="48" hidden="1" x14ac:dyDescent="0.2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48"/>
        <v>1</v>
      </c>
      <c r="P2379">
        <f t="shared" si="149"/>
        <v>35.9</v>
      </c>
      <c r="Q2379" s="10" t="s">
        <v>8320</v>
      </c>
      <c r="R2379" t="s">
        <v>8321</v>
      </c>
      <c r="S2379" s="16">
        <f t="shared" si="150"/>
        <v>41933.586157407408</v>
      </c>
      <c r="T2379" s="16">
        <f t="shared" si="151"/>
        <v>41975.627824074079</v>
      </c>
    </row>
    <row r="2380" spans="1:20" ht="32" hidden="1" x14ac:dyDescent="0.2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48"/>
        <v>1</v>
      </c>
      <c r="P2380">
        <f t="shared" si="149"/>
        <v>76.67</v>
      </c>
      <c r="Q2380" s="10" t="s">
        <v>8324</v>
      </c>
      <c r="R2380" t="s">
        <v>8325</v>
      </c>
      <c r="S2380" s="16">
        <f t="shared" si="150"/>
        <v>42489.772326388891</v>
      </c>
      <c r="T2380" s="16">
        <f t="shared" si="151"/>
        <v>42518.772326388891</v>
      </c>
    </row>
    <row r="2381" spans="1:20" ht="48" hidden="1" x14ac:dyDescent="0.2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48"/>
        <v>13</v>
      </c>
      <c r="P2381">
        <f t="shared" si="149"/>
        <v>65</v>
      </c>
      <c r="Q2381" s="10" t="s">
        <v>8324</v>
      </c>
      <c r="R2381" t="s">
        <v>8326</v>
      </c>
      <c r="S2381" s="16">
        <f t="shared" si="150"/>
        <v>42510.604699074072</v>
      </c>
      <c r="T2381" s="16">
        <f t="shared" si="151"/>
        <v>42540.604699074072</v>
      </c>
    </row>
    <row r="2382" spans="1:20" ht="48" hidden="1" x14ac:dyDescent="0.2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48"/>
        <v>4</v>
      </c>
      <c r="P2382">
        <f t="shared" si="149"/>
        <v>48.43</v>
      </c>
      <c r="Q2382" s="10" t="s">
        <v>8330</v>
      </c>
      <c r="R2382" t="s">
        <v>8341</v>
      </c>
      <c r="S2382" s="16">
        <f t="shared" si="150"/>
        <v>41715.874780092592</v>
      </c>
      <c r="T2382" s="16">
        <f t="shared" si="151"/>
        <v>41750.041666666664</v>
      </c>
    </row>
    <row r="2383" spans="1:20" ht="48" hidden="1" x14ac:dyDescent="0.2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48"/>
        <v>0</v>
      </c>
      <c r="P2383">
        <f t="shared" si="149"/>
        <v>0</v>
      </c>
      <c r="Q2383" s="10" t="s">
        <v>8330</v>
      </c>
      <c r="R2383" t="s">
        <v>8341</v>
      </c>
      <c r="S2383" s="16">
        <f t="shared" si="150"/>
        <v>42007.788680555561</v>
      </c>
      <c r="T2383" s="16">
        <f t="shared" si="151"/>
        <v>42037.788680555561</v>
      </c>
    </row>
    <row r="2384" spans="1:20" ht="32" hidden="1" x14ac:dyDescent="0.2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48"/>
        <v>12</v>
      </c>
      <c r="P2384">
        <f t="shared" si="149"/>
        <v>127.93</v>
      </c>
      <c r="Q2384" s="10" t="s">
        <v>8324</v>
      </c>
      <c r="R2384" t="s">
        <v>8326</v>
      </c>
      <c r="S2384" s="16">
        <f t="shared" si="150"/>
        <v>42387.503229166665</v>
      </c>
      <c r="T2384" s="16">
        <f t="shared" si="151"/>
        <v>42417.503229166665</v>
      </c>
    </row>
    <row r="2385" spans="1:20" ht="48" hidden="1" x14ac:dyDescent="0.2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48"/>
        <v>10</v>
      </c>
      <c r="P2385">
        <f t="shared" si="149"/>
        <v>54.67</v>
      </c>
      <c r="Q2385" s="10" t="s">
        <v>8324</v>
      </c>
      <c r="R2385" t="s">
        <v>8326</v>
      </c>
      <c r="S2385" s="16">
        <f t="shared" si="150"/>
        <v>42626.633703703701</v>
      </c>
      <c r="T2385" s="16">
        <f t="shared" si="151"/>
        <v>42656.633703703701</v>
      </c>
    </row>
    <row r="2386" spans="1:20" ht="48" hidden="1" x14ac:dyDescent="0.2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48"/>
        <v>1</v>
      </c>
      <c r="P2386">
        <f t="shared" si="149"/>
        <v>45.33</v>
      </c>
      <c r="Q2386" s="10" t="s">
        <v>8324</v>
      </c>
      <c r="R2386" t="s">
        <v>8326</v>
      </c>
      <c r="S2386" s="16">
        <f t="shared" si="150"/>
        <v>41935.221585648149</v>
      </c>
      <c r="T2386" s="16">
        <f t="shared" si="151"/>
        <v>41975.263252314813</v>
      </c>
    </row>
    <row r="2387" spans="1:20" ht="48" hidden="1" x14ac:dyDescent="0.2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48"/>
        <v>49</v>
      </c>
      <c r="P2387">
        <f t="shared" si="149"/>
        <v>176.36</v>
      </c>
      <c r="Q2387" s="10" t="s">
        <v>8324</v>
      </c>
      <c r="R2387" t="s">
        <v>8326</v>
      </c>
      <c r="S2387" s="16">
        <f t="shared" si="150"/>
        <v>42767.577303240745</v>
      </c>
      <c r="T2387" s="16">
        <f t="shared" si="151"/>
        <v>42797.577303240745</v>
      </c>
    </row>
    <row r="2388" spans="1:20" ht="32" hidden="1" x14ac:dyDescent="0.2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7</v>
      </c>
      <c r="P2388">
        <f t="shared" si="149"/>
        <v>89.65</v>
      </c>
      <c r="Q2388" s="10" t="s">
        <v>8324</v>
      </c>
      <c r="R2388" t="s">
        <v>8326</v>
      </c>
      <c r="S2388" s="16">
        <f t="shared" si="150"/>
        <v>41936.647164351853</v>
      </c>
      <c r="T2388" s="16">
        <f t="shared" si="151"/>
        <v>41981.688831018517</v>
      </c>
    </row>
    <row r="2389" spans="1:20" ht="48" hidden="1" x14ac:dyDescent="0.2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48"/>
        <v>0</v>
      </c>
      <c r="P2389">
        <f t="shared" si="149"/>
        <v>100</v>
      </c>
      <c r="Q2389" s="10" t="s">
        <v>8324</v>
      </c>
      <c r="R2389" t="s">
        <v>8326</v>
      </c>
      <c r="S2389" s="16">
        <f t="shared" si="150"/>
        <v>42172.816423611104</v>
      </c>
      <c r="T2389" s="16">
        <f t="shared" si="151"/>
        <v>42202.816423611104</v>
      </c>
    </row>
    <row r="2390" spans="1:20" ht="48" hidden="1" x14ac:dyDescent="0.2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48"/>
        <v>102</v>
      </c>
      <c r="P2390">
        <f t="shared" si="149"/>
        <v>158.36000000000001</v>
      </c>
      <c r="Q2390" s="10" t="s">
        <v>8324</v>
      </c>
      <c r="R2390" t="s">
        <v>8326</v>
      </c>
      <c r="S2390" s="16">
        <f t="shared" si="150"/>
        <v>42542.526423611111</v>
      </c>
      <c r="T2390" s="16">
        <f t="shared" si="151"/>
        <v>42601.165972222225</v>
      </c>
    </row>
    <row r="2391" spans="1:20" ht="32" hidden="1" x14ac:dyDescent="0.2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48"/>
        <v>0</v>
      </c>
      <c r="P2391">
        <f t="shared" si="149"/>
        <v>0</v>
      </c>
      <c r="Q2391" s="10" t="s">
        <v>8324</v>
      </c>
      <c r="R2391" t="s">
        <v>8325</v>
      </c>
      <c r="S2391" s="16">
        <f t="shared" si="150"/>
        <v>42708.842245370368</v>
      </c>
      <c r="T2391" s="16">
        <f t="shared" si="151"/>
        <v>42738.842245370368</v>
      </c>
    </row>
    <row r="2392" spans="1:20" ht="48" hidden="1" x14ac:dyDescent="0.2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48"/>
        <v>1</v>
      </c>
      <c r="P2392">
        <f t="shared" si="149"/>
        <v>47.86</v>
      </c>
      <c r="Q2392" s="10" t="s">
        <v>8324</v>
      </c>
      <c r="R2392" t="s">
        <v>8325</v>
      </c>
      <c r="S2392" s="16">
        <f t="shared" si="150"/>
        <v>42425.970092592594</v>
      </c>
      <c r="T2392" s="16">
        <f t="shared" si="151"/>
        <v>42485.928425925929</v>
      </c>
    </row>
    <row r="2393" spans="1:20" ht="48" hidden="1" x14ac:dyDescent="0.2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8324</v>
      </c>
      <c r="R2393" t="s">
        <v>8325</v>
      </c>
      <c r="S2393" s="16">
        <f t="shared" si="150"/>
        <v>42444.268101851849</v>
      </c>
      <c r="T2393" s="16">
        <f t="shared" si="151"/>
        <v>42474.268101851849</v>
      </c>
    </row>
    <row r="2394" spans="1:20" ht="64" hidden="1" x14ac:dyDescent="0.2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48"/>
        <v>2</v>
      </c>
      <c r="P2394">
        <f t="shared" si="149"/>
        <v>18.899999999999999</v>
      </c>
      <c r="Q2394" s="10" t="s">
        <v>8322</v>
      </c>
      <c r="R2394" t="s">
        <v>8356</v>
      </c>
      <c r="S2394" s="16">
        <f t="shared" si="150"/>
        <v>41872.802928240737</v>
      </c>
      <c r="T2394" s="16">
        <f t="shared" si="151"/>
        <v>41917.802928240737</v>
      </c>
    </row>
    <row r="2395" spans="1:20" ht="48" hidden="1" x14ac:dyDescent="0.2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48"/>
        <v>12</v>
      </c>
      <c r="P2395">
        <f t="shared" si="149"/>
        <v>83.94</v>
      </c>
      <c r="Q2395" s="10" t="s">
        <v>8324</v>
      </c>
      <c r="R2395" t="s">
        <v>8354</v>
      </c>
      <c r="S2395" s="16">
        <f t="shared" si="150"/>
        <v>41771.651932870373</v>
      </c>
      <c r="T2395" s="16">
        <f t="shared" si="151"/>
        <v>41803.166666666664</v>
      </c>
    </row>
    <row r="2396" spans="1:20" ht="48" hidden="1" x14ac:dyDescent="0.2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48"/>
        <v>0</v>
      </c>
      <c r="P2396">
        <f t="shared" si="149"/>
        <v>25.17</v>
      </c>
      <c r="Q2396" s="10" t="s">
        <v>8320</v>
      </c>
      <c r="R2396" t="s">
        <v>8321</v>
      </c>
      <c r="S2396" s="16">
        <f t="shared" si="150"/>
        <v>41904.781990740739</v>
      </c>
      <c r="T2396" s="16">
        <f t="shared" si="151"/>
        <v>41940.916666666664</v>
      </c>
    </row>
    <row r="2397" spans="1:20" ht="48" hidden="1" x14ac:dyDescent="0.2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48"/>
        <v>0</v>
      </c>
      <c r="P2397">
        <f t="shared" si="149"/>
        <v>0</v>
      </c>
      <c r="Q2397" s="10" t="s">
        <v>8320</v>
      </c>
      <c r="R2397" t="s">
        <v>8321</v>
      </c>
      <c r="S2397" s="16">
        <f t="shared" si="150"/>
        <v>42239.573993055557</v>
      </c>
      <c r="T2397" s="16">
        <f t="shared" si="151"/>
        <v>42289.573993055557</v>
      </c>
    </row>
    <row r="2398" spans="1:20" ht="48" hidden="1" x14ac:dyDescent="0.2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48"/>
        <v>21</v>
      </c>
      <c r="P2398">
        <f t="shared" si="149"/>
        <v>105.93</v>
      </c>
      <c r="Q2398" s="10" t="s">
        <v>8324</v>
      </c>
      <c r="R2398" t="s">
        <v>8325</v>
      </c>
      <c r="S2398" s="16">
        <f t="shared" si="150"/>
        <v>42247.496759259258</v>
      </c>
      <c r="T2398" s="16">
        <f t="shared" si="151"/>
        <v>42278.207638888889</v>
      </c>
    </row>
    <row r="2399" spans="1:20" ht="48" hidden="1" x14ac:dyDescent="0.2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48"/>
        <v>0</v>
      </c>
      <c r="P2399">
        <f t="shared" si="149"/>
        <v>13</v>
      </c>
      <c r="Q2399" s="10" t="s">
        <v>8324</v>
      </c>
      <c r="R2399" t="s">
        <v>8325</v>
      </c>
      <c r="S2399" s="16">
        <f t="shared" si="150"/>
        <v>42615.79896990741</v>
      </c>
      <c r="T2399" s="16">
        <f t="shared" si="151"/>
        <v>42660.79896990741</v>
      </c>
    </row>
    <row r="2400" spans="1:20" ht="48" hidden="1" x14ac:dyDescent="0.2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48"/>
        <v>1</v>
      </c>
      <c r="P2400">
        <f t="shared" si="149"/>
        <v>71.599999999999994</v>
      </c>
      <c r="Q2400" s="10" t="s">
        <v>8324</v>
      </c>
      <c r="R2400" t="s">
        <v>8354</v>
      </c>
      <c r="S2400" s="16">
        <f t="shared" si="150"/>
        <v>42695.624340277776</v>
      </c>
      <c r="T2400" s="16">
        <f t="shared" si="151"/>
        <v>42725.624340277776</v>
      </c>
    </row>
    <row r="2401" spans="1:20" ht="48" hidden="1" x14ac:dyDescent="0.2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48"/>
        <v>1</v>
      </c>
      <c r="P2401">
        <f t="shared" si="149"/>
        <v>112.57</v>
      </c>
      <c r="Q2401" s="10" t="s">
        <v>8324</v>
      </c>
      <c r="R2401" t="s">
        <v>8325</v>
      </c>
      <c r="S2401" s="16">
        <f t="shared" si="150"/>
        <v>42191.70175925926</v>
      </c>
      <c r="T2401" s="16">
        <f t="shared" si="151"/>
        <v>42221.70175925926</v>
      </c>
    </row>
    <row r="2402" spans="1:20" ht="48" hidden="1" x14ac:dyDescent="0.2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48"/>
        <v>0</v>
      </c>
      <c r="P2402">
        <f t="shared" si="149"/>
        <v>10</v>
      </c>
      <c r="Q2402" s="10" t="s">
        <v>8320</v>
      </c>
      <c r="R2402" t="s">
        <v>8321</v>
      </c>
      <c r="S2402" s="16">
        <f t="shared" si="150"/>
        <v>42616.049849537041</v>
      </c>
      <c r="T2402" s="16">
        <f t="shared" si="151"/>
        <v>42646.049849537041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8337</v>
      </c>
      <c r="R2403" t="s">
        <v>8338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8337</v>
      </c>
      <c r="R2404" t="s">
        <v>8338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8337</v>
      </c>
      <c r="R2405" t="s">
        <v>8338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8337</v>
      </c>
      <c r="R2406" t="s">
        <v>8338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8337</v>
      </c>
      <c r="R2407" t="s">
        <v>8338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8337</v>
      </c>
      <c r="R2408" t="s">
        <v>8338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8337</v>
      </c>
      <c r="R2409" t="s">
        <v>8338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8337</v>
      </c>
      <c r="R2410" t="s">
        <v>8338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8337</v>
      </c>
      <c r="R2411" t="s">
        <v>8338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8337</v>
      </c>
      <c r="R2412" t="s">
        <v>8338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8337</v>
      </c>
      <c r="R2413" t="s">
        <v>8338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8337</v>
      </c>
      <c r="R2414" t="s">
        <v>8338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8337</v>
      </c>
      <c r="R2415" t="s">
        <v>8338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8337</v>
      </c>
      <c r="R2416" t="s">
        <v>8338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8337</v>
      </c>
      <c r="R2417" t="s">
        <v>8338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8337</v>
      </c>
      <c r="R2418" t="s">
        <v>8338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8337</v>
      </c>
      <c r="R2419" t="s">
        <v>8338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8337</v>
      </c>
      <c r="R2420" t="s">
        <v>8338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8337</v>
      </c>
      <c r="R2421" t="s">
        <v>8338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8337</v>
      </c>
      <c r="R2422" t="s">
        <v>8338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8337</v>
      </c>
      <c r="R2423" t="s">
        <v>8338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8337</v>
      </c>
      <c r="R2424" t="s">
        <v>8338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8337</v>
      </c>
      <c r="R2425" t="s">
        <v>8338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52">ROUND(E2426/D2426*100,0)</f>
        <v>1</v>
      </c>
      <c r="P2426">
        <f t="shared" ref="P2426:P2489" si="153">IFERROR(ROUND(E2426/L2426,2),0)</f>
        <v>34.44</v>
      </c>
      <c r="Q2426" s="10" t="s">
        <v>8337</v>
      </c>
      <c r="R2426" t="s">
        <v>8338</v>
      </c>
      <c r="S2426" s="16">
        <f t="shared" ref="S2426:S2489" si="154">(((J2426/60)/60)/24)+DATE(1970,1,1)</f>
        <v>41909.892453703702</v>
      </c>
      <c r="T2426" s="16">
        <f t="shared" ref="T2426:T2489" si="155">(((I2426/60)/60)/24)+DATE(1970,1,1)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0" t="s">
        <v>8337</v>
      </c>
      <c r="R2427" t="s">
        <v>8338</v>
      </c>
      <c r="S2427" s="16">
        <f t="shared" si="154"/>
        <v>42502.913761574076</v>
      </c>
      <c r="T2427" s="16">
        <f t="shared" si="15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0" t="s">
        <v>8337</v>
      </c>
      <c r="R2428" t="s">
        <v>8338</v>
      </c>
      <c r="S2428" s="16">
        <f t="shared" si="154"/>
        <v>42164.170046296291</v>
      </c>
      <c r="T2428" s="16">
        <f t="shared" si="15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0" t="s">
        <v>8337</v>
      </c>
      <c r="R2429" t="s">
        <v>8338</v>
      </c>
      <c r="S2429" s="16">
        <f t="shared" si="154"/>
        <v>42412.318668981476</v>
      </c>
      <c r="T2429" s="16">
        <f t="shared" si="15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0" t="s">
        <v>8337</v>
      </c>
      <c r="R2430" t="s">
        <v>8338</v>
      </c>
      <c r="S2430" s="16">
        <f t="shared" si="154"/>
        <v>42045.784155092595</v>
      </c>
      <c r="T2430" s="16">
        <f t="shared" si="15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0" t="s">
        <v>8337</v>
      </c>
      <c r="R2431" t="s">
        <v>8338</v>
      </c>
      <c r="S2431" s="16">
        <f t="shared" si="154"/>
        <v>42734.879236111112</v>
      </c>
      <c r="T2431" s="16">
        <f t="shared" si="15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0" t="s">
        <v>8337</v>
      </c>
      <c r="R2432" t="s">
        <v>8338</v>
      </c>
      <c r="S2432" s="16">
        <f t="shared" si="154"/>
        <v>42382.130833333329</v>
      </c>
      <c r="T2432" s="16">
        <f t="shared" si="15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0" t="s">
        <v>8337</v>
      </c>
      <c r="R2433" t="s">
        <v>8338</v>
      </c>
      <c r="S2433" s="16">
        <f t="shared" si="154"/>
        <v>42489.099687499998</v>
      </c>
      <c r="T2433" s="16">
        <f t="shared" si="15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0" t="s">
        <v>8337</v>
      </c>
      <c r="R2434" t="s">
        <v>8338</v>
      </c>
      <c r="S2434" s="16">
        <f t="shared" si="154"/>
        <v>42041.218715277777</v>
      </c>
      <c r="T2434" s="16">
        <f t="shared" si="15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8337</v>
      </c>
      <c r="R2435" t="s">
        <v>8338</v>
      </c>
      <c r="S2435" s="16">
        <f t="shared" si="154"/>
        <v>42397.89980324074</v>
      </c>
      <c r="T2435" s="16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8337</v>
      </c>
      <c r="R2436" t="s">
        <v>8338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8337</v>
      </c>
      <c r="R2437" t="s">
        <v>8338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8337</v>
      </c>
      <c r="R2438" t="s">
        <v>8338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8337</v>
      </c>
      <c r="R2439" t="s">
        <v>8338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8337</v>
      </c>
      <c r="R2440" t="s">
        <v>8338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8337</v>
      </c>
      <c r="R2441" t="s">
        <v>8338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8337</v>
      </c>
      <c r="R2442" t="s">
        <v>8338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8337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8337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8337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8337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8337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8337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8337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8337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8337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8337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8337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8337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8337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8337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8337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8337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8337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8337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8337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8337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8330</v>
      </c>
      <c r="R2463" t="s">
        <v>8331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8330</v>
      </c>
      <c r="R2464" t="s">
        <v>8331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8330</v>
      </c>
      <c r="R2465" t="s">
        <v>8331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8330</v>
      </c>
      <c r="R2466" t="s">
        <v>8331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8330</v>
      </c>
      <c r="R2467" t="s">
        <v>8331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8330</v>
      </c>
      <c r="R2468" t="s">
        <v>8331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8330</v>
      </c>
      <c r="R2469" t="s">
        <v>8331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8330</v>
      </c>
      <c r="R2470" t="s">
        <v>8331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8330</v>
      </c>
      <c r="R2471" t="s">
        <v>8331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8330</v>
      </c>
      <c r="R2472" t="s">
        <v>8331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8330</v>
      </c>
      <c r="R2473" t="s">
        <v>8331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8330</v>
      </c>
      <c r="R2474" t="s">
        <v>8331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8330</v>
      </c>
      <c r="R2475" t="s">
        <v>8331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8330</v>
      </c>
      <c r="R2476" t="s">
        <v>8331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8330</v>
      </c>
      <c r="R2477" t="s">
        <v>8331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8330</v>
      </c>
      <c r="R2478" t="s">
        <v>8331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8330</v>
      </c>
      <c r="R2479" t="s">
        <v>8331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8330</v>
      </c>
      <c r="R2480" t="s">
        <v>8331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8330</v>
      </c>
      <c r="R2481" t="s">
        <v>8331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8330</v>
      </c>
      <c r="R2482" t="s">
        <v>8331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8330</v>
      </c>
      <c r="R2483" t="s">
        <v>8331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8330</v>
      </c>
      <c r="R2484" t="s">
        <v>8331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8330</v>
      </c>
      <c r="R2485" t="s">
        <v>8331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8330</v>
      </c>
      <c r="R2486" t="s">
        <v>8331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8330</v>
      </c>
      <c r="R2487" t="s">
        <v>8331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8330</v>
      </c>
      <c r="R2488" t="s">
        <v>8331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8330</v>
      </c>
      <c r="R2489" t="s">
        <v>8331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56">ROUND(E2490/D2490*100,0)</f>
        <v>107</v>
      </c>
      <c r="P2490">
        <f t="shared" ref="P2490:P2553" si="157">IFERROR(ROUND(E2490/L2490,2),0)</f>
        <v>49.25</v>
      </c>
      <c r="Q2490" s="10" t="s">
        <v>8330</v>
      </c>
      <c r="R2490" t="s">
        <v>8331</v>
      </c>
      <c r="S2490" s="16">
        <f t="shared" ref="S2490:S2553" si="158">(((J2490/60)/60)/24)+DATE(1970,1,1)</f>
        <v>40833.633194444446</v>
      </c>
      <c r="T2490" s="16">
        <f t="shared" ref="T2490:T2553" si="159"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0" t="s">
        <v>8330</v>
      </c>
      <c r="R2491" t="s">
        <v>8331</v>
      </c>
      <c r="S2491" s="16">
        <f t="shared" si="158"/>
        <v>41373.690266203703</v>
      </c>
      <c r="T2491" s="16">
        <f t="shared" si="159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0" t="s">
        <v>8330</v>
      </c>
      <c r="R2492" t="s">
        <v>8331</v>
      </c>
      <c r="S2492" s="16">
        <f t="shared" si="158"/>
        <v>41023.227731481478</v>
      </c>
      <c r="T2492" s="16">
        <f t="shared" si="159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0" t="s">
        <v>8330</v>
      </c>
      <c r="R2493" t="s">
        <v>8331</v>
      </c>
      <c r="S2493" s="16">
        <f t="shared" si="158"/>
        <v>40542.839282407411</v>
      </c>
      <c r="T2493" s="16">
        <f t="shared" si="159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0" t="s">
        <v>8330</v>
      </c>
      <c r="R2494" t="s">
        <v>8331</v>
      </c>
      <c r="S2494" s="16">
        <f t="shared" si="158"/>
        <v>41024.985972222225</v>
      </c>
      <c r="T2494" s="16">
        <f t="shared" si="159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0" t="s">
        <v>8330</v>
      </c>
      <c r="R2495" t="s">
        <v>8331</v>
      </c>
      <c r="S2495" s="16">
        <f t="shared" si="158"/>
        <v>41348.168287037035</v>
      </c>
      <c r="T2495" s="16">
        <f t="shared" si="159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0" t="s">
        <v>8330</v>
      </c>
      <c r="R2496" t="s">
        <v>8331</v>
      </c>
      <c r="S2496" s="16">
        <f t="shared" si="158"/>
        <v>41022.645185185182</v>
      </c>
      <c r="T2496" s="16">
        <f t="shared" si="159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0" t="s">
        <v>8330</v>
      </c>
      <c r="R2497" t="s">
        <v>8331</v>
      </c>
      <c r="S2497" s="16">
        <f t="shared" si="158"/>
        <v>41036.946469907409</v>
      </c>
      <c r="T2497" s="16">
        <f t="shared" si="159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0" t="s">
        <v>8330</v>
      </c>
      <c r="R2498" t="s">
        <v>8331</v>
      </c>
      <c r="S2498" s="16">
        <f t="shared" si="158"/>
        <v>41327.996435185189</v>
      </c>
      <c r="T2498" s="16">
        <f t="shared" si="159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8330</v>
      </c>
      <c r="R2499" t="s">
        <v>8331</v>
      </c>
      <c r="S2499" s="16">
        <f t="shared" si="158"/>
        <v>40730.878912037035</v>
      </c>
      <c r="T2499" s="16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8330</v>
      </c>
      <c r="R2500" t="s">
        <v>8331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8330</v>
      </c>
      <c r="R2501" t="s">
        <v>8331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8330</v>
      </c>
      <c r="R2502" t="s">
        <v>8331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8337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8337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8337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8337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8337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8337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8337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8337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8337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8337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8337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8337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8337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8337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8337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8337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8337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8337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8337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8337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8330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8330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8330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8330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8330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8330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8330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8330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8330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8330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8330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8330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8330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8330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8330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8330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8330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8330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8330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8330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8330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8330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8330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8330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8330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8330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8330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8330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8330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8330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8330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160">ROUND(E2554/D2554*100,0)</f>
        <v>107</v>
      </c>
      <c r="P2554">
        <f t="shared" ref="P2554:P2617" si="161">IFERROR(ROUND(E2554/L2554,2),0)</f>
        <v>177.5</v>
      </c>
      <c r="Q2554" s="10" t="s">
        <v>8330</v>
      </c>
      <c r="R2554" t="s">
        <v>8353</v>
      </c>
      <c r="S2554" s="16">
        <f t="shared" ref="S2554:S2617" si="162">(((J2554/60)/60)/24)+DATE(1970,1,1)</f>
        <v>42769.809965277775</v>
      </c>
      <c r="T2554" s="16">
        <f t="shared" ref="T2554:T2617" si="163"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0" t="s">
        <v>8330</v>
      </c>
      <c r="R2555" t="s">
        <v>8353</v>
      </c>
      <c r="S2555" s="16">
        <f t="shared" si="162"/>
        <v>41113.199155092596</v>
      </c>
      <c r="T2555" s="16">
        <f t="shared" si="163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0" t="s">
        <v>8330</v>
      </c>
      <c r="R2556" t="s">
        <v>8353</v>
      </c>
      <c r="S2556" s="16">
        <f t="shared" si="162"/>
        <v>42125.078275462962</v>
      </c>
      <c r="T2556" s="16">
        <f t="shared" si="163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0" t="s">
        <v>8330</v>
      </c>
      <c r="R2557" t="s">
        <v>8353</v>
      </c>
      <c r="S2557" s="16">
        <f t="shared" si="162"/>
        <v>41026.655011574076</v>
      </c>
      <c r="T2557" s="16">
        <f t="shared" si="163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0" t="s">
        <v>8330</v>
      </c>
      <c r="R2558" t="s">
        <v>8353</v>
      </c>
      <c r="S2558" s="16">
        <f t="shared" si="162"/>
        <v>41222.991400462961</v>
      </c>
      <c r="T2558" s="16">
        <f t="shared" si="163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0" t="s">
        <v>8330</v>
      </c>
      <c r="R2559" t="s">
        <v>8353</v>
      </c>
      <c r="S2559" s="16">
        <f t="shared" si="162"/>
        <v>41744.745208333334</v>
      </c>
      <c r="T2559" s="16">
        <f t="shared" si="163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0" t="s">
        <v>8330</v>
      </c>
      <c r="R2560" t="s">
        <v>8353</v>
      </c>
      <c r="S2560" s="16">
        <f t="shared" si="162"/>
        <v>42093.860023148154</v>
      </c>
      <c r="T2560" s="16">
        <f t="shared" si="163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0" t="s">
        <v>8330</v>
      </c>
      <c r="R2561" t="s">
        <v>8353</v>
      </c>
      <c r="S2561" s="16">
        <f t="shared" si="162"/>
        <v>40829.873657407406</v>
      </c>
      <c r="T2561" s="16">
        <f t="shared" si="163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0" t="s">
        <v>8330</v>
      </c>
      <c r="R2562" t="s">
        <v>8353</v>
      </c>
      <c r="S2562" s="16">
        <f t="shared" si="162"/>
        <v>42039.951087962967</v>
      </c>
      <c r="T2562" s="16">
        <f t="shared" si="163"/>
        <v>42069.951087962967</v>
      </c>
    </row>
    <row r="2563" spans="1:20" ht="48" hidden="1" x14ac:dyDescent="0.2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160"/>
        <v>0</v>
      </c>
      <c r="P2563">
        <f t="shared" si="161"/>
        <v>0</v>
      </c>
      <c r="Q2563" s="10" t="s">
        <v>8324</v>
      </c>
      <c r="R2563" t="s">
        <v>8325</v>
      </c>
      <c r="S2563" s="16">
        <f t="shared" si="162"/>
        <v>42143.79415509259</v>
      </c>
      <c r="T2563" s="16">
        <f t="shared" si="163"/>
        <v>42173.79415509259</v>
      </c>
    </row>
    <row r="2564" spans="1:20" ht="48" hidden="1" x14ac:dyDescent="0.2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160"/>
        <v>0</v>
      </c>
      <c r="P2564">
        <f t="shared" si="161"/>
        <v>54</v>
      </c>
      <c r="Q2564" s="10" t="s">
        <v>8324</v>
      </c>
      <c r="R2564" t="s">
        <v>8325</v>
      </c>
      <c r="S2564" s="16">
        <f t="shared" si="162"/>
        <v>42360.932152777779</v>
      </c>
      <c r="T2564" s="16">
        <f t="shared" si="163"/>
        <v>42420.932152777779</v>
      </c>
    </row>
    <row r="2565" spans="1:20" ht="32" hidden="1" x14ac:dyDescent="0.2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160"/>
        <v>0</v>
      </c>
      <c r="P2565">
        <f t="shared" si="161"/>
        <v>0</v>
      </c>
      <c r="Q2565" s="10" t="s">
        <v>8320</v>
      </c>
      <c r="R2565" t="s">
        <v>8321</v>
      </c>
      <c r="S2565" s="16">
        <f t="shared" si="162"/>
        <v>42491.80768518518</v>
      </c>
      <c r="T2565" s="16">
        <f t="shared" si="163"/>
        <v>42521.729861111111</v>
      </c>
    </row>
    <row r="2566" spans="1:20" ht="48" hidden="1" x14ac:dyDescent="0.2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160"/>
        <v>0</v>
      </c>
      <c r="P2566">
        <f t="shared" si="161"/>
        <v>0</v>
      </c>
      <c r="Q2566" s="10" t="s">
        <v>8324</v>
      </c>
      <c r="R2566" t="s">
        <v>8325</v>
      </c>
      <c r="S2566" s="16">
        <f t="shared" si="162"/>
        <v>42122.009224537032</v>
      </c>
      <c r="T2566" s="16">
        <f t="shared" si="163"/>
        <v>42152.009224537032</v>
      </c>
    </row>
    <row r="2567" spans="1:20" ht="48" hidden="1" x14ac:dyDescent="0.2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160"/>
        <v>0</v>
      </c>
      <c r="P2567">
        <f t="shared" si="161"/>
        <v>1</v>
      </c>
      <c r="Q2567" s="10" t="s">
        <v>8324</v>
      </c>
      <c r="R2567" t="s">
        <v>8326</v>
      </c>
      <c r="S2567" s="16">
        <f t="shared" si="162"/>
        <v>42393.961909722217</v>
      </c>
      <c r="T2567" s="16">
        <f t="shared" si="163"/>
        <v>42428.961909722217</v>
      </c>
    </row>
    <row r="2568" spans="1:20" ht="48" hidden="1" x14ac:dyDescent="0.2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2</v>
      </c>
      <c r="P2568">
        <f t="shared" si="161"/>
        <v>116.53</v>
      </c>
      <c r="Q2568" s="10" t="s">
        <v>8324</v>
      </c>
      <c r="R2568" t="s">
        <v>8326</v>
      </c>
      <c r="S2568" s="16">
        <f t="shared" si="162"/>
        <v>42612.642754629633</v>
      </c>
      <c r="T2568" s="16">
        <f t="shared" si="163"/>
        <v>42657.642754629633</v>
      </c>
    </row>
    <row r="2569" spans="1:20" ht="48" hidden="1" x14ac:dyDescent="0.2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160"/>
        <v>10</v>
      </c>
      <c r="P2569">
        <f t="shared" si="161"/>
        <v>94.51</v>
      </c>
      <c r="Q2569" s="10" t="s">
        <v>8320</v>
      </c>
      <c r="R2569" t="s">
        <v>8321</v>
      </c>
      <c r="S2569" s="16">
        <f t="shared" si="162"/>
        <v>41905.812581018516</v>
      </c>
      <c r="T2569" s="16">
        <f t="shared" si="163"/>
        <v>41950.854247685187</v>
      </c>
    </row>
    <row r="2570" spans="1:20" ht="48" hidden="1" x14ac:dyDescent="0.2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0" t="s">
        <v>8324</v>
      </c>
      <c r="R2570" t="s">
        <v>8325</v>
      </c>
      <c r="S2570" s="16">
        <f t="shared" si="162"/>
        <v>42328.560613425929</v>
      </c>
      <c r="T2570" s="16">
        <f t="shared" si="163"/>
        <v>42388.560613425929</v>
      </c>
    </row>
    <row r="2571" spans="1:20" ht="48" hidden="1" x14ac:dyDescent="0.2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160"/>
        <v>0</v>
      </c>
      <c r="P2571">
        <f t="shared" si="161"/>
        <v>0</v>
      </c>
      <c r="Q2571" s="10" t="s">
        <v>8322</v>
      </c>
      <c r="R2571" t="s">
        <v>8356</v>
      </c>
      <c r="S2571" s="16">
        <f t="shared" si="162"/>
        <v>42438.779131944444</v>
      </c>
      <c r="T2571" s="16">
        <f t="shared" si="163"/>
        <v>42498.73746527778</v>
      </c>
    </row>
    <row r="2572" spans="1:20" ht="48" hidden="1" x14ac:dyDescent="0.2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160"/>
        <v>0</v>
      </c>
      <c r="P2572">
        <f t="shared" si="161"/>
        <v>250</v>
      </c>
      <c r="Q2572" s="10" t="s">
        <v>8333</v>
      </c>
      <c r="R2572" t="s">
        <v>8334</v>
      </c>
      <c r="S2572" s="16">
        <f t="shared" si="162"/>
        <v>42579.708437499998</v>
      </c>
      <c r="T2572" s="16">
        <f t="shared" si="163"/>
        <v>42609.708437499998</v>
      </c>
    </row>
    <row r="2573" spans="1:20" ht="48" hidden="1" x14ac:dyDescent="0.2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0" t="s">
        <v>8337</v>
      </c>
      <c r="R2573" t="s">
        <v>8338</v>
      </c>
      <c r="S2573" s="16">
        <f t="shared" si="162"/>
        <v>41986.108726851846</v>
      </c>
      <c r="T2573" s="16">
        <f t="shared" si="163"/>
        <v>42016.108726851846</v>
      </c>
    </row>
    <row r="2574" spans="1:20" ht="48" hidden="1" x14ac:dyDescent="0.2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160"/>
        <v>2</v>
      </c>
      <c r="P2574">
        <f t="shared" si="161"/>
        <v>224.43</v>
      </c>
      <c r="Q2574" s="10" t="s">
        <v>8324</v>
      </c>
      <c r="R2574" t="s">
        <v>8325</v>
      </c>
      <c r="S2574" s="16">
        <f t="shared" si="162"/>
        <v>42074.935740740737</v>
      </c>
      <c r="T2574" s="16">
        <f t="shared" si="163"/>
        <v>42104.935740740737</v>
      </c>
    </row>
    <row r="2575" spans="1:20" ht="48" hidden="1" x14ac:dyDescent="0.2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160"/>
        <v>0</v>
      </c>
      <c r="P2575">
        <f t="shared" si="161"/>
        <v>250</v>
      </c>
      <c r="Q2575" s="10" t="s">
        <v>8324</v>
      </c>
      <c r="R2575" t="s">
        <v>8326</v>
      </c>
      <c r="S2575" s="16">
        <f t="shared" si="162"/>
        <v>42702.809201388889</v>
      </c>
      <c r="T2575" s="16">
        <f t="shared" si="163"/>
        <v>42732.809201388889</v>
      </c>
    </row>
    <row r="2576" spans="1:20" ht="48" hidden="1" x14ac:dyDescent="0.2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160"/>
        <v>0</v>
      </c>
      <c r="P2576">
        <f t="shared" si="161"/>
        <v>22.75</v>
      </c>
      <c r="Q2576" s="10" t="s">
        <v>8324</v>
      </c>
      <c r="R2576" t="s">
        <v>8354</v>
      </c>
      <c r="S2576" s="16">
        <f t="shared" si="162"/>
        <v>42551.884189814817</v>
      </c>
      <c r="T2576" s="16">
        <f t="shared" si="163"/>
        <v>42581.884189814817</v>
      </c>
    </row>
    <row r="2577" spans="1:20" ht="32" hidden="1" x14ac:dyDescent="0.2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160"/>
        <v>2</v>
      </c>
      <c r="P2577">
        <f t="shared" si="161"/>
        <v>311.17</v>
      </c>
      <c r="Q2577" s="10" t="s">
        <v>8320</v>
      </c>
      <c r="R2577" t="s">
        <v>8321</v>
      </c>
      <c r="S2577" s="16">
        <f t="shared" si="162"/>
        <v>42628.22792824074</v>
      </c>
      <c r="T2577" s="16">
        <f t="shared" si="163"/>
        <v>42663.22792824074</v>
      </c>
    </row>
    <row r="2578" spans="1:20" ht="48" hidden="1" x14ac:dyDescent="0.2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0" t="s">
        <v>8324</v>
      </c>
      <c r="R2578" t="s">
        <v>8325</v>
      </c>
      <c r="S2578" s="16">
        <f t="shared" si="162"/>
        <v>42762.962013888886</v>
      </c>
      <c r="T2578" s="16">
        <f t="shared" si="163"/>
        <v>42791.961111111115</v>
      </c>
    </row>
    <row r="2579" spans="1:20" ht="48" hidden="1" x14ac:dyDescent="0.2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160"/>
        <v>3</v>
      </c>
      <c r="P2579">
        <f t="shared" si="161"/>
        <v>74.790000000000006</v>
      </c>
      <c r="Q2579" s="10" t="s">
        <v>8324</v>
      </c>
      <c r="R2579" t="s">
        <v>8326</v>
      </c>
      <c r="S2579" s="16">
        <f t="shared" si="162"/>
        <v>42422.107129629629</v>
      </c>
      <c r="T2579" s="16">
        <f t="shared" si="163"/>
        <v>42467.065462962957</v>
      </c>
    </row>
    <row r="2580" spans="1:20" ht="48" hidden="1" x14ac:dyDescent="0.2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160"/>
        <v>9</v>
      </c>
      <c r="P2580">
        <f t="shared" si="161"/>
        <v>29.24</v>
      </c>
      <c r="Q2580" s="10" t="s">
        <v>8333</v>
      </c>
      <c r="R2580" t="s">
        <v>8334</v>
      </c>
      <c r="S2580" s="16">
        <f t="shared" si="162"/>
        <v>42114.252951388888</v>
      </c>
      <c r="T2580" s="16">
        <f t="shared" si="163"/>
        <v>42144.252951388888</v>
      </c>
    </row>
    <row r="2581" spans="1:20" ht="32" hidden="1" x14ac:dyDescent="0.2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160"/>
        <v>40</v>
      </c>
      <c r="P2581">
        <f t="shared" si="161"/>
        <v>162.91999999999999</v>
      </c>
      <c r="Q2581" s="10" t="s">
        <v>8324</v>
      </c>
      <c r="R2581" t="s">
        <v>8326</v>
      </c>
      <c r="S2581" s="16">
        <f t="shared" si="162"/>
        <v>42278.498240740737</v>
      </c>
      <c r="T2581" s="16">
        <f t="shared" si="163"/>
        <v>42314.041666666672</v>
      </c>
    </row>
    <row r="2582" spans="1:20" ht="48" hidden="1" x14ac:dyDescent="0.2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160"/>
        <v>1</v>
      </c>
      <c r="P2582">
        <f t="shared" si="161"/>
        <v>167.67</v>
      </c>
      <c r="Q2582" s="10" t="s">
        <v>8324</v>
      </c>
      <c r="R2582" t="s">
        <v>8326</v>
      </c>
      <c r="S2582" s="16">
        <f t="shared" si="162"/>
        <v>42705.690347222218</v>
      </c>
      <c r="T2582" s="16">
        <f t="shared" si="163"/>
        <v>42734.958333333328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8337</v>
      </c>
      <c r="R2583" t="s">
        <v>8338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8337</v>
      </c>
      <c r="R2584" t="s">
        <v>8338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8337</v>
      </c>
      <c r="R2585" t="s">
        <v>8338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8337</v>
      </c>
      <c r="R2586" t="s">
        <v>8338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8337</v>
      </c>
      <c r="R2587" t="s">
        <v>8338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8337</v>
      </c>
      <c r="R2588" t="s">
        <v>8338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8337</v>
      </c>
      <c r="R2589" t="s">
        <v>8338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8337</v>
      </c>
      <c r="R2590" t="s">
        <v>8338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8337</v>
      </c>
      <c r="R2591" t="s">
        <v>8338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8337</v>
      </c>
      <c r="R2592" t="s">
        <v>8338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8337</v>
      </c>
      <c r="R2593" t="s">
        <v>8338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8337</v>
      </c>
      <c r="R2594" t="s">
        <v>8338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8337</v>
      </c>
      <c r="R2595" t="s">
        <v>8338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8337</v>
      </c>
      <c r="R2596" t="s">
        <v>8338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8337</v>
      </c>
      <c r="R2597" t="s">
        <v>8338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8337</v>
      </c>
      <c r="R2598" t="s">
        <v>8338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8337</v>
      </c>
      <c r="R2599" t="s">
        <v>8338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8337</v>
      </c>
      <c r="R2600" t="s">
        <v>8338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8337</v>
      </c>
      <c r="R2601" t="s">
        <v>8338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8337</v>
      </c>
      <c r="R2602" t="s">
        <v>8338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8324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8324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8324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8324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8324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8324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8324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8324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8324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8324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8324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8324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8324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8324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8324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164">ROUND(E2618/D2618*100,0)</f>
        <v>115</v>
      </c>
      <c r="P2618">
        <f t="shared" ref="P2618:P2681" si="165">IFERROR(ROUND(E2618/L2618,2),0)</f>
        <v>120.31</v>
      </c>
      <c r="Q2618" s="10" t="s">
        <v>8324</v>
      </c>
      <c r="R2618" t="s">
        <v>8354</v>
      </c>
      <c r="S2618" s="16">
        <f t="shared" ref="S2618:S2681" si="166">(((J2618/60)/60)/24)+DATE(1970,1,1)</f>
        <v>42211.99454861111</v>
      </c>
      <c r="T2618" s="16">
        <f t="shared" ref="T2618:T2681" si="167"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0" t="s">
        <v>8324</v>
      </c>
      <c r="R2619" t="s">
        <v>8354</v>
      </c>
      <c r="S2619" s="16">
        <f t="shared" si="166"/>
        <v>41902.874432870369</v>
      </c>
      <c r="T2619" s="16">
        <f t="shared" si="167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0" t="s">
        <v>8324</v>
      </c>
      <c r="R2620" t="s">
        <v>8354</v>
      </c>
      <c r="S2620" s="16">
        <f t="shared" si="166"/>
        <v>42279.792372685188</v>
      </c>
      <c r="T2620" s="16">
        <f t="shared" si="167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0" t="s">
        <v>8324</v>
      </c>
      <c r="R2621" t="s">
        <v>8354</v>
      </c>
      <c r="S2621" s="16">
        <f t="shared" si="166"/>
        <v>42273.884305555555</v>
      </c>
      <c r="T2621" s="16">
        <f t="shared" si="167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0" t="s">
        <v>8324</v>
      </c>
      <c r="R2622" t="s">
        <v>8354</v>
      </c>
      <c r="S2622" s="16">
        <f t="shared" si="166"/>
        <v>42251.16715277778</v>
      </c>
      <c r="T2622" s="16">
        <f t="shared" si="167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0" t="s">
        <v>8324</v>
      </c>
      <c r="R2623" t="s">
        <v>8354</v>
      </c>
      <c r="S2623" s="16">
        <f t="shared" si="166"/>
        <v>42115.74754629629</v>
      </c>
      <c r="T2623" s="16">
        <f t="shared" si="167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0" t="s">
        <v>8324</v>
      </c>
      <c r="R2624" t="s">
        <v>8354</v>
      </c>
      <c r="S2624" s="16">
        <f t="shared" si="166"/>
        <v>42689.74324074074</v>
      </c>
      <c r="T2624" s="16">
        <f t="shared" si="167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0" t="s">
        <v>8324</v>
      </c>
      <c r="R2625" t="s">
        <v>8354</v>
      </c>
      <c r="S2625" s="16">
        <f t="shared" si="166"/>
        <v>42692.256550925929</v>
      </c>
      <c r="T2625" s="16">
        <f t="shared" si="167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0" t="s">
        <v>8324</v>
      </c>
      <c r="R2626" t="s">
        <v>8354</v>
      </c>
      <c r="S2626" s="16">
        <f t="shared" si="166"/>
        <v>41144.42155092593</v>
      </c>
      <c r="T2626" s="16">
        <f t="shared" si="167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8324</v>
      </c>
      <c r="R2627" t="s">
        <v>8354</v>
      </c>
      <c r="S2627" s="16">
        <f t="shared" si="166"/>
        <v>42658.810277777782</v>
      </c>
      <c r="T2627" s="16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8324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8324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8324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8324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8324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8324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8324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8324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8324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8324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8324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8324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8324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8324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8324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8324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8324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164"/>
        <v>1</v>
      </c>
      <c r="P2645">
        <f t="shared" si="165"/>
        <v>102.73</v>
      </c>
      <c r="Q2645" s="10" t="s">
        <v>8324</v>
      </c>
      <c r="R2645" t="s">
        <v>8326</v>
      </c>
      <c r="S2645" s="16">
        <f t="shared" si="166"/>
        <v>41974.791990740734</v>
      </c>
      <c r="T2645" s="16">
        <f t="shared" si="167"/>
        <v>42019.791990740734</v>
      </c>
    </row>
    <row r="2646" spans="1:20" ht="48" hidden="1" x14ac:dyDescent="0.2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164"/>
        <v>85</v>
      </c>
      <c r="P2646">
        <f t="shared" si="165"/>
        <v>379.23</v>
      </c>
      <c r="Q2646" s="10" t="s">
        <v>8324</v>
      </c>
      <c r="R2646" t="s">
        <v>8326</v>
      </c>
      <c r="S2646" s="16">
        <f t="shared" si="166"/>
        <v>41955.863750000004</v>
      </c>
      <c r="T2646" s="16">
        <f t="shared" si="167"/>
        <v>41990.863750000004</v>
      </c>
    </row>
    <row r="2647" spans="1:20" ht="48" hidden="1" x14ac:dyDescent="0.2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164"/>
        <v>0</v>
      </c>
      <c r="P2647">
        <f t="shared" si="165"/>
        <v>50</v>
      </c>
      <c r="Q2647" s="10" t="s">
        <v>8324</v>
      </c>
      <c r="R2647" t="s">
        <v>8325</v>
      </c>
      <c r="S2647" s="16">
        <f t="shared" si="166"/>
        <v>42194.648344907408</v>
      </c>
      <c r="T2647" s="16">
        <f t="shared" si="167"/>
        <v>42224.648344907408</v>
      </c>
    </row>
    <row r="2648" spans="1:20" ht="48" hidden="1" x14ac:dyDescent="0.2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164"/>
        <v>0</v>
      </c>
      <c r="P2648">
        <f t="shared" si="165"/>
        <v>0</v>
      </c>
      <c r="Q2648" s="10" t="s">
        <v>8337</v>
      </c>
      <c r="R2648" t="s">
        <v>8338</v>
      </c>
      <c r="S2648" s="16">
        <f t="shared" si="166"/>
        <v>42260.528807870374</v>
      </c>
      <c r="T2648" s="16">
        <f t="shared" si="167"/>
        <v>42290.528807870374</v>
      </c>
    </row>
    <row r="2649" spans="1:20" ht="48" hidden="1" x14ac:dyDescent="0.2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164"/>
        <v>0</v>
      </c>
      <c r="P2649">
        <f t="shared" si="165"/>
        <v>62.5</v>
      </c>
      <c r="Q2649" s="10" t="s">
        <v>8337</v>
      </c>
      <c r="R2649" t="s">
        <v>8338</v>
      </c>
      <c r="S2649" s="16">
        <f t="shared" si="166"/>
        <v>42449.341678240744</v>
      </c>
      <c r="T2649" s="16">
        <f t="shared" si="167"/>
        <v>42509.341678240744</v>
      </c>
    </row>
    <row r="2650" spans="1:20" ht="48" hidden="1" x14ac:dyDescent="0.2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164"/>
        <v>2</v>
      </c>
      <c r="P2650">
        <f t="shared" si="165"/>
        <v>39.479999999999997</v>
      </c>
      <c r="Q2650" s="10" t="s">
        <v>8324</v>
      </c>
      <c r="R2650" t="s">
        <v>8354</v>
      </c>
      <c r="S2650" s="16">
        <f t="shared" si="166"/>
        <v>42774.792071759264</v>
      </c>
      <c r="T2650" s="16">
        <f t="shared" si="167"/>
        <v>42804.792071759264</v>
      </c>
    </row>
    <row r="2651" spans="1:20" ht="48" hidden="1" x14ac:dyDescent="0.2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164"/>
        <v>1</v>
      </c>
      <c r="P2651">
        <f t="shared" si="165"/>
        <v>80.45</v>
      </c>
      <c r="Q2651" s="10" t="s">
        <v>8324</v>
      </c>
      <c r="R2651" t="s">
        <v>8354</v>
      </c>
      <c r="S2651" s="16">
        <f t="shared" si="166"/>
        <v>41953.158854166672</v>
      </c>
      <c r="T2651" s="16">
        <f t="shared" si="167"/>
        <v>41983.158854166672</v>
      </c>
    </row>
    <row r="2652" spans="1:20" ht="48" hidden="1" x14ac:dyDescent="0.2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164"/>
        <v>0</v>
      </c>
      <c r="P2652">
        <f t="shared" si="165"/>
        <v>8.5</v>
      </c>
      <c r="Q2652" s="10" t="s">
        <v>8324</v>
      </c>
      <c r="R2652" t="s">
        <v>8354</v>
      </c>
      <c r="S2652" s="16">
        <f t="shared" si="166"/>
        <v>42055.600995370376</v>
      </c>
      <c r="T2652" s="16">
        <f t="shared" si="167"/>
        <v>42115.559328703705</v>
      </c>
    </row>
    <row r="2653" spans="1:20" ht="48" hidden="1" x14ac:dyDescent="0.2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164"/>
        <v>0</v>
      </c>
      <c r="P2653">
        <f t="shared" si="165"/>
        <v>0</v>
      </c>
      <c r="Q2653" s="10" t="s">
        <v>8322</v>
      </c>
      <c r="R2653" t="s">
        <v>8356</v>
      </c>
      <c r="S2653" s="16">
        <f t="shared" si="166"/>
        <v>42034.856817129628</v>
      </c>
      <c r="T2653" s="16">
        <f t="shared" si="167"/>
        <v>42064.856817129628</v>
      </c>
    </row>
    <row r="2654" spans="1:20" ht="64" hidden="1" x14ac:dyDescent="0.2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164"/>
        <v>65</v>
      </c>
      <c r="P2654">
        <f t="shared" si="165"/>
        <v>201.6</v>
      </c>
      <c r="Q2654" s="10" t="s">
        <v>8324</v>
      </c>
      <c r="R2654" t="s">
        <v>8326</v>
      </c>
      <c r="S2654" s="16">
        <f t="shared" si="166"/>
        <v>41947.457569444443</v>
      </c>
      <c r="T2654" s="16">
        <f t="shared" si="167"/>
        <v>41977.457569444443</v>
      </c>
    </row>
    <row r="2655" spans="1:20" ht="32" hidden="1" x14ac:dyDescent="0.2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164"/>
        <v>0</v>
      </c>
      <c r="P2655">
        <f t="shared" si="165"/>
        <v>0</v>
      </c>
      <c r="Q2655" s="10" t="s">
        <v>8324</v>
      </c>
      <c r="R2655" t="s">
        <v>8325</v>
      </c>
      <c r="S2655" s="16">
        <f t="shared" si="166"/>
        <v>42213.013078703705</v>
      </c>
      <c r="T2655" s="16">
        <f t="shared" si="167"/>
        <v>42242.013078703705</v>
      </c>
    </row>
    <row r="2656" spans="1:20" ht="48" hidden="1" x14ac:dyDescent="0.2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164"/>
        <v>0</v>
      </c>
      <c r="P2656">
        <f t="shared" si="165"/>
        <v>55</v>
      </c>
      <c r="Q2656" s="10" t="s">
        <v>8324</v>
      </c>
      <c r="R2656" t="s">
        <v>8326</v>
      </c>
      <c r="S2656" s="16">
        <f t="shared" si="166"/>
        <v>42561.829421296294</v>
      </c>
      <c r="T2656" s="16">
        <f t="shared" si="167"/>
        <v>42618.124305555553</v>
      </c>
    </row>
    <row r="2657" spans="1:20" ht="48" hidden="1" x14ac:dyDescent="0.2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164"/>
        <v>0</v>
      </c>
      <c r="P2657">
        <f t="shared" si="165"/>
        <v>0</v>
      </c>
      <c r="Q2657" s="10" t="s">
        <v>8324</v>
      </c>
      <c r="R2657" t="s">
        <v>8325</v>
      </c>
      <c r="S2657" s="16">
        <f t="shared" si="166"/>
        <v>41976.88490740741</v>
      </c>
      <c r="T2657" s="16">
        <f t="shared" si="167"/>
        <v>42006.88490740741</v>
      </c>
    </row>
    <row r="2658" spans="1:20" ht="16" hidden="1" x14ac:dyDescent="0.2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164"/>
        <v>0</v>
      </c>
      <c r="P2658">
        <f t="shared" si="165"/>
        <v>41.33</v>
      </c>
      <c r="Q2658" s="10" t="s">
        <v>8324</v>
      </c>
      <c r="R2658" t="s">
        <v>8354</v>
      </c>
      <c r="S2658" s="16">
        <f t="shared" si="166"/>
        <v>42341.99700231482</v>
      </c>
      <c r="T2658" s="16">
        <f t="shared" si="167"/>
        <v>42401.99700231482</v>
      </c>
    </row>
    <row r="2659" spans="1:20" ht="48" hidden="1" x14ac:dyDescent="0.2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164"/>
        <v>68</v>
      </c>
      <c r="P2659">
        <f t="shared" si="165"/>
        <v>244.8</v>
      </c>
      <c r="Q2659" s="10" t="s">
        <v>8322</v>
      </c>
      <c r="R2659" t="s">
        <v>8356</v>
      </c>
      <c r="S2659" s="16">
        <f t="shared" si="166"/>
        <v>42530.993032407408</v>
      </c>
      <c r="T2659" s="16">
        <f t="shared" si="167"/>
        <v>42560.993032407408</v>
      </c>
    </row>
    <row r="2660" spans="1:20" ht="48" hidden="1" x14ac:dyDescent="0.2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164"/>
        <v>23</v>
      </c>
      <c r="P2660">
        <f t="shared" si="165"/>
        <v>449.43</v>
      </c>
      <c r="Q2660" s="10" t="s">
        <v>8320</v>
      </c>
      <c r="R2660" t="s">
        <v>8321</v>
      </c>
      <c r="S2660" s="16">
        <f t="shared" si="166"/>
        <v>42090.161828703705</v>
      </c>
      <c r="T2660" s="16">
        <f t="shared" si="167"/>
        <v>42150.161828703705</v>
      </c>
    </row>
    <row r="2661" spans="1:20" ht="48" hidden="1" x14ac:dyDescent="0.2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164"/>
        <v>11</v>
      </c>
      <c r="P2661">
        <f t="shared" si="165"/>
        <v>51.82</v>
      </c>
      <c r="Q2661" s="10" t="s">
        <v>8324</v>
      </c>
      <c r="R2661" t="s">
        <v>8326</v>
      </c>
      <c r="S2661" s="16">
        <f t="shared" si="166"/>
        <v>42410.774155092593</v>
      </c>
      <c r="T2661" s="16">
        <f t="shared" si="167"/>
        <v>42440.774155092593</v>
      </c>
    </row>
    <row r="2662" spans="1:20" ht="48" hidden="1" x14ac:dyDescent="0.2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164"/>
        <v>3</v>
      </c>
      <c r="P2662">
        <f t="shared" si="165"/>
        <v>81.239999999999995</v>
      </c>
      <c r="Q2662" s="10" t="s">
        <v>8320</v>
      </c>
      <c r="R2662" t="s">
        <v>8321</v>
      </c>
      <c r="S2662" s="16">
        <f t="shared" si="166"/>
        <v>42186.257418981477</v>
      </c>
      <c r="T2662" s="16">
        <f t="shared" si="167"/>
        <v>42217.207638888889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8324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8324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8324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8324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8324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8324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8324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8324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8324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8324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8324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8324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8324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8324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8324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8324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8324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8324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8324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168">ROUND(E2682/D2682*100,0)</f>
        <v>1</v>
      </c>
      <c r="P2682">
        <f t="shared" ref="P2682:P2745" si="169">IFERROR(ROUND(E2682/L2682,2),0)</f>
        <v>69</v>
      </c>
      <c r="Q2682" s="10" t="s">
        <v>8324</v>
      </c>
      <c r="R2682" t="s">
        <v>8355</v>
      </c>
      <c r="S2682" s="16">
        <f t="shared" ref="S2682:S2745" si="170">(((J2682/60)/60)/24)+DATE(1970,1,1)</f>
        <v>42436.211701388893</v>
      </c>
      <c r="T2682" s="16">
        <f t="shared" ref="T2682:T2745" si="171">(((I2682/60)/60)/24)+DATE(1970,1,1)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0" t="s">
        <v>8337</v>
      </c>
      <c r="R2683" t="s">
        <v>8338</v>
      </c>
      <c r="S2683" s="16">
        <f t="shared" si="170"/>
        <v>41805.895254629628</v>
      </c>
      <c r="T2683" s="16">
        <f t="shared" si="17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0" t="s">
        <v>8337</v>
      </c>
      <c r="R2684" t="s">
        <v>8338</v>
      </c>
      <c r="S2684" s="16">
        <f t="shared" si="170"/>
        <v>41932.871990740743</v>
      </c>
      <c r="T2684" s="16">
        <f t="shared" si="17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0" t="s">
        <v>8337</v>
      </c>
      <c r="R2685" t="s">
        <v>8338</v>
      </c>
      <c r="S2685" s="16">
        <f t="shared" si="170"/>
        <v>42034.75509259259</v>
      </c>
      <c r="T2685" s="16">
        <f t="shared" si="17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0" t="s">
        <v>8337</v>
      </c>
      <c r="R2686" t="s">
        <v>8338</v>
      </c>
      <c r="S2686" s="16">
        <f t="shared" si="170"/>
        <v>41820.914641203701</v>
      </c>
      <c r="T2686" s="16">
        <f t="shared" si="171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0" t="s">
        <v>8337</v>
      </c>
      <c r="R2687" t="s">
        <v>8338</v>
      </c>
      <c r="S2687" s="16">
        <f t="shared" si="170"/>
        <v>42061.69594907407</v>
      </c>
      <c r="T2687" s="16">
        <f t="shared" si="171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0" t="s">
        <v>8337</v>
      </c>
      <c r="R2688" t="s">
        <v>8338</v>
      </c>
      <c r="S2688" s="16">
        <f t="shared" si="170"/>
        <v>41892.974803240737</v>
      </c>
      <c r="T2688" s="16">
        <f t="shared" si="17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0" t="s">
        <v>8337</v>
      </c>
      <c r="R2689" t="s">
        <v>8338</v>
      </c>
      <c r="S2689" s="16">
        <f t="shared" si="170"/>
        <v>42154.64025462963</v>
      </c>
      <c r="T2689" s="16">
        <f t="shared" si="17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0" t="s">
        <v>8337</v>
      </c>
      <c r="R2690" t="s">
        <v>8338</v>
      </c>
      <c r="S2690" s="16">
        <f t="shared" si="170"/>
        <v>42028.118865740747</v>
      </c>
      <c r="T2690" s="16">
        <f t="shared" si="17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8337</v>
      </c>
      <c r="R2691" t="s">
        <v>8338</v>
      </c>
      <c r="S2691" s="16">
        <f t="shared" si="170"/>
        <v>42551.961689814809</v>
      </c>
      <c r="T2691" s="16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8337</v>
      </c>
      <c r="R2692" t="s">
        <v>8338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8337</v>
      </c>
      <c r="R2693" t="s">
        <v>8338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8337</v>
      </c>
      <c r="R2694" t="s">
        <v>8338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8337</v>
      </c>
      <c r="R2695" t="s">
        <v>8338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8337</v>
      </c>
      <c r="R2696" t="s">
        <v>8338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8337</v>
      </c>
      <c r="R2697" t="s">
        <v>8338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8337</v>
      </c>
      <c r="R2698" t="s">
        <v>8338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8337</v>
      </c>
      <c r="R2699" t="s">
        <v>8338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8337</v>
      </c>
      <c r="R2700" t="s">
        <v>8338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8337</v>
      </c>
      <c r="R2701" t="s">
        <v>8338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8337</v>
      </c>
      <c r="R2702" t="s">
        <v>8338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8322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8322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8322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8322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8322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8322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8322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8322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8322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8322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8322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8322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8322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8322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8322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8322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8322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8322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8322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8322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8324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8324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8324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8324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8324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8324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8324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8324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8324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8324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8324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8324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8324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8324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8324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8324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8324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8324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8324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8324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8327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8327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8327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172">ROUND(E2746/D2746*100,0)</f>
        <v>5</v>
      </c>
      <c r="P2746">
        <f t="shared" ref="P2746:P2809" si="173">IFERROR(ROUND(E2746/L2746,2),0)</f>
        <v>37.950000000000003</v>
      </c>
      <c r="Q2746" s="10" t="s">
        <v>8327</v>
      </c>
      <c r="R2746" t="s">
        <v>8357</v>
      </c>
      <c r="S2746" s="16">
        <f t="shared" ref="S2746:S2809" si="174">(((J2746/60)/60)/24)+DATE(1970,1,1)</f>
        <v>40938.062476851854</v>
      </c>
      <c r="T2746" s="16">
        <f t="shared" ref="T2746:T2809" si="175">(((I2746/60)/60)/24)+DATE(1970,1,1)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0" t="s">
        <v>8327</v>
      </c>
      <c r="R2747" t="s">
        <v>8357</v>
      </c>
      <c r="S2747" s="16">
        <f t="shared" si="174"/>
        <v>41044.988055555557</v>
      </c>
      <c r="T2747" s="16">
        <f t="shared" si="17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0" t="s">
        <v>8327</v>
      </c>
      <c r="R2748" t="s">
        <v>8357</v>
      </c>
      <c r="S2748" s="16">
        <f t="shared" si="174"/>
        <v>41850.781377314815</v>
      </c>
      <c r="T2748" s="16">
        <f t="shared" si="17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0" t="s">
        <v>8327</v>
      </c>
      <c r="R2749" t="s">
        <v>8357</v>
      </c>
      <c r="S2749" s="16">
        <f t="shared" si="174"/>
        <v>41044.64811342593</v>
      </c>
      <c r="T2749" s="16">
        <f t="shared" si="17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0" t="s">
        <v>8327</v>
      </c>
      <c r="R2750" t="s">
        <v>8357</v>
      </c>
      <c r="S2750" s="16">
        <f t="shared" si="174"/>
        <v>42585.7106712963</v>
      </c>
      <c r="T2750" s="16">
        <f t="shared" si="17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0" t="s">
        <v>8327</v>
      </c>
      <c r="R2751" t="s">
        <v>8357</v>
      </c>
      <c r="S2751" s="16">
        <f t="shared" si="174"/>
        <v>42068.799039351856</v>
      </c>
      <c r="T2751" s="16">
        <f t="shared" si="17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0" t="s">
        <v>8327</v>
      </c>
      <c r="R2752" t="s">
        <v>8357</v>
      </c>
      <c r="S2752" s="16">
        <f t="shared" si="174"/>
        <v>41078.899826388886</v>
      </c>
      <c r="T2752" s="16">
        <f t="shared" si="17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0" t="s">
        <v>8327</v>
      </c>
      <c r="R2753" t="s">
        <v>8357</v>
      </c>
      <c r="S2753" s="16">
        <f t="shared" si="174"/>
        <v>41747.887060185189</v>
      </c>
      <c r="T2753" s="16">
        <f t="shared" si="17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0" t="s">
        <v>8327</v>
      </c>
      <c r="R2754" t="s">
        <v>8357</v>
      </c>
      <c r="S2754" s="16">
        <f t="shared" si="174"/>
        <v>40855.765092592592</v>
      </c>
      <c r="T2754" s="16">
        <f t="shared" si="17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8327</v>
      </c>
      <c r="R2755" t="s">
        <v>8357</v>
      </c>
      <c r="S2755" s="16">
        <f t="shared" si="174"/>
        <v>41117.900729166664</v>
      </c>
      <c r="T2755" s="16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8327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8327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8327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8327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8327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8327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8327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8327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8327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8327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8327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8327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8327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8327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8327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8327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8327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8327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8327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8327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8327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8327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8327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8327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8327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8327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8327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48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 t="shared" si="172"/>
        <v>228</v>
      </c>
      <c r="P2783">
        <f t="shared" si="173"/>
        <v>57</v>
      </c>
      <c r="Q2783" s="10" t="s">
        <v>8322</v>
      </c>
      <c r="R2783" t="s">
        <v>8323</v>
      </c>
      <c r="S2783" s="16">
        <f t="shared" si="174"/>
        <v>42045.84238425926</v>
      </c>
      <c r="T2783" s="16">
        <f t="shared" si="175"/>
        <v>42075.800717592589</v>
      </c>
    </row>
    <row r="2784" spans="1:20" ht="48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 t="shared" si="172"/>
        <v>108</v>
      </c>
      <c r="P2784">
        <f t="shared" si="173"/>
        <v>38.57</v>
      </c>
      <c r="Q2784" s="10" t="s">
        <v>8322</v>
      </c>
      <c r="R2784" t="s">
        <v>8323</v>
      </c>
      <c r="S2784" s="16">
        <f t="shared" si="174"/>
        <v>42571.626192129625</v>
      </c>
      <c r="T2784" s="16">
        <f t="shared" si="175"/>
        <v>42583.570138888885</v>
      </c>
    </row>
    <row r="2785" spans="1:20" ht="48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8</v>
      </c>
      <c r="P2785">
        <f t="shared" si="173"/>
        <v>4.75</v>
      </c>
      <c r="Q2785" s="10" t="s">
        <v>8322</v>
      </c>
      <c r="R2785" t="s">
        <v>8323</v>
      </c>
      <c r="S2785" s="16">
        <f t="shared" si="174"/>
        <v>42002.54488425926</v>
      </c>
      <c r="T2785" s="16">
        <f t="shared" si="175"/>
        <v>42032.54488425926</v>
      </c>
    </row>
    <row r="2786" spans="1:20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172"/>
        <v>0</v>
      </c>
      <c r="P2786">
        <f t="shared" si="173"/>
        <v>0</v>
      </c>
      <c r="Q2786" s="10" t="s">
        <v>8322</v>
      </c>
      <c r="R2786" t="s">
        <v>8323</v>
      </c>
      <c r="S2786" s="16">
        <f t="shared" si="174"/>
        <v>42732.787523148145</v>
      </c>
      <c r="T2786" s="16">
        <f t="shared" si="175"/>
        <v>42762.787523148145</v>
      </c>
    </row>
    <row r="2787" spans="1:20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172"/>
        <v>0</v>
      </c>
      <c r="P2787">
        <f t="shared" si="173"/>
        <v>0</v>
      </c>
      <c r="Q2787" s="10" t="s">
        <v>8322</v>
      </c>
      <c r="R2787" t="s">
        <v>8323</v>
      </c>
      <c r="S2787" s="16">
        <f t="shared" si="174"/>
        <v>41927.124884259261</v>
      </c>
      <c r="T2787" s="16">
        <f t="shared" si="175"/>
        <v>41937.124884259261</v>
      </c>
    </row>
    <row r="2788" spans="1:20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172"/>
        <v>175</v>
      </c>
      <c r="P2788">
        <f t="shared" si="173"/>
        <v>29.17</v>
      </c>
      <c r="Q2788" s="10" t="s">
        <v>8322</v>
      </c>
      <c r="R2788" t="s">
        <v>8323</v>
      </c>
      <c r="S2788" s="16">
        <f t="shared" si="174"/>
        <v>41889.768229166664</v>
      </c>
      <c r="T2788" s="16">
        <f t="shared" si="175"/>
        <v>41919.768229166664</v>
      </c>
    </row>
    <row r="2789" spans="1:20" ht="48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 t="shared" si="172"/>
        <v>289</v>
      </c>
      <c r="P2789">
        <f t="shared" si="173"/>
        <v>43.35</v>
      </c>
      <c r="Q2789" s="10" t="s">
        <v>8322</v>
      </c>
      <c r="R2789" t="s">
        <v>8323</v>
      </c>
      <c r="S2789" s="16">
        <f t="shared" si="174"/>
        <v>42521.291504629626</v>
      </c>
      <c r="T2789" s="16">
        <f t="shared" si="175"/>
        <v>42529.582638888889</v>
      </c>
    </row>
    <row r="2790" spans="1:20" ht="48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 t="shared" si="172"/>
        <v>128</v>
      </c>
      <c r="P2790">
        <f t="shared" si="173"/>
        <v>27.5</v>
      </c>
      <c r="Q2790" s="10" t="s">
        <v>8322</v>
      </c>
      <c r="R2790" t="s">
        <v>8323</v>
      </c>
      <c r="S2790" s="16">
        <f t="shared" si="174"/>
        <v>42535.97865740741</v>
      </c>
      <c r="T2790" s="16">
        <f t="shared" si="175"/>
        <v>42595.97865740741</v>
      </c>
    </row>
    <row r="2791" spans="1:20" ht="48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 t="shared" si="172"/>
        <v>113</v>
      </c>
      <c r="P2791">
        <f t="shared" si="173"/>
        <v>20</v>
      </c>
      <c r="Q2791" s="10" t="s">
        <v>8322</v>
      </c>
      <c r="R2791" t="s">
        <v>8323</v>
      </c>
      <c r="S2791" s="16">
        <f t="shared" si="174"/>
        <v>41918.880833333329</v>
      </c>
      <c r="T2791" s="16">
        <f t="shared" si="175"/>
        <v>41946</v>
      </c>
    </row>
    <row r="2792" spans="1:20" ht="48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 t="shared" si="172"/>
        <v>104</v>
      </c>
      <c r="P2792">
        <f t="shared" si="173"/>
        <v>52</v>
      </c>
      <c r="Q2792" s="10" t="s">
        <v>8322</v>
      </c>
      <c r="R2792" t="s">
        <v>8323</v>
      </c>
      <c r="S2792" s="16">
        <f t="shared" si="174"/>
        <v>41921.279976851853</v>
      </c>
      <c r="T2792" s="16">
        <f t="shared" si="175"/>
        <v>41939.125</v>
      </c>
    </row>
    <row r="2793" spans="1:20" ht="48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 t="shared" si="172"/>
        <v>123</v>
      </c>
      <c r="P2793">
        <f t="shared" si="173"/>
        <v>46.13</v>
      </c>
      <c r="Q2793" s="10" t="s">
        <v>8322</v>
      </c>
      <c r="R2793" t="s">
        <v>8323</v>
      </c>
      <c r="S2793" s="16">
        <f t="shared" si="174"/>
        <v>42517.003368055557</v>
      </c>
      <c r="T2793" s="16">
        <f t="shared" si="175"/>
        <v>42547.003368055557</v>
      </c>
    </row>
    <row r="2794" spans="1:20" ht="48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 t="shared" si="172"/>
        <v>251</v>
      </c>
      <c r="P2794">
        <f t="shared" si="173"/>
        <v>44.24</v>
      </c>
      <c r="Q2794" s="10" t="s">
        <v>8322</v>
      </c>
      <c r="R2794" t="s">
        <v>8323</v>
      </c>
      <c r="S2794" s="16">
        <f t="shared" si="174"/>
        <v>42596.644699074073</v>
      </c>
      <c r="T2794" s="16">
        <f t="shared" si="175"/>
        <v>42607.165972222225</v>
      </c>
    </row>
    <row r="2795" spans="1:20" ht="48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 t="shared" si="172"/>
        <v>136</v>
      </c>
      <c r="P2795">
        <f t="shared" si="173"/>
        <v>15.15</v>
      </c>
      <c r="Q2795" s="10" t="s">
        <v>8322</v>
      </c>
      <c r="R2795" t="s">
        <v>8323</v>
      </c>
      <c r="S2795" s="16">
        <f t="shared" si="174"/>
        <v>42461.689745370371</v>
      </c>
      <c r="T2795" s="16">
        <f t="shared" si="175"/>
        <v>42521.689745370371</v>
      </c>
    </row>
    <row r="2796" spans="1:20" ht="48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 t="shared" si="172"/>
        <v>127</v>
      </c>
      <c r="P2796">
        <f t="shared" si="173"/>
        <v>25.4</v>
      </c>
      <c r="Q2796" s="10" t="s">
        <v>8322</v>
      </c>
      <c r="R2796" t="s">
        <v>8323</v>
      </c>
      <c r="S2796" s="16">
        <f t="shared" si="174"/>
        <v>42401.945219907408</v>
      </c>
      <c r="T2796" s="16">
        <f t="shared" si="175"/>
        <v>42418.895833333328</v>
      </c>
    </row>
    <row r="2797" spans="1:20" ht="48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143</v>
      </c>
      <c r="P2797">
        <f t="shared" si="173"/>
        <v>21.5</v>
      </c>
      <c r="Q2797" s="10" t="s">
        <v>8322</v>
      </c>
      <c r="R2797" t="s">
        <v>8323</v>
      </c>
      <c r="S2797" s="16">
        <f t="shared" si="174"/>
        <v>42160.651817129634</v>
      </c>
      <c r="T2797" s="16">
        <f t="shared" si="175"/>
        <v>42190.651817129634</v>
      </c>
    </row>
    <row r="2798" spans="1:20" ht="48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 t="shared" si="172"/>
        <v>0</v>
      </c>
      <c r="P2798">
        <f t="shared" si="173"/>
        <v>0</v>
      </c>
      <c r="Q2798" s="10" t="s">
        <v>8322</v>
      </c>
      <c r="R2798" t="s">
        <v>8323</v>
      </c>
      <c r="S2798" s="16">
        <f t="shared" si="174"/>
        <v>41948.957465277781</v>
      </c>
      <c r="T2798" s="16">
        <f t="shared" si="175"/>
        <v>41963.957465277781</v>
      </c>
    </row>
    <row r="2799" spans="1:20" ht="48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 t="shared" si="172"/>
        <v>29</v>
      </c>
      <c r="P2799">
        <f t="shared" si="173"/>
        <v>14.33</v>
      </c>
      <c r="Q2799" s="10" t="s">
        <v>8322</v>
      </c>
      <c r="R2799" t="s">
        <v>8323</v>
      </c>
      <c r="S2799" s="16">
        <f t="shared" si="174"/>
        <v>42512.626747685179</v>
      </c>
      <c r="T2799" s="16">
        <f t="shared" si="175"/>
        <v>42572.626747685179</v>
      </c>
    </row>
    <row r="2800" spans="1:20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172"/>
        <v>149</v>
      </c>
      <c r="P2800">
        <f t="shared" si="173"/>
        <v>15.13</v>
      </c>
      <c r="Q2800" s="10" t="s">
        <v>8322</v>
      </c>
      <c r="R2800" t="s">
        <v>8323</v>
      </c>
      <c r="S2800" s="16">
        <f t="shared" si="174"/>
        <v>42433.761886574073</v>
      </c>
      <c r="T2800" s="16">
        <f t="shared" si="175"/>
        <v>42442.916666666672</v>
      </c>
    </row>
    <row r="2801" spans="1:20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172"/>
        <v>129</v>
      </c>
      <c r="P2801">
        <f t="shared" si="173"/>
        <v>30.71</v>
      </c>
      <c r="Q2801" s="10" t="s">
        <v>8322</v>
      </c>
      <c r="R2801" t="s">
        <v>8323</v>
      </c>
      <c r="S2801" s="16">
        <f t="shared" si="174"/>
        <v>42309.191307870366</v>
      </c>
      <c r="T2801" s="16">
        <f t="shared" si="175"/>
        <v>42338.9375</v>
      </c>
    </row>
    <row r="2802" spans="1:20" ht="32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159</v>
      </c>
      <c r="P2802">
        <f t="shared" si="173"/>
        <v>18</v>
      </c>
      <c r="Q2802" s="10" t="s">
        <v>8322</v>
      </c>
      <c r="R2802" t="s">
        <v>8323</v>
      </c>
      <c r="S2802" s="16">
        <f t="shared" si="174"/>
        <v>42628.650208333333</v>
      </c>
      <c r="T2802" s="16">
        <f t="shared" si="175"/>
        <v>42659.650208333333</v>
      </c>
    </row>
    <row r="2803" spans="1:20" ht="48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 t="shared" si="172"/>
        <v>138</v>
      </c>
      <c r="P2803">
        <f t="shared" si="173"/>
        <v>28.32</v>
      </c>
      <c r="Q2803" s="10" t="s">
        <v>8322</v>
      </c>
      <c r="R2803" t="s">
        <v>8323</v>
      </c>
      <c r="S2803" s="16">
        <f t="shared" si="174"/>
        <v>42410.017199074078</v>
      </c>
      <c r="T2803" s="16">
        <f t="shared" si="175"/>
        <v>42430.999305555553</v>
      </c>
    </row>
    <row r="2804" spans="1:20" ht="48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 t="shared" si="172"/>
        <v>169</v>
      </c>
      <c r="P2804">
        <f t="shared" si="173"/>
        <v>45.62</v>
      </c>
      <c r="Q2804" s="10" t="s">
        <v>8322</v>
      </c>
      <c r="R2804" t="s">
        <v>8323</v>
      </c>
      <c r="S2804" s="16">
        <f t="shared" si="174"/>
        <v>41881.361342592594</v>
      </c>
      <c r="T2804" s="16">
        <f t="shared" si="175"/>
        <v>41911.361342592594</v>
      </c>
    </row>
    <row r="2805" spans="1:20" ht="48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 t="shared" si="172"/>
        <v>144</v>
      </c>
      <c r="P2805">
        <f t="shared" si="173"/>
        <v>22.91</v>
      </c>
      <c r="Q2805" s="10" t="s">
        <v>8322</v>
      </c>
      <c r="R2805" t="s">
        <v>8323</v>
      </c>
      <c r="S2805" s="16">
        <f t="shared" si="174"/>
        <v>42139.816840277781</v>
      </c>
      <c r="T2805" s="16">
        <f t="shared" si="175"/>
        <v>42181.875</v>
      </c>
    </row>
    <row r="2806" spans="1:20" ht="48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 t="shared" si="172"/>
        <v>101</v>
      </c>
      <c r="P2806">
        <f t="shared" si="173"/>
        <v>59.17</v>
      </c>
      <c r="Q2806" s="10" t="s">
        <v>8322</v>
      </c>
      <c r="R2806" t="s">
        <v>8323</v>
      </c>
      <c r="S2806" s="16">
        <f t="shared" si="174"/>
        <v>42230.662731481483</v>
      </c>
      <c r="T2806" s="16">
        <f t="shared" si="175"/>
        <v>42245.165972222225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8322</v>
      </c>
      <c r="R2807" t="s">
        <v>8323</v>
      </c>
      <c r="S2807" s="16">
        <f t="shared" si="174"/>
        <v>42213.505474537036</v>
      </c>
      <c r="T2807" s="16">
        <f t="shared" si="175"/>
        <v>42238.505474537036</v>
      </c>
    </row>
    <row r="2808" spans="1:20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172"/>
        <v>33</v>
      </c>
      <c r="P2808">
        <f t="shared" si="173"/>
        <v>26</v>
      </c>
      <c r="Q2808" s="10" t="s">
        <v>8322</v>
      </c>
      <c r="R2808" t="s">
        <v>8323</v>
      </c>
      <c r="S2808" s="16">
        <f t="shared" si="174"/>
        <v>42047.07640046296</v>
      </c>
      <c r="T2808" s="16">
        <f t="shared" si="175"/>
        <v>42077.034733796296</v>
      </c>
    </row>
    <row r="2809" spans="1:20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172"/>
        <v>113</v>
      </c>
      <c r="P2809">
        <f t="shared" si="173"/>
        <v>30</v>
      </c>
      <c r="Q2809" s="10" t="s">
        <v>8322</v>
      </c>
      <c r="R2809" t="s">
        <v>8323</v>
      </c>
      <c r="S2809" s="16">
        <f t="shared" si="174"/>
        <v>42064.785613425927</v>
      </c>
      <c r="T2809" s="16">
        <f t="shared" si="175"/>
        <v>42099.743946759263</v>
      </c>
    </row>
    <row r="2810" spans="1:20" ht="48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 t="shared" ref="O2810:O2873" si="176">ROUND(E2810/D2810*100,0)</f>
        <v>100</v>
      </c>
      <c r="P2810">
        <f t="shared" ref="P2810:P2873" si="177">IFERROR(ROUND(E2810/L2810,2),0)</f>
        <v>30.77</v>
      </c>
      <c r="Q2810" s="10" t="s">
        <v>8322</v>
      </c>
      <c r="R2810" t="s">
        <v>8323</v>
      </c>
      <c r="S2810" s="16">
        <f t="shared" ref="S2810:S2873" si="178">(((J2810/60)/60)/24)+DATE(1970,1,1)</f>
        <v>42689.214988425927</v>
      </c>
      <c r="T2810" s="16">
        <f t="shared" ref="T2810:T2873" si="179">(((I2810/60)/60)/24)+DATE(1970,1,1)</f>
        <v>42700.25</v>
      </c>
    </row>
    <row r="2811" spans="1:20" ht="48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 t="shared" si="176"/>
        <v>38</v>
      </c>
      <c r="P2811">
        <f t="shared" si="177"/>
        <v>11.62</v>
      </c>
      <c r="Q2811" s="10" t="s">
        <v>8322</v>
      </c>
      <c r="R2811" t="s">
        <v>8323</v>
      </c>
      <c r="S2811" s="16">
        <f t="shared" si="178"/>
        <v>41765.92465277778</v>
      </c>
      <c r="T2811" s="16">
        <f t="shared" si="179"/>
        <v>41775.92465277778</v>
      </c>
    </row>
    <row r="2812" spans="1:20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176"/>
        <v>108</v>
      </c>
      <c r="P2812">
        <f t="shared" si="177"/>
        <v>44.09</v>
      </c>
      <c r="Q2812" s="10" t="s">
        <v>8322</v>
      </c>
      <c r="R2812" t="s">
        <v>8323</v>
      </c>
      <c r="S2812" s="16">
        <f t="shared" si="178"/>
        <v>42746.261782407411</v>
      </c>
      <c r="T2812" s="16">
        <f t="shared" si="179"/>
        <v>42784.207638888889</v>
      </c>
    </row>
    <row r="2813" spans="1:20" ht="48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 t="shared" si="176"/>
        <v>101</v>
      </c>
      <c r="P2813">
        <f t="shared" si="177"/>
        <v>25.16</v>
      </c>
      <c r="Q2813" s="10" t="s">
        <v>8322</v>
      </c>
      <c r="R2813" t="s">
        <v>8323</v>
      </c>
      <c r="S2813" s="16">
        <f t="shared" si="178"/>
        <v>42535.049849537041</v>
      </c>
      <c r="T2813" s="16">
        <f t="shared" si="179"/>
        <v>42556.049849537041</v>
      </c>
    </row>
    <row r="2814" spans="1:20" ht="48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 t="shared" si="176"/>
        <v>122</v>
      </c>
      <c r="P2814">
        <f t="shared" si="177"/>
        <v>27.73</v>
      </c>
      <c r="Q2814" s="10" t="s">
        <v>8322</v>
      </c>
      <c r="R2814" t="s">
        <v>8323</v>
      </c>
      <c r="S2814" s="16">
        <f t="shared" si="178"/>
        <v>42278.453668981485</v>
      </c>
      <c r="T2814" s="16">
        <f t="shared" si="179"/>
        <v>42296.458333333328</v>
      </c>
    </row>
    <row r="2815" spans="1:20" ht="48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 t="shared" si="176"/>
        <v>133</v>
      </c>
      <c r="P2815">
        <f t="shared" si="177"/>
        <v>51.23</v>
      </c>
      <c r="Q2815" s="10" t="s">
        <v>8322</v>
      </c>
      <c r="R2815" t="s">
        <v>8323</v>
      </c>
      <c r="S2815" s="16">
        <f t="shared" si="178"/>
        <v>41900.243159722224</v>
      </c>
      <c r="T2815" s="16">
        <f t="shared" si="179"/>
        <v>41922.458333333336</v>
      </c>
    </row>
    <row r="2816" spans="1:20" ht="48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 t="shared" si="176"/>
        <v>1</v>
      </c>
      <c r="P2816">
        <f t="shared" si="177"/>
        <v>5</v>
      </c>
      <c r="Q2816" s="10" t="s">
        <v>8322</v>
      </c>
      <c r="R2816" t="s">
        <v>8323</v>
      </c>
      <c r="S2816" s="16">
        <f t="shared" si="178"/>
        <v>42453.428240740745</v>
      </c>
      <c r="T2816" s="16">
        <f t="shared" si="179"/>
        <v>42483.428240740745</v>
      </c>
    </row>
    <row r="2817" spans="1:20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176"/>
        <v>5</v>
      </c>
      <c r="P2817">
        <f t="shared" si="177"/>
        <v>5.75</v>
      </c>
      <c r="Q2817" s="10" t="s">
        <v>8322</v>
      </c>
      <c r="R2817" t="s">
        <v>8323</v>
      </c>
      <c r="S2817" s="16">
        <f t="shared" si="178"/>
        <v>41811.555462962962</v>
      </c>
      <c r="T2817" s="16">
        <f t="shared" si="179"/>
        <v>41812.875</v>
      </c>
    </row>
    <row r="2818" spans="1:20" ht="48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 t="shared" si="176"/>
        <v>108</v>
      </c>
      <c r="P2818">
        <f t="shared" si="177"/>
        <v>33.75</v>
      </c>
      <c r="Q2818" s="10" t="s">
        <v>8322</v>
      </c>
      <c r="R2818" t="s">
        <v>8323</v>
      </c>
      <c r="S2818" s="16">
        <f t="shared" si="178"/>
        <v>42788.565208333333</v>
      </c>
      <c r="T2818" s="16">
        <f t="shared" si="179"/>
        <v>42818.523541666669</v>
      </c>
    </row>
    <row r="2819" spans="1:20" ht="48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 t="shared" si="176"/>
        <v>128</v>
      </c>
      <c r="P2819">
        <f t="shared" si="177"/>
        <v>29.05</v>
      </c>
      <c r="Q2819" s="10" t="s">
        <v>8322</v>
      </c>
      <c r="R2819" t="s">
        <v>8323</v>
      </c>
      <c r="S2819" s="16">
        <f t="shared" si="178"/>
        <v>42789.462430555555</v>
      </c>
      <c r="T2819" s="16">
        <f t="shared" si="179"/>
        <v>42825.957638888889</v>
      </c>
    </row>
    <row r="2820" spans="1:20" ht="64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 t="shared" si="176"/>
        <v>52</v>
      </c>
      <c r="P2820">
        <f t="shared" si="177"/>
        <v>32.25</v>
      </c>
      <c r="Q2820" s="10" t="s">
        <v>8322</v>
      </c>
      <c r="R2820" t="s">
        <v>8323</v>
      </c>
      <c r="S2820" s="16">
        <f t="shared" si="178"/>
        <v>42800.753333333334</v>
      </c>
      <c r="T2820" s="16">
        <f t="shared" si="179"/>
        <v>42841.833333333328</v>
      </c>
    </row>
    <row r="2821" spans="1:20" ht="48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 t="shared" si="176"/>
        <v>109</v>
      </c>
      <c r="P2821">
        <f t="shared" si="177"/>
        <v>36.33</v>
      </c>
      <c r="Q2821" s="10" t="s">
        <v>8322</v>
      </c>
      <c r="R2821" t="s">
        <v>8323</v>
      </c>
      <c r="S2821" s="16">
        <f t="shared" si="178"/>
        <v>41779.310034722221</v>
      </c>
      <c r="T2821" s="16">
        <f t="shared" si="179"/>
        <v>41805.666666666664</v>
      </c>
    </row>
    <row r="2822" spans="1:20" ht="48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 t="shared" si="176"/>
        <v>133</v>
      </c>
      <c r="P2822">
        <f t="shared" si="177"/>
        <v>26.61</v>
      </c>
      <c r="Q2822" s="10" t="s">
        <v>8322</v>
      </c>
      <c r="R2822" t="s">
        <v>8323</v>
      </c>
      <c r="S2822" s="16">
        <f t="shared" si="178"/>
        <v>42758.368078703701</v>
      </c>
      <c r="T2822" s="16">
        <f t="shared" si="179"/>
        <v>42786.368078703701</v>
      </c>
    </row>
    <row r="2823" spans="1:20" ht="48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 t="shared" si="176"/>
        <v>114</v>
      </c>
      <c r="P2823">
        <f t="shared" si="177"/>
        <v>40.71</v>
      </c>
      <c r="Q2823" s="10" t="s">
        <v>8322</v>
      </c>
      <c r="R2823" t="s">
        <v>8323</v>
      </c>
      <c r="S2823" s="16">
        <f t="shared" si="178"/>
        <v>42232.702546296292</v>
      </c>
      <c r="T2823" s="16">
        <f t="shared" si="179"/>
        <v>42264.165972222225</v>
      </c>
    </row>
    <row r="2824" spans="1:20" ht="48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 t="shared" si="176"/>
        <v>108</v>
      </c>
      <c r="P2824">
        <f t="shared" si="177"/>
        <v>33.75</v>
      </c>
      <c r="Q2824" s="10" t="s">
        <v>8322</v>
      </c>
      <c r="R2824" t="s">
        <v>8323</v>
      </c>
      <c r="S2824" s="16">
        <f t="shared" si="178"/>
        <v>41990.585486111115</v>
      </c>
      <c r="T2824" s="16">
        <f t="shared" si="179"/>
        <v>42035.585486111115</v>
      </c>
    </row>
    <row r="2825" spans="1:20" ht="48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 t="shared" si="176"/>
        <v>107</v>
      </c>
      <c r="P2825">
        <f t="shared" si="177"/>
        <v>35.799999999999997</v>
      </c>
      <c r="Q2825" s="10" t="s">
        <v>8322</v>
      </c>
      <c r="R2825" t="s">
        <v>8323</v>
      </c>
      <c r="S2825" s="16">
        <f t="shared" si="178"/>
        <v>41914.100289351853</v>
      </c>
      <c r="T2825" s="16">
        <f t="shared" si="179"/>
        <v>41928.165972222225</v>
      </c>
    </row>
    <row r="2826" spans="1:20" ht="48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 t="shared" si="176"/>
        <v>130</v>
      </c>
      <c r="P2826">
        <f t="shared" si="177"/>
        <v>50</v>
      </c>
      <c r="Q2826" s="10" t="s">
        <v>8322</v>
      </c>
      <c r="R2826" t="s">
        <v>8323</v>
      </c>
      <c r="S2826" s="16">
        <f t="shared" si="178"/>
        <v>42053.106111111112</v>
      </c>
      <c r="T2826" s="16">
        <f t="shared" si="179"/>
        <v>42112.025694444441</v>
      </c>
    </row>
    <row r="2827" spans="1:20" ht="48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 t="shared" si="176"/>
        <v>315</v>
      </c>
      <c r="P2827">
        <f t="shared" si="177"/>
        <v>35.799999999999997</v>
      </c>
      <c r="Q2827" s="10" t="s">
        <v>8322</v>
      </c>
      <c r="R2827" t="s">
        <v>8323</v>
      </c>
      <c r="S2827" s="16">
        <f t="shared" si="178"/>
        <v>42479.432291666672</v>
      </c>
      <c r="T2827" s="16">
        <f t="shared" si="179"/>
        <v>42492.958333333328</v>
      </c>
    </row>
    <row r="2828" spans="1:20" ht="48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 t="shared" si="176"/>
        <v>218</v>
      </c>
      <c r="P2828">
        <f t="shared" si="177"/>
        <v>54.5</v>
      </c>
      <c r="Q2828" s="10" t="s">
        <v>8322</v>
      </c>
      <c r="R2828" t="s">
        <v>8323</v>
      </c>
      <c r="S2828" s="16">
        <f t="shared" si="178"/>
        <v>42056.091631944444</v>
      </c>
      <c r="T2828" s="16">
        <f t="shared" si="179"/>
        <v>42070.204861111109</v>
      </c>
    </row>
    <row r="2829" spans="1:20" ht="48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 t="shared" si="176"/>
        <v>221</v>
      </c>
      <c r="P2829">
        <f t="shared" si="177"/>
        <v>61.39</v>
      </c>
      <c r="Q2829" s="10" t="s">
        <v>8322</v>
      </c>
      <c r="R2829" t="s">
        <v>8323</v>
      </c>
      <c r="S2829" s="16">
        <f t="shared" si="178"/>
        <v>42107.067557870367</v>
      </c>
      <c r="T2829" s="16">
        <f t="shared" si="179"/>
        <v>42137.067557870367</v>
      </c>
    </row>
    <row r="2830" spans="1:20" ht="48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 t="shared" si="176"/>
        <v>223</v>
      </c>
      <c r="P2830">
        <f t="shared" si="177"/>
        <v>61.94</v>
      </c>
      <c r="Q2830" s="10" t="s">
        <v>8322</v>
      </c>
      <c r="R2830" t="s">
        <v>8323</v>
      </c>
      <c r="S2830" s="16">
        <f t="shared" si="178"/>
        <v>41830.545694444445</v>
      </c>
      <c r="T2830" s="16">
        <f t="shared" si="179"/>
        <v>41859.936111111114</v>
      </c>
    </row>
    <row r="2831" spans="1:20" ht="48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 t="shared" si="176"/>
        <v>100</v>
      </c>
      <c r="P2831">
        <f t="shared" si="177"/>
        <v>41.67</v>
      </c>
      <c r="Q2831" s="10" t="s">
        <v>8322</v>
      </c>
      <c r="R2831" t="s">
        <v>8323</v>
      </c>
      <c r="S2831" s="16">
        <f t="shared" si="178"/>
        <v>42446.845543981486</v>
      </c>
      <c r="T2831" s="16">
        <f t="shared" si="179"/>
        <v>42496.845543981486</v>
      </c>
    </row>
    <row r="2832" spans="1:20" ht="32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 t="shared" si="176"/>
        <v>184</v>
      </c>
      <c r="P2832">
        <f t="shared" si="177"/>
        <v>24.21</v>
      </c>
      <c r="Q2832" s="10" t="s">
        <v>8322</v>
      </c>
      <c r="R2832" t="s">
        <v>8323</v>
      </c>
      <c r="S2832" s="16">
        <f t="shared" si="178"/>
        <v>42140.712314814817</v>
      </c>
      <c r="T2832" s="16">
        <f t="shared" si="179"/>
        <v>42154.756944444445</v>
      </c>
    </row>
    <row r="2833" spans="1:20" ht="48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 t="shared" si="176"/>
        <v>122</v>
      </c>
      <c r="P2833">
        <f t="shared" si="177"/>
        <v>203.33</v>
      </c>
      <c r="Q2833" s="10" t="s">
        <v>8322</v>
      </c>
      <c r="R2833" t="s">
        <v>8323</v>
      </c>
      <c r="S2833" s="16">
        <f t="shared" si="178"/>
        <v>42152.503495370373</v>
      </c>
      <c r="T2833" s="16">
        <f t="shared" si="179"/>
        <v>42172.503495370373</v>
      </c>
    </row>
    <row r="2834" spans="1:20" ht="48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 t="shared" si="176"/>
        <v>211</v>
      </c>
      <c r="P2834">
        <f t="shared" si="177"/>
        <v>58.61</v>
      </c>
      <c r="Q2834" s="10" t="s">
        <v>8322</v>
      </c>
      <c r="R2834" t="s">
        <v>8323</v>
      </c>
      <c r="S2834" s="16">
        <f t="shared" si="178"/>
        <v>41808.991944444446</v>
      </c>
      <c r="T2834" s="16">
        <f t="shared" si="179"/>
        <v>41838.991944444446</v>
      </c>
    </row>
    <row r="2835" spans="1:20" ht="48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 t="shared" si="176"/>
        <v>124</v>
      </c>
      <c r="P2835">
        <f t="shared" si="177"/>
        <v>29.43</v>
      </c>
      <c r="Q2835" s="10" t="s">
        <v>8322</v>
      </c>
      <c r="R2835" t="s">
        <v>8323</v>
      </c>
      <c r="S2835" s="16">
        <f t="shared" si="178"/>
        <v>42544.814328703709</v>
      </c>
      <c r="T2835" s="16">
        <f t="shared" si="179"/>
        <v>42582.873611111107</v>
      </c>
    </row>
    <row r="2836" spans="1:20" ht="48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 t="shared" si="176"/>
        <v>130</v>
      </c>
      <c r="P2836">
        <f t="shared" si="177"/>
        <v>46.43</v>
      </c>
      <c r="Q2836" s="10" t="s">
        <v>8322</v>
      </c>
      <c r="R2836" t="s">
        <v>8323</v>
      </c>
      <c r="S2836" s="16">
        <f t="shared" si="178"/>
        <v>42053.733078703706</v>
      </c>
      <c r="T2836" s="16">
        <f t="shared" si="179"/>
        <v>42063.207638888889</v>
      </c>
    </row>
    <row r="2837" spans="1:20" ht="48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 t="shared" si="176"/>
        <v>152</v>
      </c>
      <c r="P2837">
        <f t="shared" si="177"/>
        <v>19.489999999999998</v>
      </c>
      <c r="Q2837" s="10" t="s">
        <v>8322</v>
      </c>
      <c r="R2837" t="s">
        <v>8323</v>
      </c>
      <c r="S2837" s="16">
        <f t="shared" si="178"/>
        <v>42036.704525462963</v>
      </c>
      <c r="T2837" s="16">
        <f t="shared" si="179"/>
        <v>42096.662858796291</v>
      </c>
    </row>
    <row r="2838" spans="1:20" ht="48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 t="shared" si="176"/>
        <v>126</v>
      </c>
      <c r="P2838">
        <f t="shared" si="177"/>
        <v>17.53</v>
      </c>
      <c r="Q2838" s="10" t="s">
        <v>8322</v>
      </c>
      <c r="R2838" t="s">
        <v>8323</v>
      </c>
      <c r="S2838" s="16">
        <f t="shared" si="178"/>
        <v>42480.479861111111</v>
      </c>
      <c r="T2838" s="16">
        <f t="shared" si="179"/>
        <v>42510.479861111111</v>
      </c>
    </row>
    <row r="2839" spans="1:20" ht="48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 t="shared" si="176"/>
        <v>190</v>
      </c>
      <c r="P2839">
        <f t="shared" si="177"/>
        <v>50</v>
      </c>
      <c r="Q2839" s="10" t="s">
        <v>8322</v>
      </c>
      <c r="R2839" t="s">
        <v>8323</v>
      </c>
      <c r="S2839" s="16">
        <f t="shared" si="178"/>
        <v>41852.527222222219</v>
      </c>
      <c r="T2839" s="16">
        <f t="shared" si="179"/>
        <v>41866.527222222219</v>
      </c>
    </row>
    <row r="2840" spans="1:20" ht="48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 t="shared" si="176"/>
        <v>139</v>
      </c>
      <c r="P2840">
        <f t="shared" si="177"/>
        <v>57.92</v>
      </c>
      <c r="Q2840" s="10" t="s">
        <v>8322</v>
      </c>
      <c r="R2840" t="s">
        <v>8323</v>
      </c>
      <c r="S2840" s="16">
        <f t="shared" si="178"/>
        <v>42643.632858796293</v>
      </c>
      <c r="T2840" s="16">
        <f t="shared" si="179"/>
        <v>42672.125</v>
      </c>
    </row>
    <row r="2841" spans="1:20" ht="48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 t="shared" si="176"/>
        <v>215</v>
      </c>
      <c r="P2841">
        <f t="shared" si="177"/>
        <v>35.770000000000003</v>
      </c>
      <c r="Q2841" s="10" t="s">
        <v>8322</v>
      </c>
      <c r="R2841" t="s">
        <v>8323</v>
      </c>
      <c r="S2841" s="16">
        <f t="shared" si="178"/>
        <v>41841.820486111108</v>
      </c>
      <c r="T2841" s="16">
        <f t="shared" si="179"/>
        <v>41882.833333333336</v>
      </c>
    </row>
    <row r="2842" spans="1:20" ht="48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 t="shared" si="176"/>
        <v>158</v>
      </c>
      <c r="P2842">
        <f t="shared" si="177"/>
        <v>79.099999999999994</v>
      </c>
      <c r="Q2842" s="10" t="s">
        <v>8322</v>
      </c>
      <c r="R2842" t="s">
        <v>8323</v>
      </c>
      <c r="S2842" s="16">
        <f t="shared" si="178"/>
        <v>42121.249814814815</v>
      </c>
      <c r="T2842" s="16">
        <f t="shared" si="179"/>
        <v>42142.249814814815</v>
      </c>
    </row>
    <row r="2843" spans="1:20" ht="48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 t="shared" si="176"/>
        <v>110</v>
      </c>
      <c r="P2843">
        <f t="shared" si="177"/>
        <v>55</v>
      </c>
      <c r="Q2843" s="10" t="s">
        <v>8322</v>
      </c>
      <c r="R2843" t="s">
        <v>8323</v>
      </c>
      <c r="S2843" s="16">
        <f t="shared" si="178"/>
        <v>42020.846666666665</v>
      </c>
      <c r="T2843" s="16">
        <f t="shared" si="179"/>
        <v>42037.207638888889</v>
      </c>
    </row>
    <row r="2844" spans="1:20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176"/>
        <v>106</v>
      </c>
      <c r="P2844">
        <f t="shared" si="177"/>
        <v>75.709999999999994</v>
      </c>
      <c r="Q2844" s="10" t="s">
        <v>8322</v>
      </c>
      <c r="R2844" t="s">
        <v>8323</v>
      </c>
      <c r="S2844" s="16">
        <f t="shared" si="178"/>
        <v>42214.6956712963</v>
      </c>
      <c r="T2844" s="16">
        <f t="shared" si="179"/>
        <v>42225.666666666672</v>
      </c>
    </row>
    <row r="2845" spans="1:20" ht="48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 t="shared" si="176"/>
        <v>132</v>
      </c>
      <c r="P2845">
        <f t="shared" si="177"/>
        <v>36.67</v>
      </c>
      <c r="Q2845" s="10" t="s">
        <v>8322</v>
      </c>
      <c r="R2845" t="s">
        <v>8323</v>
      </c>
      <c r="S2845" s="16">
        <f t="shared" si="178"/>
        <v>42177.761782407411</v>
      </c>
      <c r="T2845" s="16">
        <f t="shared" si="179"/>
        <v>42198.041666666672</v>
      </c>
    </row>
    <row r="2846" spans="1:20" ht="48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 t="shared" si="176"/>
        <v>126</v>
      </c>
      <c r="P2846">
        <f t="shared" si="177"/>
        <v>78.88</v>
      </c>
      <c r="Q2846" s="10" t="s">
        <v>8322</v>
      </c>
      <c r="R2846" t="s">
        <v>8323</v>
      </c>
      <c r="S2846" s="16">
        <f t="shared" si="178"/>
        <v>42289.761192129634</v>
      </c>
      <c r="T2846" s="16">
        <f t="shared" si="179"/>
        <v>42319.802858796291</v>
      </c>
    </row>
    <row r="2847" spans="1:20" ht="48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 t="shared" si="176"/>
        <v>105</v>
      </c>
      <c r="P2847">
        <f t="shared" si="177"/>
        <v>21.1</v>
      </c>
      <c r="Q2847" s="10" t="s">
        <v>8322</v>
      </c>
      <c r="R2847" t="s">
        <v>8323</v>
      </c>
      <c r="S2847" s="16">
        <f t="shared" si="178"/>
        <v>42555.671944444446</v>
      </c>
      <c r="T2847" s="16">
        <f t="shared" si="179"/>
        <v>42583.791666666672</v>
      </c>
    </row>
    <row r="2848" spans="1:20" ht="32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 t="shared" si="176"/>
        <v>100</v>
      </c>
      <c r="P2848">
        <f t="shared" si="177"/>
        <v>55.56</v>
      </c>
      <c r="Q2848" s="10" t="s">
        <v>8322</v>
      </c>
      <c r="R2848" t="s">
        <v>8323</v>
      </c>
      <c r="S2848" s="16">
        <f t="shared" si="178"/>
        <v>42146.570393518516</v>
      </c>
      <c r="T2848" s="16">
        <f t="shared" si="179"/>
        <v>42176.570393518516</v>
      </c>
    </row>
    <row r="2849" spans="1:20" ht="48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 t="shared" si="176"/>
        <v>100</v>
      </c>
      <c r="P2849">
        <f t="shared" si="177"/>
        <v>35.71</v>
      </c>
      <c r="Q2849" s="10" t="s">
        <v>8322</v>
      </c>
      <c r="R2849" t="s">
        <v>8323</v>
      </c>
      <c r="S2849" s="16">
        <f t="shared" si="178"/>
        <v>42430.762222222227</v>
      </c>
      <c r="T2849" s="16">
        <f t="shared" si="179"/>
        <v>42460.720555555556</v>
      </c>
    </row>
    <row r="2850" spans="1:20" ht="48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 t="shared" si="176"/>
        <v>127</v>
      </c>
      <c r="P2850">
        <f t="shared" si="177"/>
        <v>22.61</v>
      </c>
      <c r="Q2850" s="10" t="s">
        <v>8322</v>
      </c>
      <c r="R2850" t="s">
        <v>8323</v>
      </c>
      <c r="S2850" s="16">
        <f t="shared" si="178"/>
        <v>42503.539976851855</v>
      </c>
      <c r="T2850" s="16">
        <f t="shared" si="179"/>
        <v>42548.791666666672</v>
      </c>
    </row>
    <row r="2851" spans="1:20" ht="48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 t="shared" si="176"/>
        <v>202</v>
      </c>
      <c r="P2851">
        <f t="shared" si="177"/>
        <v>59.41</v>
      </c>
      <c r="Q2851" s="10" t="s">
        <v>8322</v>
      </c>
      <c r="R2851" t="s">
        <v>8323</v>
      </c>
      <c r="S2851" s="16">
        <f t="shared" si="178"/>
        <v>42220.79487268519</v>
      </c>
      <c r="T2851" s="16">
        <f t="shared" si="179"/>
        <v>42246</v>
      </c>
    </row>
    <row r="2852" spans="1:20" ht="48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 t="shared" si="176"/>
        <v>100</v>
      </c>
      <c r="P2852">
        <f t="shared" si="177"/>
        <v>29.41</v>
      </c>
      <c r="Q2852" s="10" t="s">
        <v>8322</v>
      </c>
      <c r="R2852" t="s">
        <v>8323</v>
      </c>
      <c r="S2852" s="16">
        <f t="shared" si="178"/>
        <v>42381.478981481487</v>
      </c>
      <c r="T2852" s="16">
        <f t="shared" si="179"/>
        <v>42402.478981481487</v>
      </c>
    </row>
    <row r="2853" spans="1:20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 t="shared" si="176"/>
        <v>104</v>
      </c>
      <c r="P2853">
        <f t="shared" si="177"/>
        <v>57.78</v>
      </c>
      <c r="Q2853" s="10" t="s">
        <v>8322</v>
      </c>
      <c r="R2853" t="s">
        <v>8323</v>
      </c>
      <c r="S2853" s="16">
        <f t="shared" si="178"/>
        <v>41828.646319444444</v>
      </c>
      <c r="T2853" s="16">
        <f t="shared" si="179"/>
        <v>41861.665972222225</v>
      </c>
    </row>
    <row r="2854" spans="1:20" ht="32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 t="shared" si="176"/>
        <v>121</v>
      </c>
      <c r="P2854">
        <f t="shared" si="177"/>
        <v>33.67</v>
      </c>
      <c r="Q2854" s="10" t="s">
        <v>8322</v>
      </c>
      <c r="R2854" t="s">
        <v>8323</v>
      </c>
      <c r="S2854" s="16">
        <f t="shared" si="178"/>
        <v>41882.585648148146</v>
      </c>
      <c r="T2854" s="16">
        <f t="shared" si="179"/>
        <v>41912.666666666664</v>
      </c>
    </row>
    <row r="2855" spans="1:20" ht="32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 t="shared" si="176"/>
        <v>114</v>
      </c>
      <c r="P2855">
        <f t="shared" si="177"/>
        <v>27.14</v>
      </c>
      <c r="Q2855" s="10" t="s">
        <v>8322</v>
      </c>
      <c r="R2855" t="s">
        <v>8323</v>
      </c>
      <c r="S2855" s="16">
        <f t="shared" si="178"/>
        <v>41779.724224537036</v>
      </c>
      <c r="T2855" s="16">
        <f t="shared" si="179"/>
        <v>41805.666666666664</v>
      </c>
    </row>
    <row r="2856" spans="1:20" ht="48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176"/>
        <v>239</v>
      </c>
      <c r="P2856">
        <f t="shared" si="177"/>
        <v>26.02</v>
      </c>
      <c r="Q2856" s="10" t="s">
        <v>8322</v>
      </c>
      <c r="R2856" t="s">
        <v>8323</v>
      </c>
      <c r="S2856" s="16">
        <f t="shared" si="178"/>
        <v>42032.716145833328</v>
      </c>
      <c r="T2856" s="16">
        <f t="shared" si="179"/>
        <v>42062.716145833328</v>
      </c>
    </row>
    <row r="2857" spans="1:20" ht="48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 t="shared" si="176"/>
        <v>100</v>
      </c>
      <c r="P2857">
        <f t="shared" si="177"/>
        <v>62.63</v>
      </c>
      <c r="Q2857" s="10" t="s">
        <v>8322</v>
      </c>
      <c r="R2857" t="s">
        <v>8323</v>
      </c>
      <c r="S2857" s="16">
        <f t="shared" si="178"/>
        <v>42593.865405092598</v>
      </c>
      <c r="T2857" s="16">
        <f t="shared" si="179"/>
        <v>42613.865405092598</v>
      </c>
    </row>
    <row r="2858" spans="1:20" ht="48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 t="shared" si="176"/>
        <v>106</v>
      </c>
      <c r="P2858">
        <f t="shared" si="177"/>
        <v>58.9</v>
      </c>
      <c r="Q2858" s="10" t="s">
        <v>8322</v>
      </c>
      <c r="R2858" t="s">
        <v>8323</v>
      </c>
      <c r="S2858" s="16">
        <f t="shared" si="178"/>
        <v>41927.848900462966</v>
      </c>
      <c r="T2858" s="16">
        <f t="shared" si="179"/>
        <v>41948.890567129631</v>
      </c>
    </row>
    <row r="2859" spans="1:20" ht="48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176"/>
        <v>2</v>
      </c>
      <c r="P2859">
        <f t="shared" si="177"/>
        <v>10</v>
      </c>
      <c r="Q2859" s="10" t="s">
        <v>8322</v>
      </c>
      <c r="R2859" t="s">
        <v>8323</v>
      </c>
      <c r="S2859" s="16">
        <f t="shared" si="178"/>
        <v>42128.431064814817</v>
      </c>
      <c r="T2859" s="16">
        <f t="shared" si="179"/>
        <v>42146.875</v>
      </c>
    </row>
    <row r="2860" spans="1:20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176"/>
        <v>20</v>
      </c>
      <c r="P2860">
        <f t="shared" si="177"/>
        <v>100</v>
      </c>
      <c r="Q2860" s="10" t="s">
        <v>8322</v>
      </c>
      <c r="R2860" t="s">
        <v>8323</v>
      </c>
      <c r="S2860" s="16">
        <f t="shared" si="178"/>
        <v>42125.644467592589</v>
      </c>
      <c r="T2860" s="16">
        <f t="shared" si="179"/>
        <v>42155.644467592589</v>
      </c>
    </row>
    <row r="2861" spans="1:20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0</v>
      </c>
      <c r="P2861">
        <f t="shared" si="177"/>
        <v>1</v>
      </c>
      <c r="Q2861" s="10" t="s">
        <v>8322</v>
      </c>
      <c r="R2861" t="s">
        <v>8323</v>
      </c>
      <c r="S2861" s="16">
        <f t="shared" si="178"/>
        <v>41890.16269675926</v>
      </c>
      <c r="T2861" s="16">
        <f t="shared" si="179"/>
        <v>41920.16269675926</v>
      </c>
    </row>
    <row r="2862" spans="1:20" ht="48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176"/>
        <v>14</v>
      </c>
      <c r="P2862">
        <f t="shared" si="177"/>
        <v>10</v>
      </c>
      <c r="Q2862" s="10" t="s">
        <v>8322</v>
      </c>
      <c r="R2862" t="s">
        <v>8323</v>
      </c>
      <c r="S2862" s="16">
        <f t="shared" si="178"/>
        <v>41869.872685185182</v>
      </c>
      <c r="T2862" s="16">
        <f t="shared" si="179"/>
        <v>41899.872685185182</v>
      </c>
    </row>
    <row r="2863" spans="1:20" ht="32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176"/>
        <v>60</v>
      </c>
      <c r="P2863">
        <f t="shared" si="177"/>
        <v>60</v>
      </c>
      <c r="Q2863" s="10" t="s">
        <v>8322</v>
      </c>
      <c r="R2863" t="s">
        <v>8323</v>
      </c>
      <c r="S2863" s="16">
        <f t="shared" si="178"/>
        <v>42305.670914351853</v>
      </c>
      <c r="T2863" s="16">
        <f t="shared" si="179"/>
        <v>42339.249305555553</v>
      </c>
    </row>
    <row r="2864" spans="1:20" ht="48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176"/>
        <v>0</v>
      </c>
      <c r="P2864">
        <f t="shared" si="177"/>
        <v>0</v>
      </c>
      <c r="Q2864" s="10" t="s">
        <v>8322</v>
      </c>
      <c r="R2864" t="s">
        <v>8323</v>
      </c>
      <c r="S2864" s="16">
        <f t="shared" si="178"/>
        <v>41761.810150462967</v>
      </c>
      <c r="T2864" s="16">
        <f t="shared" si="179"/>
        <v>41768.286805555559</v>
      </c>
    </row>
    <row r="2865" spans="1:20" ht="48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176"/>
        <v>22</v>
      </c>
      <c r="P2865">
        <f t="shared" si="177"/>
        <v>55</v>
      </c>
      <c r="Q2865" s="10" t="s">
        <v>8322</v>
      </c>
      <c r="R2865" t="s">
        <v>8323</v>
      </c>
      <c r="S2865" s="16">
        <f t="shared" si="178"/>
        <v>41928.690138888887</v>
      </c>
      <c r="T2865" s="16">
        <f t="shared" si="179"/>
        <v>41958.833333333328</v>
      </c>
    </row>
    <row r="2866" spans="1:20" ht="48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176"/>
        <v>27</v>
      </c>
      <c r="P2866">
        <f t="shared" si="177"/>
        <v>22.83</v>
      </c>
      <c r="Q2866" s="10" t="s">
        <v>8322</v>
      </c>
      <c r="R2866" t="s">
        <v>8323</v>
      </c>
      <c r="S2866" s="16">
        <f t="shared" si="178"/>
        <v>42475.848067129627</v>
      </c>
      <c r="T2866" s="16">
        <f t="shared" si="179"/>
        <v>42505.848067129627</v>
      </c>
    </row>
    <row r="2867" spans="1:20" ht="48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8322</v>
      </c>
      <c r="R2867" t="s">
        <v>8323</v>
      </c>
      <c r="S2867" s="16">
        <f t="shared" si="178"/>
        <v>42307.539398148147</v>
      </c>
      <c r="T2867" s="16">
        <f t="shared" si="179"/>
        <v>42337.581064814818</v>
      </c>
    </row>
    <row r="2868" spans="1:20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176"/>
        <v>0</v>
      </c>
      <c r="P2868">
        <f t="shared" si="177"/>
        <v>0</v>
      </c>
      <c r="Q2868" s="10" t="s">
        <v>8322</v>
      </c>
      <c r="R2868" t="s">
        <v>8323</v>
      </c>
      <c r="S2868" s="16">
        <f t="shared" si="178"/>
        <v>42421.141469907408</v>
      </c>
      <c r="T2868" s="16">
        <f t="shared" si="179"/>
        <v>42481.099803240737</v>
      </c>
    </row>
    <row r="2869" spans="1:20" ht="48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176"/>
        <v>5</v>
      </c>
      <c r="P2869">
        <f t="shared" si="177"/>
        <v>30</v>
      </c>
      <c r="Q2869" s="10" t="s">
        <v>8322</v>
      </c>
      <c r="R2869" t="s">
        <v>8323</v>
      </c>
      <c r="S2869" s="16">
        <f t="shared" si="178"/>
        <v>42709.546064814815</v>
      </c>
      <c r="T2869" s="16">
        <f t="shared" si="179"/>
        <v>42739.546064814815</v>
      </c>
    </row>
    <row r="2870" spans="1:20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108</v>
      </c>
      <c r="P2870">
        <f t="shared" si="177"/>
        <v>28.19</v>
      </c>
      <c r="Q2870" s="10" t="s">
        <v>8322</v>
      </c>
      <c r="R2870" t="s">
        <v>8323</v>
      </c>
      <c r="S2870" s="16">
        <f t="shared" si="178"/>
        <v>41858.355393518519</v>
      </c>
      <c r="T2870" s="16">
        <f t="shared" si="179"/>
        <v>41882.547222222223</v>
      </c>
    </row>
    <row r="2871" spans="1:20" ht="48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 t="shared" si="176"/>
        <v>142</v>
      </c>
      <c r="P2871">
        <f t="shared" si="177"/>
        <v>29</v>
      </c>
      <c r="Q2871" s="10" t="s">
        <v>8322</v>
      </c>
      <c r="R2871" t="s">
        <v>8323</v>
      </c>
      <c r="S2871" s="16">
        <f t="shared" si="178"/>
        <v>41817.59542824074</v>
      </c>
      <c r="T2871" s="16">
        <f t="shared" si="179"/>
        <v>41847.59542824074</v>
      </c>
    </row>
    <row r="2872" spans="1:20" ht="32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 t="shared" si="176"/>
        <v>105</v>
      </c>
      <c r="P2872">
        <f t="shared" si="177"/>
        <v>29</v>
      </c>
      <c r="Q2872" s="10" t="s">
        <v>8322</v>
      </c>
      <c r="R2872" t="s">
        <v>8323</v>
      </c>
      <c r="S2872" s="16">
        <f t="shared" si="178"/>
        <v>42338.963912037041</v>
      </c>
      <c r="T2872" s="16">
        <f t="shared" si="179"/>
        <v>42353</v>
      </c>
    </row>
    <row r="2873" spans="1:20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176"/>
        <v>0</v>
      </c>
      <c r="P2873">
        <f t="shared" si="177"/>
        <v>0</v>
      </c>
      <c r="Q2873" s="10" t="s">
        <v>8322</v>
      </c>
      <c r="R2873" t="s">
        <v>8323</v>
      </c>
      <c r="S2873" s="16">
        <f t="shared" si="178"/>
        <v>42096.544548611113</v>
      </c>
      <c r="T2873" s="16">
        <f t="shared" si="179"/>
        <v>42126.544548611113</v>
      </c>
    </row>
    <row r="2874" spans="1:20" ht="48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 t="shared" ref="O2874:O2937" si="180">ROUND(E2874/D2874*100,0)</f>
        <v>130</v>
      </c>
      <c r="P2874">
        <f t="shared" ref="P2874:P2937" si="181">IFERROR(ROUND(E2874/L2874,2),0)</f>
        <v>23.64</v>
      </c>
      <c r="Q2874" s="10" t="s">
        <v>8322</v>
      </c>
      <c r="R2874" t="s">
        <v>8323</v>
      </c>
      <c r="S2874" s="16">
        <f t="shared" ref="S2874:S2937" si="182">(((J2874/60)/60)/24)+DATE(1970,1,1)</f>
        <v>42023.634976851856</v>
      </c>
      <c r="T2874" s="16">
        <f t="shared" ref="T2874:T2937" si="183">(((I2874/60)/60)/24)+DATE(1970,1,1)</f>
        <v>42063.634976851856</v>
      </c>
    </row>
    <row r="2875" spans="1:20" ht="48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 t="shared" si="180"/>
        <v>50</v>
      </c>
      <c r="P2875">
        <f t="shared" si="181"/>
        <v>60</v>
      </c>
      <c r="Q2875" s="10" t="s">
        <v>8322</v>
      </c>
      <c r="R2875" t="s">
        <v>8323</v>
      </c>
      <c r="S2875" s="16">
        <f t="shared" si="182"/>
        <v>42370.007766203707</v>
      </c>
      <c r="T2875" s="16">
        <f t="shared" si="183"/>
        <v>42398.981944444444</v>
      </c>
    </row>
    <row r="2876" spans="1:20" ht="48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 t="shared" si="180"/>
        <v>9</v>
      </c>
      <c r="P2876">
        <f t="shared" si="181"/>
        <v>8.5</v>
      </c>
      <c r="Q2876" s="10" t="s">
        <v>8322</v>
      </c>
      <c r="R2876" t="s">
        <v>8323</v>
      </c>
      <c r="S2876" s="16">
        <f t="shared" si="182"/>
        <v>41826.61954861111</v>
      </c>
      <c r="T2876" s="16">
        <f t="shared" si="183"/>
        <v>41856.61954861111</v>
      </c>
    </row>
    <row r="2877" spans="1:20" ht="48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 t="shared" si="180"/>
        <v>118</v>
      </c>
      <c r="P2877">
        <f t="shared" si="181"/>
        <v>29.58</v>
      </c>
      <c r="Q2877" s="10" t="s">
        <v>8322</v>
      </c>
      <c r="R2877" t="s">
        <v>8323</v>
      </c>
      <c r="S2877" s="16">
        <f t="shared" si="182"/>
        <v>42141.541134259256</v>
      </c>
      <c r="T2877" s="16">
        <f t="shared" si="183"/>
        <v>42171.541134259256</v>
      </c>
    </row>
    <row r="2878" spans="1:20" ht="48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 t="shared" si="180"/>
        <v>120</v>
      </c>
      <c r="P2878">
        <f t="shared" si="181"/>
        <v>55.23</v>
      </c>
      <c r="Q2878" s="10" t="s">
        <v>8322</v>
      </c>
      <c r="R2878" t="s">
        <v>8323</v>
      </c>
      <c r="S2878" s="16">
        <f t="shared" si="182"/>
        <v>42600.756041666667</v>
      </c>
      <c r="T2878" s="16">
        <f t="shared" si="183"/>
        <v>42621.756041666667</v>
      </c>
    </row>
    <row r="2879" spans="1:20" ht="48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180"/>
        <v>130</v>
      </c>
      <c r="P2879">
        <f t="shared" si="181"/>
        <v>28.89</v>
      </c>
      <c r="Q2879" s="10" t="s">
        <v>8322</v>
      </c>
      <c r="R2879" t="s">
        <v>8323</v>
      </c>
      <c r="S2879" s="16">
        <f t="shared" si="182"/>
        <v>42093.786840277782</v>
      </c>
      <c r="T2879" s="16">
        <f t="shared" si="183"/>
        <v>42120.26944444445</v>
      </c>
    </row>
    <row r="2880" spans="1:20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 t="shared" si="180"/>
        <v>119</v>
      </c>
      <c r="P2880">
        <f t="shared" si="181"/>
        <v>27.5</v>
      </c>
      <c r="Q2880" s="10" t="s">
        <v>8322</v>
      </c>
      <c r="R2880" t="s">
        <v>8323</v>
      </c>
      <c r="S2880" s="16">
        <f t="shared" si="182"/>
        <v>42101.423541666663</v>
      </c>
      <c r="T2880" s="16">
        <f t="shared" si="183"/>
        <v>42131.423541666663</v>
      </c>
    </row>
    <row r="2881" spans="1:20" ht="48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 t="shared" si="180"/>
        <v>17</v>
      </c>
      <c r="P2881">
        <f t="shared" si="181"/>
        <v>33.33</v>
      </c>
      <c r="Q2881" s="10" t="s">
        <v>8322</v>
      </c>
      <c r="R2881" t="s">
        <v>8323</v>
      </c>
      <c r="S2881" s="16">
        <f t="shared" si="182"/>
        <v>42057.190960648149</v>
      </c>
      <c r="T2881" s="16">
        <f t="shared" si="183"/>
        <v>42087.149293981478</v>
      </c>
    </row>
    <row r="2882" spans="1:20" ht="48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 t="shared" si="180"/>
        <v>38</v>
      </c>
      <c r="P2882">
        <f t="shared" si="181"/>
        <v>56.25</v>
      </c>
      <c r="Q2882" s="10" t="s">
        <v>8322</v>
      </c>
      <c r="R2882" t="s">
        <v>8323</v>
      </c>
      <c r="S2882" s="16">
        <f t="shared" si="182"/>
        <v>42074.219699074078</v>
      </c>
      <c r="T2882" s="16">
        <f t="shared" si="183"/>
        <v>42104.208333333328</v>
      </c>
    </row>
    <row r="2883" spans="1:20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8322</v>
      </c>
      <c r="R2883" t="s">
        <v>8323</v>
      </c>
      <c r="S2883" s="16">
        <f t="shared" si="182"/>
        <v>42730.903726851851</v>
      </c>
      <c r="T2883" s="16">
        <f t="shared" si="183"/>
        <v>42760.903726851851</v>
      </c>
    </row>
    <row r="2884" spans="1:20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180"/>
        <v>115</v>
      </c>
      <c r="P2884">
        <f t="shared" si="181"/>
        <v>51</v>
      </c>
      <c r="Q2884" s="10" t="s">
        <v>8322</v>
      </c>
      <c r="R2884" t="s">
        <v>8323</v>
      </c>
      <c r="S2884" s="16">
        <f t="shared" si="182"/>
        <v>42294.808124999996</v>
      </c>
      <c r="T2884" s="16">
        <f t="shared" si="183"/>
        <v>42305.829166666663</v>
      </c>
    </row>
    <row r="2885" spans="1:20" ht="32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 t="shared" si="180"/>
        <v>117</v>
      </c>
      <c r="P2885">
        <f t="shared" si="181"/>
        <v>50.67</v>
      </c>
      <c r="Q2885" s="10" t="s">
        <v>8322</v>
      </c>
      <c r="R2885" t="s">
        <v>8323</v>
      </c>
      <c r="S2885" s="16">
        <f t="shared" si="182"/>
        <v>42136.270787037036</v>
      </c>
      <c r="T2885" s="16">
        <f t="shared" si="183"/>
        <v>42168.071527777778</v>
      </c>
    </row>
    <row r="2886" spans="1:20" ht="48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 t="shared" si="180"/>
        <v>101</v>
      </c>
      <c r="P2886">
        <f t="shared" si="181"/>
        <v>41.13</v>
      </c>
      <c r="Q2886" s="10" t="s">
        <v>8322</v>
      </c>
      <c r="R2886" t="s">
        <v>8323</v>
      </c>
      <c r="S2886" s="16">
        <f t="shared" si="182"/>
        <v>42088.723692129628</v>
      </c>
      <c r="T2886" s="16">
        <f t="shared" si="183"/>
        <v>42115.723692129628</v>
      </c>
    </row>
    <row r="2887" spans="1:20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180"/>
        <v>180</v>
      </c>
      <c r="P2887">
        <f t="shared" si="181"/>
        <v>43.5</v>
      </c>
      <c r="Q2887" s="10" t="s">
        <v>8322</v>
      </c>
      <c r="R2887" t="s">
        <v>8323</v>
      </c>
      <c r="S2887" s="16">
        <f t="shared" si="182"/>
        <v>41923.354351851849</v>
      </c>
      <c r="T2887" s="16">
        <f t="shared" si="183"/>
        <v>41960.332638888889</v>
      </c>
    </row>
    <row r="2888" spans="1:20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180"/>
        <v>0</v>
      </c>
      <c r="P2888">
        <f t="shared" si="181"/>
        <v>0</v>
      </c>
      <c r="Q2888" s="10" t="s">
        <v>8322</v>
      </c>
      <c r="R2888" t="s">
        <v>8323</v>
      </c>
      <c r="S2888" s="16">
        <f t="shared" si="182"/>
        <v>42534.866875</v>
      </c>
      <c r="T2888" s="16">
        <f t="shared" si="183"/>
        <v>42564.866875</v>
      </c>
    </row>
    <row r="2889" spans="1:20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180"/>
        <v>104</v>
      </c>
      <c r="P2889">
        <f t="shared" si="181"/>
        <v>36.5</v>
      </c>
      <c r="Q2889" s="10" t="s">
        <v>8322</v>
      </c>
      <c r="R2889" t="s">
        <v>8323</v>
      </c>
      <c r="S2889" s="16">
        <f t="shared" si="182"/>
        <v>41780.525937500002</v>
      </c>
      <c r="T2889" s="16">
        <f t="shared" si="183"/>
        <v>41796.958333333336</v>
      </c>
    </row>
    <row r="2890" spans="1:20" ht="64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8322</v>
      </c>
      <c r="R2890" t="s">
        <v>8323</v>
      </c>
      <c r="S2890" s="16">
        <f t="shared" si="182"/>
        <v>42808.358287037037</v>
      </c>
      <c r="T2890" s="16">
        <f t="shared" si="183"/>
        <v>42834.358287037037</v>
      </c>
    </row>
    <row r="2891" spans="1:20" ht="48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 t="shared" si="180"/>
        <v>103</v>
      </c>
      <c r="P2891">
        <f t="shared" si="181"/>
        <v>26.67</v>
      </c>
      <c r="Q2891" s="10" t="s">
        <v>8322</v>
      </c>
      <c r="R2891" t="s">
        <v>8323</v>
      </c>
      <c r="S2891" s="16">
        <f t="shared" si="182"/>
        <v>42609.442465277782</v>
      </c>
      <c r="T2891" s="16">
        <f t="shared" si="183"/>
        <v>42639.442465277782</v>
      </c>
    </row>
    <row r="2892" spans="1:20" ht="48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 t="shared" si="180"/>
        <v>171</v>
      </c>
      <c r="P2892">
        <f t="shared" si="181"/>
        <v>52.17</v>
      </c>
      <c r="Q2892" s="10" t="s">
        <v>8322</v>
      </c>
      <c r="R2892" t="s">
        <v>8323</v>
      </c>
      <c r="S2892" s="16">
        <f t="shared" si="182"/>
        <v>42452.916481481487</v>
      </c>
      <c r="T2892" s="16">
        <f t="shared" si="183"/>
        <v>42473.554166666669</v>
      </c>
    </row>
    <row r="2893" spans="1:20" ht="48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 t="shared" si="180"/>
        <v>138</v>
      </c>
      <c r="P2893">
        <f t="shared" si="181"/>
        <v>28.41</v>
      </c>
      <c r="Q2893" s="10" t="s">
        <v>8322</v>
      </c>
      <c r="R2893" t="s">
        <v>8323</v>
      </c>
      <c r="S2893" s="16">
        <f t="shared" si="182"/>
        <v>42405.090300925927</v>
      </c>
      <c r="T2893" s="16">
        <f t="shared" si="183"/>
        <v>42414</v>
      </c>
    </row>
    <row r="2894" spans="1:20" ht="48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 t="shared" si="180"/>
        <v>101</v>
      </c>
      <c r="P2894">
        <f t="shared" si="181"/>
        <v>33.57</v>
      </c>
      <c r="Q2894" s="10" t="s">
        <v>8322</v>
      </c>
      <c r="R2894" t="s">
        <v>8323</v>
      </c>
      <c r="S2894" s="16">
        <f t="shared" si="182"/>
        <v>41821.698599537034</v>
      </c>
      <c r="T2894" s="16">
        <f t="shared" si="183"/>
        <v>41851.698599537034</v>
      </c>
    </row>
    <row r="2895" spans="1:20" ht="48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 t="shared" si="180"/>
        <v>175</v>
      </c>
      <c r="P2895">
        <f t="shared" si="181"/>
        <v>68.06</v>
      </c>
      <c r="Q2895" s="10" t="s">
        <v>8322</v>
      </c>
      <c r="R2895" t="s">
        <v>8323</v>
      </c>
      <c r="S2895" s="16">
        <f t="shared" si="182"/>
        <v>42003.948425925926</v>
      </c>
      <c r="T2895" s="16">
        <f t="shared" si="183"/>
        <v>42028.207638888889</v>
      </c>
    </row>
    <row r="2896" spans="1:20" ht="48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 t="shared" si="180"/>
        <v>300</v>
      </c>
      <c r="P2896">
        <f t="shared" si="181"/>
        <v>53.85</v>
      </c>
      <c r="Q2896" s="10" t="s">
        <v>8322</v>
      </c>
      <c r="R2896" t="s">
        <v>8323</v>
      </c>
      <c r="S2896" s="16">
        <f t="shared" si="182"/>
        <v>41810.142199074071</v>
      </c>
      <c r="T2896" s="16">
        <f t="shared" si="183"/>
        <v>41824.142199074071</v>
      </c>
    </row>
    <row r="2897" spans="1:20" ht="32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21</v>
      </c>
      <c r="P2897">
        <f t="shared" si="181"/>
        <v>37.5</v>
      </c>
      <c r="Q2897" s="10" t="s">
        <v>8322</v>
      </c>
      <c r="R2897" t="s">
        <v>8323</v>
      </c>
      <c r="S2897" s="16">
        <f t="shared" si="182"/>
        <v>42297.691006944442</v>
      </c>
      <c r="T2897" s="16">
        <f t="shared" si="183"/>
        <v>42320.290972222225</v>
      </c>
    </row>
    <row r="2898" spans="1:20" ht="48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 t="shared" si="180"/>
        <v>11</v>
      </c>
      <c r="P2898">
        <f t="shared" si="181"/>
        <v>40</v>
      </c>
      <c r="Q2898" s="10" t="s">
        <v>8322</v>
      </c>
      <c r="R2898" t="s">
        <v>8323</v>
      </c>
      <c r="S2898" s="16">
        <f t="shared" si="182"/>
        <v>42497.070775462969</v>
      </c>
      <c r="T2898" s="16">
        <f t="shared" si="183"/>
        <v>42514.600694444445</v>
      </c>
    </row>
    <row r="2899" spans="1:20" ht="48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 t="shared" si="180"/>
        <v>0</v>
      </c>
      <c r="P2899">
        <f t="shared" si="181"/>
        <v>0</v>
      </c>
      <c r="Q2899" s="10" t="s">
        <v>8322</v>
      </c>
      <c r="R2899" t="s">
        <v>8323</v>
      </c>
      <c r="S2899" s="16">
        <f t="shared" si="182"/>
        <v>41905.795706018522</v>
      </c>
      <c r="T2899" s="16">
        <f t="shared" si="183"/>
        <v>41933.82708333333</v>
      </c>
    </row>
    <row r="2900" spans="1:20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180"/>
        <v>119</v>
      </c>
      <c r="P2900">
        <f t="shared" si="181"/>
        <v>17.25</v>
      </c>
      <c r="Q2900" s="10" t="s">
        <v>8322</v>
      </c>
      <c r="R2900" t="s">
        <v>8323</v>
      </c>
      <c r="S2900" s="16">
        <f t="shared" si="182"/>
        <v>42779.610289351855</v>
      </c>
      <c r="T2900" s="16">
        <f t="shared" si="183"/>
        <v>42794</v>
      </c>
    </row>
    <row r="2901" spans="1:20" ht="48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 t="shared" si="180"/>
        <v>34</v>
      </c>
      <c r="P2901">
        <f t="shared" si="181"/>
        <v>63</v>
      </c>
      <c r="Q2901" s="10" t="s">
        <v>8322</v>
      </c>
      <c r="R2901" t="s">
        <v>8323</v>
      </c>
      <c r="S2901" s="16">
        <f t="shared" si="182"/>
        <v>42461.596273148149</v>
      </c>
      <c r="T2901" s="16">
        <f t="shared" si="183"/>
        <v>42491.596273148149</v>
      </c>
    </row>
    <row r="2902" spans="1:20" ht="48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180"/>
        <v>1</v>
      </c>
      <c r="P2902">
        <f t="shared" si="181"/>
        <v>3</v>
      </c>
      <c r="Q2902" s="10" t="s">
        <v>8322</v>
      </c>
      <c r="R2902" t="s">
        <v>8323</v>
      </c>
      <c r="S2902" s="16">
        <f t="shared" si="182"/>
        <v>41982.904386574075</v>
      </c>
      <c r="T2902" s="16">
        <f t="shared" si="183"/>
        <v>42042.904386574075</v>
      </c>
    </row>
    <row r="2903" spans="1:20" ht="48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 t="shared" si="180"/>
        <v>129</v>
      </c>
      <c r="P2903">
        <f t="shared" si="181"/>
        <v>60.69</v>
      </c>
      <c r="Q2903" s="10" t="s">
        <v>8322</v>
      </c>
      <c r="R2903" t="s">
        <v>8323</v>
      </c>
      <c r="S2903" s="16">
        <f t="shared" si="182"/>
        <v>41922.640590277777</v>
      </c>
      <c r="T2903" s="16">
        <f t="shared" si="183"/>
        <v>41932.249305555553</v>
      </c>
    </row>
    <row r="2904" spans="1:20" ht="48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 t="shared" si="180"/>
        <v>163</v>
      </c>
      <c r="P2904">
        <f t="shared" si="181"/>
        <v>58.1</v>
      </c>
      <c r="Q2904" s="10" t="s">
        <v>8322</v>
      </c>
      <c r="R2904" t="s">
        <v>8323</v>
      </c>
      <c r="S2904" s="16">
        <f t="shared" si="182"/>
        <v>40644.159259259257</v>
      </c>
      <c r="T2904" s="16">
        <f t="shared" si="183"/>
        <v>40666.165972222225</v>
      </c>
    </row>
    <row r="2905" spans="1:20" ht="48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 t="shared" si="180"/>
        <v>119</v>
      </c>
      <c r="P2905">
        <f t="shared" si="181"/>
        <v>29.67</v>
      </c>
      <c r="Q2905" s="10" t="s">
        <v>8322</v>
      </c>
      <c r="R2905" t="s">
        <v>8323</v>
      </c>
      <c r="S2905" s="16">
        <f t="shared" si="182"/>
        <v>42192.933958333335</v>
      </c>
      <c r="T2905" s="16">
        <f t="shared" si="183"/>
        <v>42217.933958333335</v>
      </c>
    </row>
    <row r="2906" spans="1:20" ht="48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 t="shared" si="180"/>
        <v>104</v>
      </c>
      <c r="P2906">
        <f t="shared" si="181"/>
        <v>97.5</v>
      </c>
      <c r="Q2906" s="10" t="s">
        <v>8322</v>
      </c>
      <c r="R2906" t="s">
        <v>8323</v>
      </c>
      <c r="S2906" s="16">
        <f t="shared" si="182"/>
        <v>41780.712893518517</v>
      </c>
      <c r="T2906" s="16">
        <f t="shared" si="183"/>
        <v>41806.712893518517</v>
      </c>
    </row>
    <row r="2907" spans="1:20" ht="48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 t="shared" si="180"/>
        <v>139</v>
      </c>
      <c r="P2907">
        <f t="shared" si="181"/>
        <v>45.35</v>
      </c>
      <c r="Q2907" s="10" t="s">
        <v>8322</v>
      </c>
      <c r="R2907" t="s">
        <v>8323</v>
      </c>
      <c r="S2907" s="16">
        <f t="shared" si="182"/>
        <v>42219.180393518516</v>
      </c>
      <c r="T2907" s="16">
        <f t="shared" si="183"/>
        <v>42249.180393518516</v>
      </c>
    </row>
    <row r="2908" spans="1:20" ht="48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 t="shared" si="180"/>
        <v>9</v>
      </c>
      <c r="P2908">
        <f t="shared" si="181"/>
        <v>16.25</v>
      </c>
      <c r="Q2908" s="10" t="s">
        <v>8322</v>
      </c>
      <c r="R2908" t="s">
        <v>8323</v>
      </c>
      <c r="S2908" s="16">
        <f t="shared" si="182"/>
        <v>41834.135370370372</v>
      </c>
      <c r="T2908" s="16">
        <f t="shared" si="183"/>
        <v>41849.135370370372</v>
      </c>
    </row>
    <row r="2909" spans="1:20" ht="48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 t="shared" si="180"/>
        <v>8</v>
      </c>
      <c r="P2909">
        <f t="shared" si="181"/>
        <v>10.17</v>
      </c>
      <c r="Q2909" s="10" t="s">
        <v>8322</v>
      </c>
      <c r="R2909" t="s">
        <v>8323</v>
      </c>
      <c r="S2909" s="16">
        <f t="shared" si="182"/>
        <v>42020.768634259264</v>
      </c>
      <c r="T2909" s="16">
        <f t="shared" si="183"/>
        <v>42065.958333333328</v>
      </c>
    </row>
    <row r="2910" spans="1:20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180"/>
        <v>100</v>
      </c>
      <c r="P2910">
        <f t="shared" si="181"/>
        <v>38.65</v>
      </c>
      <c r="Q2910" s="10" t="s">
        <v>8322</v>
      </c>
      <c r="R2910" t="s">
        <v>8323</v>
      </c>
      <c r="S2910" s="16">
        <f t="shared" si="182"/>
        <v>41788.587083333332</v>
      </c>
      <c r="T2910" s="16">
        <f t="shared" si="183"/>
        <v>41818.587083333332</v>
      </c>
    </row>
    <row r="2911" spans="1:20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180"/>
        <v>21</v>
      </c>
      <c r="P2911">
        <f t="shared" si="181"/>
        <v>23.14</v>
      </c>
      <c r="Q2911" s="10" t="s">
        <v>8322</v>
      </c>
      <c r="R2911" t="s">
        <v>8323</v>
      </c>
      <c r="S2911" s="16">
        <f t="shared" si="182"/>
        <v>42807.151863425926</v>
      </c>
      <c r="T2911" s="16">
        <f t="shared" si="183"/>
        <v>42829.151863425926</v>
      </c>
    </row>
    <row r="2912" spans="1:20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180"/>
        <v>116</v>
      </c>
      <c r="P2912">
        <f t="shared" si="181"/>
        <v>44</v>
      </c>
      <c r="Q2912" s="10" t="s">
        <v>8322</v>
      </c>
      <c r="R2912" t="s">
        <v>8323</v>
      </c>
      <c r="S2912" s="16">
        <f t="shared" si="182"/>
        <v>41795.528101851851</v>
      </c>
      <c r="T2912" s="16">
        <f t="shared" si="183"/>
        <v>41825.528101851851</v>
      </c>
    </row>
    <row r="2913" spans="1:20" ht="48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 t="shared" si="180"/>
        <v>170</v>
      </c>
      <c r="P2913">
        <f t="shared" si="181"/>
        <v>64.760000000000005</v>
      </c>
      <c r="Q2913" s="10" t="s">
        <v>8322</v>
      </c>
      <c r="R2913" t="s">
        <v>8323</v>
      </c>
      <c r="S2913" s="16">
        <f t="shared" si="182"/>
        <v>42019.959837962961</v>
      </c>
      <c r="T2913" s="16">
        <f t="shared" si="183"/>
        <v>42034.959837962961</v>
      </c>
    </row>
    <row r="2914" spans="1:20" ht="48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 t="shared" si="180"/>
        <v>105</v>
      </c>
      <c r="P2914">
        <f t="shared" si="181"/>
        <v>17.829999999999998</v>
      </c>
      <c r="Q2914" s="10" t="s">
        <v>8322</v>
      </c>
      <c r="R2914" t="s">
        <v>8323</v>
      </c>
      <c r="S2914" s="16">
        <f t="shared" si="182"/>
        <v>42379.74418981481</v>
      </c>
      <c r="T2914" s="16">
        <f t="shared" si="183"/>
        <v>42410.875</v>
      </c>
    </row>
    <row r="2915" spans="1:20" ht="48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 t="shared" si="180"/>
        <v>211</v>
      </c>
      <c r="P2915">
        <f t="shared" si="181"/>
        <v>29.07</v>
      </c>
      <c r="Q2915" s="10" t="s">
        <v>8322</v>
      </c>
      <c r="R2915" t="s">
        <v>8323</v>
      </c>
      <c r="S2915" s="16">
        <f t="shared" si="182"/>
        <v>42105.267488425925</v>
      </c>
      <c r="T2915" s="16">
        <f t="shared" si="183"/>
        <v>42132.836805555555</v>
      </c>
    </row>
    <row r="2916" spans="1:20" ht="48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 t="shared" si="180"/>
        <v>101</v>
      </c>
      <c r="P2916">
        <f t="shared" si="181"/>
        <v>24.55</v>
      </c>
      <c r="Q2916" s="10" t="s">
        <v>8322</v>
      </c>
      <c r="R2916" t="s">
        <v>8323</v>
      </c>
      <c r="S2916" s="16">
        <f t="shared" si="182"/>
        <v>42468.374606481477</v>
      </c>
      <c r="T2916" s="16">
        <f t="shared" si="183"/>
        <v>42498.374606481477</v>
      </c>
    </row>
    <row r="2917" spans="1:20" ht="48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 t="shared" si="180"/>
        <v>171</v>
      </c>
      <c r="P2917">
        <f t="shared" si="181"/>
        <v>68.25</v>
      </c>
      <c r="Q2917" s="10" t="s">
        <v>8322</v>
      </c>
      <c r="R2917" t="s">
        <v>8323</v>
      </c>
      <c r="S2917" s="16">
        <f t="shared" si="182"/>
        <v>42532.052523148144</v>
      </c>
      <c r="T2917" s="16">
        <f t="shared" si="183"/>
        <v>42560.166666666672</v>
      </c>
    </row>
    <row r="2918" spans="1:20" ht="48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 t="shared" si="180"/>
        <v>100</v>
      </c>
      <c r="P2918">
        <f t="shared" si="181"/>
        <v>29.63</v>
      </c>
      <c r="Q2918" s="10" t="s">
        <v>8322</v>
      </c>
      <c r="R2918" t="s">
        <v>8323</v>
      </c>
      <c r="S2918" s="16">
        <f t="shared" si="182"/>
        <v>42506.709375000006</v>
      </c>
      <c r="T2918" s="16">
        <f t="shared" si="183"/>
        <v>42538.583333333328</v>
      </c>
    </row>
    <row r="2919" spans="1:20" ht="48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 t="shared" si="180"/>
        <v>109</v>
      </c>
      <c r="P2919">
        <f t="shared" si="181"/>
        <v>46.05</v>
      </c>
      <c r="Q2919" s="10" t="s">
        <v>8322</v>
      </c>
      <c r="R2919" t="s">
        <v>8323</v>
      </c>
      <c r="S2919" s="16">
        <f t="shared" si="182"/>
        <v>42523.248715277776</v>
      </c>
      <c r="T2919" s="16">
        <f t="shared" si="183"/>
        <v>42537.248715277776</v>
      </c>
    </row>
    <row r="2920" spans="1:20" ht="48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 t="shared" si="180"/>
        <v>129</v>
      </c>
      <c r="P2920">
        <f t="shared" si="181"/>
        <v>64.38</v>
      </c>
      <c r="Q2920" s="10" t="s">
        <v>8322</v>
      </c>
      <c r="R2920" t="s">
        <v>8323</v>
      </c>
      <c r="S2920" s="16">
        <f t="shared" si="182"/>
        <v>41876.815787037034</v>
      </c>
      <c r="T2920" s="16">
        <f t="shared" si="183"/>
        <v>41894.815787037034</v>
      </c>
    </row>
    <row r="2921" spans="1:20" ht="48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 t="shared" si="180"/>
        <v>156</v>
      </c>
      <c r="P2921">
        <f t="shared" si="181"/>
        <v>51.92</v>
      </c>
      <c r="Q2921" s="10" t="s">
        <v>8322</v>
      </c>
      <c r="R2921" t="s">
        <v>8323</v>
      </c>
      <c r="S2921" s="16">
        <f t="shared" si="182"/>
        <v>42360.887835648144</v>
      </c>
      <c r="T2921" s="16">
        <f t="shared" si="183"/>
        <v>42390.887835648144</v>
      </c>
    </row>
    <row r="2922" spans="1:20" ht="48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 t="shared" si="180"/>
        <v>113</v>
      </c>
      <c r="P2922">
        <f t="shared" si="181"/>
        <v>64.290000000000006</v>
      </c>
      <c r="Q2922" s="10" t="s">
        <v>8322</v>
      </c>
      <c r="R2922" t="s">
        <v>8323</v>
      </c>
      <c r="S2922" s="16">
        <f t="shared" si="182"/>
        <v>42553.926527777774</v>
      </c>
      <c r="T2922" s="16">
        <f t="shared" si="183"/>
        <v>42585.172916666663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8322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8322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8322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8322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8322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8322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8322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8322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8322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8322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8322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8322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8322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8322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8322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184">ROUND(E2938/D2938*100,0)</f>
        <v>128</v>
      </c>
      <c r="P2938">
        <f t="shared" ref="P2938:P3001" si="185">IFERROR(ROUND(E2938/L2938,2),0)</f>
        <v>37.65</v>
      </c>
      <c r="Q2938" s="10" t="s">
        <v>8322</v>
      </c>
      <c r="R2938" t="s">
        <v>8358</v>
      </c>
      <c r="S2938" s="16">
        <f t="shared" ref="S2938:S3001" si="186">(((J2938/60)/60)/24)+DATE(1970,1,1)</f>
        <v>41912.650729166664</v>
      </c>
      <c r="T2938" s="16">
        <f t="shared" ref="T2938:T3001" si="187">(((I2938/60)/60)/24)+DATE(1970,1,1)</f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0" t="s">
        <v>8322</v>
      </c>
      <c r="R2939" t="s">
        <v>8358</v>
      </c>
      <c r="S2939" s="16">
        <f t="shared" si="186"/>
        <v>41803.457326388889</v>
      </c>
      <c r="T2939" s="16">
        <f t="shared" si="18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0" t="s">
        <v>8322</v>
      </c>
      <c r="R2940" t="s">
        <v>8358</v>
      </c>
      <c r="S2940" s="16">
        <f t="shared" si="186"/>
        <v>42004.703865740739</v>
      </c>
      <c r="T2940" s="16">
        <f t="shared" si="18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0" t="s">
        <v>8322</v>
      </c>
      <c r="R2941" t="s">
        <v>8358</v>
      </c>
      <c r="S2941" s="16">
        <f t="shared" si="186"/>
        <v>41845.809166666666</v>
      </c>
      <c r="T2941" s="16">
        <f t="shared" si="18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0" t="s">
        <v>8322</v>
      </c>
      <c r="R2942" t="s">
        <v>8358</v>
      </c>
      <c r="S2942" s="16">
        <f t="shared" si="186"/>
        <v>41982.773356481484</v>
      </c>
      <c r="T2942" s="16">
        <f t="shared" si="18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0" t="s">
        <v>8322</v>
      </c>
      <c r="R2943" t="s">
        <v>8356</v>
      </c>
      <c r="S2943" s="16">
        <f t="shared" si="186"/>
        <v>42034.960127314815</v>
      </c>
      <c r="T2943" s="16">
        <f t="shared" si="18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0" t="s">
        <v>8322</v>
      </c>
      <c r="R2944" t="s">
        <v>8356</v>
      </c>
      <c r="S2944" s="16">
        <f t="shared" si="186"/>
        <v>42334.803923611107</v>
      </c>
      <c r="T2944" s="16">
        <f t="shared" si="18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0" t="s">
        <v>8322</v>
      </c>
      <c r="R2945" t="s">
        <v>8356</v>
      </c>
      <c r="S2945" s="16">
        <f t="shared" si="186"/>
        <v>42077.129398148143</v>
      </c>
      <c r="T2945" s="16">
        <f t="shared" si="18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0" t="s">
        <v>8322</v>
      </c>
      <c r="R2946" t="s">
        <v>8356</v>
      </c>
      <c r="S2946" s="16">
        <f t="shared" si="186"/>
        <v>42132.9143287037</v>
      </c>
      <c r="T2946" s="16">
        <f t="shared" si="18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8322</v>
      </c>
      <c r="R2947" t="s">
        <v>8356</v>
      </c>
      <c r="S2947" s="16">
        <f t="shared" si="186"/>
        <v>42118.139583333337</v>
      </c>
      <c r="T2947" s="16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8322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8322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8322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8322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8322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48" hidden="1" x14ac:dyDescent="0.2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184"/>
        <v>1</v>
      </c>
      <c r="P2953">
        <f t="shared" si="185"/>
        <v>292.2</v>
      </c>
      <c r="Q2953" s="10" t="s">
        <v>8324</v>
      </c>
      <c r="R2953" t="s">
        <v>8325</v>
      </c>
      <c r="S2953" s="16">
        <f t="shared" si="186"/>
        <v>42140.921064814815</v>
      </c>
      <c r="T2953" s="16">
        <f t="shared" si="187"/>
        <v>42170.921064814815</v>
      </c>
    </row>
    <row r="2954" spans="1:20" ht="48" hidden="1" x14ac:dyDescent="0.2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184"/>
        <v>1</v>
      </c>
      <c r="P2954">
        <f t="shared" si="185"/>
        <v>342</v>
      </c>
      <c r="Q2954" s="10" t="s">
        <v>8324</v>
      </c>
      <c r="R2954" t="s">
        <v>8325</v>
      </c>
      <c r="S2954" s="16">
        <f t="shared" si="186"/>
        <v>42528.626620370371</v>
      </c>
      <c r="T2954" s="16">
        <f t="shared" si="187"/>
        <v>42573.626620370371</v>
      </c>
    </row>
    <row r="2955" spans="1:20" ht="32" hidden="1" x14ac:dyDescent="0.2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184"/>
        <v>11</v>
      </c>
      <c r="P2955">
        <f t="shared" si="185"/>
        <v>112.86</v>
      </c>
      <c r="Q2955" s="10" t="s">
        <v>8324</v>
      </c>
      <c r="R2955" t="s">
        <v>8354</v>
      </c>
      <c r="S2955" s="16">
        <f t="shared" si="186"/>
        <v>42767.688518518517</v>
      </c>
      <c r="T2955" s="16">
        <f t="shared" si="187"/>
        <v>42806.791666666672</v>
      </c>
    </row>
    <row r="2956" spans="1:20" ht="48" hidden="1" x14ac:dyDescent="0.2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184"/>
        <v>0</v>
      </c>
      <c r="P2956">
        <f t="shared" si="185"/>
        <v>0</v>
      </c>
      <c r="Q2956" s="10" t="s">
        <v>8324</v>
      </c>
      <c r="R2956" t="s">
        <v>8325</v>
      </c>
      <c r="S2956" s="16">
        <f t="shared" si="186"/>
        <v>42322.011574074073</v>
      </c>
      <c r="T2956" s="16">
        <f t="shared" si="187"/>
        <v>42367.011574074073</v>
      </c>
    </row>
    <row r="2957" spans="1:20" ht="48" hidden="1" x14ac:dyDescent="0.2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184"/>
        <v>1</v>
      </c>
      <c r="P2957">
        <f t="shared" si="185"/>
        <v>184.36</v>
      </c>
      <c r="Q2957" s="10" t="s">
        <v>8324</v>
      </c>
      <c r="R2957" t="s">
        <v>8326</v>
      </c>
      <c r="S2957" s="16">
        <f t="shared" si="186"/>
        <v>42604.669675925921</v>
      </c>
      <c r="T2957" s="16">
        <f t="shared" si="187"/>
        <v>42664.669675925921</v>
      </c>
    </row>
    <row r="2958" spans="1:20" ht="48" hidden="1" x14ac:dyDescent="0.2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184"/>
        <v>0</v>
      </c>
      <c r="P2958">
        <f t="shared" si="185"/>
        <v>0</v>
      </c>
      <c r="Q2958" s="10" t="s">
        <v>8320</v>
      </c>
      <c r="R2958" t="s">
        <v>8321</v>
      </c>
      <c r="S2958" s="16">
        <f t="shared" si="186"/>
        <v>42053.198287037041</v>
      </c>
      <c r="T2958" s="16">
        <f t="shared" si="187"/>
        <v>42083.15662037037</v>
      </c>
    </row>
    <row r="2959" spans="1:20" ht="48" hidden="1" x14ac:dyDescent="0.2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184"/>
        <v>0</v>
      </c>
      <c r="P2959">
        <f t="shared" si="185"/>
        <v>116.67</v>
      </c>
      <c r="Q2959" s="10" t="s">
        <v>8324</v>
      </c>
      <c r="R2959" t="s">
        <v>8325</v>
      </c>
      <c r="S2959" s="16">
        <f t="shared" si="186"/>
        <v>42474.637824074074</v>
      </c>
      <c r="T2959" s="16">
        <f t="shared" si="187"/>
        <v>42504.637824074074</v>
      </c>
    </row>
    <row r="2960" spans="1:20" ht="16" hidden="1" x14ac:dyDescent="0.2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184"/>
        <v>0</v>
      </c>
      <c r="P2960">
        <f t="shared" si="185"/>
        <v>3</v>
      </c>
      <c r="Q2960" s="10" t="s">
        <v>8324</v>
      </c>
      <c r="R2960" t="s">
        <v>8325</v>
      </c>
      <c r="S2960" s="16">
        <f t="shared" si="186"/>
        <v>42759.593310185184</v>
      </c>
      <c r="T2960" s="16">
        <f t="shared" si="187"/>
        <v>42819.55164351852</v>
      </c>
    </row>
    <row r="2961" spans="1:20" ht="32" hidden="1" x14ac:dyDescent="0.2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184"/>
        <v>75</v>
      </c>
      <c r="P2961">
        <f t="shared" si="185"/>
        <v>932.31</v>
      </c>
      <c r="Q2961" s="10" t="s">
        <v>8324</v>
      </c>
      <c r="R2961" t="s">
        <v>8326</v>
      </c>
      <c r="S2961" s="16">
        <f t="shared" si="186"/>
        <v>42276.624803240738</v>
      </c>
      <c r="T2961" s="16">
        <f t="shared" si="187"/>
        <v>42307.624803240738</v>
      </c>
    </row>
    <row r="2962" spans="1:20" ht="48" hidden="1" x14ac:dyDescent="0.2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184"/>
        <v>6</v>
      </c>
      <c r="P2962">
        <f t="shared" si="185"/>
        <v>603.53</v>
      </c>
      <c r="Q2962" s="10" t="s">
        <v>8324</v>
      </c>
      <c r="R2962" t="s">
        <v>8326</v>
      </c>
      <c r="S2962" s="16">
        <f t="shared" si="186"/>
        <v>42520.235486111109</v>
      </c>
      <c r="T2962" s="16">
        <f t="shared" si="187"/>
        <v>42572.583333333328</v>
      </c>
    </row>
    <row r="2963" spans="1:20" ht="32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 t="shared" si="184"/>
        <v>33</v>
      </c>
      <c r="P2963">
        <f t="shared" si="185"/>
        <v>37.14</v>
      </c>
      <c r="Q2963" s="10" t="s">
        <v>8322</v>
      </c>
      <c r="R2963" t="s">
        <v>8323</v>
      </c>
      <c r="S2963" s="16">
        <f t="shared" si="186"/>
        <v>42056.1324537037</v>
      </c>
      <c r="T2963" s="16">
        <f t="shared" si="187"/>
        <v>42086.207638888889</v>
      </c>
    </row>
    <row r="2964" spans="1:20" ht="48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 t="shared" si="184"/>
        <v>1</v>
      </c>
      <c r="P2964">
        <f t="shared" si="185"/>
        <v>10</v>
      </c>
      <c r="Q2964" s="10" t="s">
        <v>8322</v>
      </c>
      <c r="R2964" t="s">
        <v>8323</v>
      </c>
      <c r="S2964" s="16">
        <f t="shared" si="186"/>
        <v>42217.670104166667</v>
      </c>
      <c r="T2964" s="16">
        <f t="shared" si="187"/>
        <v>42247.670104166667</v>
      </c>
    </row>
    <row r="2965" spans="1:20" ht="48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 t="shared" si="184"/>
        <v>141</v>
      </c>
      <c r="P2965">
        <f t="shared" si="185"/>
        <v>52.17</v>
      </c>
      <c r="Q2965" s="10" t="s">
        <v>8322</v>
      </c>
      <c r="R2965" t="s">
        <v>8323</v>
      </c>
      <c r="S2965" s="16">
        <f t="shared" si="186"/>
        <v>42423.050613425927</v>
      </c>
      <c r="T2965" s="16">
        <f t="shared" si="187"/>
        <v>42443.008946759262</v>
      </c>
    </row>
    <row r="2966" spans="1:20" ht="64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 t="shared" si="184"/>
        <v>100</v>
      </c>
      <c r="P2966">
        <f t="shared" si="185"/>
        <v>40.479999999999997</v>
      </c>
      <c r="Q2966" s="10" t="s">
        <v>8322</v>
      </c>
      <c r="R2966" t="s">
        <v>8323</v>
      </c>
      <c r="S2966" s="16">
        <f t="shared" si="186"/>
        <v>42307.908379629633</v>
      </c>
      <c r="T2966" s="16">
        <f t="shared" si="187"/>
        <v>42347.950046296297</v>
      </c>
    </row>
    <row r="2967" spans="1:20" ht="48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 t="shared" si="184"/>
        <v>339</v>
      </c>
      <c r="P2967">
        <f t="shared" si="185"/>
        <v>62.59</v>
      </c>
      <c r="Q2967" s="10" t="s">
        <v>8322</v>
      </c>
      <c r="R2967" t="s">
        <v>8323</v>
      </c>
      <c r="S2967" s="16">
        <f t="shared" si="186"/>
        <v>42462.140868055561</v>
      </c>
      <c r="T2967" s="16">
        <f t="shared" si="187"/>
        <v>42489.875</v>
      </c>
    </row>
    <row r="2968" spans="1:20" ht="32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 t="shared" si="184"/>
        <v>15</v>
      </c>
      <c r="P2968">
        <f t="shared" si="185"/>
        <v>32.75</v>
      </c>
      <c r="Q2968" s="10" t="s">
        <v>8322</v>
      </c>
      <c r="R2968" t="s">
        <v>8323</v>
      </c>
      <c r="S2968" s="16">
        <f t="shared" si="186"/>
        <v>41968.677465277782</v>
      </c>
      <c r="T2968" s="16">
        <f t="shared" si="187"/>
        <v>42028.5</v>
      </c>
    </row>
    <row r="2969" spans="1:20" ht="64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 t="shared" si="184"/>
        <v>20</v>
      </c>
      <c r="P2969">
        <f t="shared" si="185"/>
        <v>34</v>
      </c>
      <c r="Q2969" s="10" t="s">
        <v>8322</v>
      </c>
      <c r="R2969" t="s">
        <v>8323</v>
      </c>
      <c r="S2969" s="16">
        <f t="shared" si="186"/>
        <v>42132.809953703705</v>
      </c>
      <c r="T2969" s="16">
        <f t="shared" si="187"/>
        <v>42192.809953703705</v>
      </c>
    </row>
    <row r="2970" spans="1:20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184"/>
        <v>101</v>
      </c>
      <c r="P2970">
        <f t="shared" si="185"/>
        <v>60.33</v>
      </c>
      <c r="Q2970" s="10" t="s">
        <v>8322</v>
      </c>
      <c r="R2970" t="s">
        <v>8323</v>
      </c>
      <c r="S2970" s="16">
        <f t="shared" si="186"/>
        <v>41802.62090277778</v>
      </c>
      <c r="T2970" s="16">
        <f t="shared" si="187"/>
        <v>41822.62090277778</v>
      </c>
    </row>
    <row r="2971" spans="1:20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184"/>
        <v>131</v>
      </c>
      <c r="P2971">
        <f t="shared" si="185"/>
        <v>97.92</v>
      </c>
      <c r="Q2971" s="10" t="s">
        <v>8322</v>
      </c>
      <c r="R2971" t="s">
        <v>8323</v>
      </c>
      <c r="S2971" s="16">
        <f t="shared" si="186"/>
        <v>41974.743148148147</v>
      </c>
      <c r="T2971" s="16">
        <f t="shared" si="187"/>
        <v>42004.743148148147</v>
      </c>
    </row>
    <row r="2972" spans="1:20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184"/>
        <v>114</v>
      </c>
      <c r="P2972">
        <f t="shared" si="185"/>
        <v>37.96</v>
      </c>
      <c r="Q2972" s="10" t="s">
        <v>8322</v>
      </c>
      <c r="R2972" t="s">
        <v>8323</v>
      </c>
      <c r="S2972" s="16">
        <f t="shared" si="186"/>
        <v>42026.176180555558</v>
      </c>
      <c r="T2972" s="16">
        <f t="shared" si="187"/>
        <v>42064.207638888889</v>
      </c>
    </row>
    <row r="2973" spans="1:20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184"/>
        <v>119</v>
      </c>
      <c r="P2973">
        <f t="shared" si="185"/>
        <v>42.3</v>
      </c>
      <c r="Q2973" s="10" t="s">
        <v>8322</v>
      </c>
      <c r="R2973" t="s">
        <v>8323</v>
      </c>
      <c r="S2973" s="16">
        <f t="shared" si="186"/>
        <v>41884.599849537037</v>
      </c>
      <c r="T2973" s="16">
        <f t="shared" si="187"/>
        <v>41900.165972222225</v>
      </c>
    </row>
    <row r="2974" spans="1:20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184"/>
        <v>124</v>
      </c>
      <c r="P2974">
        <f t="shared" si="185"/>
        <v>45.04</v>
      </c>
      <c r="Q2974" s="10" t="s">
        <v>8322</v>
      </c>
      <c r="R2974" t="s">
        <v>8323</v>
      </c>
      <c r="S2974" s="16">
        <f t="shared" si="186"/>
        <v>42011.202581018515</v>
      </c>
      <c r="T2974" s="16">
        <f t="shared" si="187"/>
        <v>42038.185416666667</v>
      </c>
    </row>
    <row r="2975" spans="1:20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 t="shared" si="184"/>
        <v>120</v>
      </c>
      <c r="P2975">
        <f t="shared" si="185"/>
        <v>66.67</v>
      </c>
      <c r="Q2975" s="10" t="s">
        <v>8322</v>
      </c>
      <c r="R2975" t="s">
        <v>8323</v>
      </c>
      <c r="S2975" s="16">
        <f t="shared" si="186"/>
        <v>42026.924976851849</v>
      </c>
      <c r="T2975" s="16">
        <f t="shared" si="187"/>
        <v>42052.207638888889</v>
      </c>
    </row>
    <row r="2976" spans="1:20" ht="48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 t="shared" si="184"/>
        <v>115</v>
      </c>
      <c r="P2976">
        <f t="shared" si="185"/>
        <v>18.77</v>
      </c>
      <c r="Q2976" s="10" t="s">
        <v>8322</v>
      </c>
      <c r="R2976" t="s">
        <v>8323</v>
      </c>
      <c r="S2976" s="16">
        <f t="shared" si="186"/>
        <v>42103.535254629634</v>
      </c>
      <c r="T2976" s="16">
        <f t="shared" si="187"/>
        <v>42117.535254629634</v>
      </c>
    </row>
    <row r="2977" spans="1:20" ht="48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 t="shared" si="184"/>
        <v>120</v>
      </c>
      <c r="P2977">
        <f t="shared" si="185"/>
        <v>31.5</v>
      </c>
      <c r="Q2977" s="10" t="s">
        <v>8322</v>
      </c>
      <c r="R2977" t="s">
        <v>8323</v>
      </c>
      <c r="S2977" s="16">
        <f t="shared" si="186"/>
        <v>41808.198518518519</v>
      </c>
      <c r="T2977" s="16">
        <f t="shared" si="187"/>
        <v>41838.198518518519</v>
      </c>
    </row>
    <row r="2978" spans="1:20" ht="48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 t="shared" si="184"/>
        <v>133</v>
      </c>
      <c r="P2978">
        <f t="shared" si="185"/>
        <v>42.9</v>
      </c>
      <c r="Q2978" s="10" t="s">
        <v>8322</v>
      </c>
      <c r="R2978" t="s">
        <v>8323</v>
      </c>
      <c r="S2978" s="16">
        <f t="shared" si="186"/>
        <v>41948.552847222221</v>
      </c>
      <c r="T2978" s="16">
        <f t="shared" si="187"/>
        <v>42008.552847222221</v>
      </c>
    </row>
    <row r="2979" spans="1:20" ht="48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 t="shared" si="184"/>
        <v>115</v>
      </c>
      <c r="P2979">
        <f t="shared" si="185"/>
        <v>50</v>
      </c>
      <c r="Q2979" s="10" t="s">
        <v>8322</v>
      </c>
      <c r="R2979" t="s">
        <v>8323</v>
      </c>
      <c r="S2979" s="16">
        <f t="shared" si="186"/>
        <v>41881.453587962962</v>
      </c>
      <c r="T2979" s="16">
        <f t="shared" si="187"/>
        <v>41911.453587962962</v>
      </c>
    </row>
    <row r="2980" spans="1:20" ht="48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 t="shared" si="184"/>
        <v>100</v>
      </c>
      <c r="P2980">
        <f t="shared" si="185"/>
        <v>28.57</v>
      </c>
      <c r="Q2980" s="10" t="s">
        <v>8322</v>
      </c>
      <c r="R2980" t="s">
        <v>8323</v>
      </c>
      <c r="S2980" s="16">
        <f t="shared" si="186"/>
        <v>41875.922858796301</v>
      </c>
      <c r="T2980" s="16">
        <f t="shared" si="187"/>
        <v>41905.922858796301</v>
      </c>
    </row>
    <row r="2981" spans="1:20" ht="48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 t="shared" si="184"/>
        <v>187</v>
      </c>
      <c r="P2981">
        <f t="shared" si="185"/>
        <v>20.12</v>
      </c>
      <c r="Q2981" s="10" t="s">
        <v>8322</v>
      </c>
      <c r="R2981" t="s">
        <v>8323</v>
      </c>
      <c r="S2981" s="16">
        <f t="shared" si="186"/>
        <v>42313.703900462962</v>
      </c>
      <c r="T2981" s="16">
        <f t="shared" si="187"/>
        <v>42343</v>
      </c>
    </row>
    <row r="2982" spans="1:20" ht="48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 t="shared" si="184"/>
        <v>1</v>
      </c>
      <c r="P2982">
        <f t="shared" si="185"/>
        <v>10</v>
      </c>
      <c r="Q2982" s="10" t="s">
        <v>8322</v>
      </c>
      <c r="R2982" t="s">
        <v>8323</v>
      </c>
      <c r="S2982" s="16">
        <f t="shared" si="186"/>
        <v>42291.739548611105</v>
      </c>
      <c r="T2982" s="16">
        <f t="shared" si="187"/>
        <v>42351.781215277777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8322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8322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8322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8322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8322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8322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8322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8322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8322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8322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8322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8322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8322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8322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8322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8322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8322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8322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8322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188">ROUND(E3002/D3002*100,0)</f>
        <v>100</v>
      </c>
      <c r="P3002">
        <f t="shared" ref="P3002:P3065" si="189">IFERROR(ROUND(E3002/L3002,2),0)</f>
        <v>62.5</v>
      </c>
      <c r="Q3002" s="10" t="s">
        <v>8322</v>
      </c>
      <c r="R3002" t="s">
        <v>8356</v>
      </c>
      <c r="S3002" s="16">
        <f t="shared" ref="S3002:S3065" si="190">(((J3002/60)/60)/24)+DATE(1970,1,1)</f>
        <v>42752.827199074076</v>
      </c>
      <c r="T3002" s="16">
        <f t="shared" ref="T3002:T3065" si="191"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0" t="s">
        <v>8322</v>
      </c>
      <c r="R3003" t="s">
        <v>8356</v>
      </c>
      <c r="S3003" s="16">
        <f t="shared" si="190"/>
        <v>42534.895625000005</v>
      </c>
      <c r="T3003" s="16">
        <f t="shared" si="19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0" t="s">
        <v>8322</v>
      </c>
      <c r="R3004" t="s">
        <v>8356</v>
      </c>
      <c r="S3004" s="16">
        <f t="shared" si="190"/>
        <v>41239.83625</v>
      </c>
      <c r="T3004" s="16">
        <f t="shared" si="19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0" t="s">
        <v>8322</v>
      </c>
      <c r="R3005" t="s">
        <v>8356</v>
      </c>
      <c r="S3005" s="16">
        <f t="shared" si="190"/>
        <v>42398.849259259259</v>
      </c>
      <c r="T3005" s="16">
        <f t="shared" si="19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0" t="s">
        <v>8322</v>
      </c>
      <c r="R3006" t="s">
        <v>8356</v>
      </c>
      <c r="S3006" s="16">
        <f t="shared" si="190"/>
        <v>41928.881064814814</v>
      </c>
      <c r="T3006" s="16">
        <f t="shared" si="19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0" t="s">
        <v>8322</v>
      </c>
      <c r="R3007" t="s">
        <v>8356</v>
      </c>
      <c r="S3007" s="16">
        <f t="shared" si="190"/>
        <v>41888.674826388888</v>
      </c>
      <c r="T3007" s="16">
        <f t="shared" si="19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0" t="s">
        <v>8322</v>
      </c>
      <c r="R3008" t="s">
        <v>8356</v>
      </c>
      <c r="S3008" s="16">
        <f t="shared" si="190"/>
        <v>41957.756840277783</v>
      </c>
      <c r="T3008" s="16">
        <f t="shared" si="19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0" t="s">
        <v>8322</v>
      </c>
      <c r="R3009" t="s">
        <v>8356</v>
      </c>
      <c r="S3009" s="16">
        <f t="shared" si="190"/>
        <v>42098.216238425928</v>
      </c>
      <c r="T3009" s="16">
        <f t="shared" si="19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0" t="s">
        <v>8322</v>
      </c>
      <c r="R3010" t="s">
        <v>8356</v>
      </c>
      <c r="S3010" s="16">
        <f t="shared" si="190"/>
        <v>42360.212025462963</v>
      </c>
      <c r="T3010" s="16">
        <f t="shared" si="191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8322</v>
      </c>
      <c r="R3011" t="s">
        <v>8356</v>
      </c>
      <c r="S3011" s="16">
        <f t="shared" si="190"/>
        <v>41939.569907407407</v>
      </c>
      <c r="T3011" s="16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8322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8322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8322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8322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8322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8322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8322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8322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8322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8322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8322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8322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8322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8322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8322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8322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8322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8322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8322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8322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8322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8322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8322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8322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8322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8322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8322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8322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8322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8322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8322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8322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8322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8322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8322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8322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8322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8322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8322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8322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8322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8322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8322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8322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8322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8322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8322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8322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8322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8322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8322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8322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8322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8322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192">ROUND(E3066/D3066*100,0)</f>
        <v>11</v>
      </c>
      <c r="P3066">
        <f t="shared" ref="P3066:P3129" si="193">IFERROR(ROUND(E3066/L3066,2),0)</f>
        <v>117.65</v>
      </c>
      <c r="Q3066" s="10" t="s">
        <v>8322</v>
      </c>
      <c r="R3066" t="s">
        <v>8356</v>
      </c>
      <c r="S3066" s="16">
        <f t="shared" ref="S3066:S3129" si="194">(((J3066/60)/60)/24)+DATE(1970,1,1)</f>
        <v>42299.130162037036</v>
      </c>
      <c r="T3066" s="16">
        <f t="shared" ref="T3066:T3129" si="195"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0" t="s">
        <v>8322</v>
      </c>
      <c r="R3067" t="s">
        <v>8356</v>
      </c>
      <c r="S3067" s="16">
        <f t="shared" si="194"/>
        <v>41825.055231481485</v>
      </c>
      <c r="T3067" s="16">
        <f t="shared" si="195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0" t="s">
        <v>8322</v>
      </c>
      <c r="R3068" t="s">
        <v>8356</v>
      </c>
      <c r="S3068" s="16">
        <f t="shared" si="194"/>
        <v>42531.228437500002</v>
      </c>
      <c r="T3068" s="16">
        <f t="shared" si="195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0" t="s">
        <v>8322</v>
      </c>
      <c r="R3069" t="s">
        <v>8356</v>
      </c>
      <c r="S3069" s="16">
        <f t="shared" si="194"/>
        <v>42226.938414351855</v>
      </c>
      <c r="T3069" s="16">
        <f t="shared" si="195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0" t="s">
        <v>8322</v>
      </c>
      <c r="R3070" t="s">
        <v>8356</v>
      </c>
      <c r="S3070" s="16">
        <f t="shared" si="194"/>
        <v>42263.691574074073</v>
      </c>
      <c r="T3070" s="16">
        <f t="shared" si="195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0" t="s">
        <v>8322</v>
      </c>
      <c r="R3071" t="s">
        <v>8356</v>
      </c>
      <c r="S3071" s="16">
        <f t="shared" si="194"/>
        <v>41957.833726851852</v>
      </c>
      <c r="T3071" s="16">
        <f t="shared" si="195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0" t="s">
        <v>8322</v>
      </c>
      <c r="R3072" t="s">
        <v>8356</v>
      </c>
      <c r="S3072" s="16">
        <f t="shared" si="194"/>
        <v>42690.733437499999</v>
      </c>
      <c r="T3072" s="16">
        <f t="shared" si="195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0" t="s">
        <v>8322</v>
      </c>
      <c r="R3073" t="s">
        <v>8356</v>
      </c>
      <c r="S3073" s="16">
        <f t="shared" si="194"/>
        <v>42097.732418981483</v>
      </c>
      <c r="T3073" s="16">
        <f t="shared" si="195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0" t="s">
        <v>8322</v>
      </c>
      <c r="R3074" t="s">
        <v>8356</v>
      </c>
      <c r="S3074" s="16">
        <f t="shared" si="194"/>
        <v>42658.690532407403</v>
      </c>
      <c r="T3074" s="16">
        <f t="shared" si="195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8322</v>
      </c>
      <c r="R3075" t="s">
        <v>8356</v>
      </c>
      <c r="S3075" s="16">
        <f t="shared" si="194"/>
        <v>42111.684027777781</v>
      </c>
      <c r="T3075" s="16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8322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8322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8322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8322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8322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8322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8322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8322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8322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8322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8322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8322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8322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8322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8322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8322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8322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8322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8322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8322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8322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8322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8322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8322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8322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8322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8322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8322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8322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8322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8322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8322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8322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8322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8322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8322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8322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8322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8322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8322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8322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8322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8322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8322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8322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8322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8322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48" hidden="1" x14ac:dyDescent="0.2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192"/>
        <v>0</v>
      </c>
      <c r="P3123">
        <f t="shared" si="193"/>
        <v>23.08</v>
      </c>
      <c r="Q3123" s="10" t="s">
        <v>8337</v>
      </c>
      <c r="R3123" t="s">
        <v>8338</v>
      </c>
      <c r="S3123" s="16">
        <f t="shared" si="194"/>
        <v>41837.829895833333</v>
      </c>
      <c r="T3123" s="16">
        <f t="shared" si="195"/>
        <v>41897.829895833333</v>
      </c>
    </row>
    <row r="3124" spans="1:20" ht="48" hidden="1" x14ac:dyDescent="0.2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192"/>
        <v>0</v>
      </c>
      <c r="P3124">
        <f t="shared" si="193"/>
        <v>28</v>
      </c>
      <c r="Q3124" s="10" t="s">
        <v>8320</v>
      </c>
      <c r="R3124" t="s">
        <v>8321</v>
      </c>
      <c r="S3124" s="16">
        <f t="shared" si="194"/>
        <v>42113.550821759258</v>
      </c>
      <c r="T3124" s="16">
        <f t="shared" si="195"/>
        <v>42173.550821759258</v>
      </c>
    </row>
    <row r="3125" spans="1:20" ht="48" hidden="1" x14ac:dyDescent="0.2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192"/>
        <v>23</v>
      </c>
      <c r="P3125">
        <f t="shared" si="193"/>
        <v>161.12</v>
      </c>
      <c r="Q3125" s="10" t="s">
        <v>8324</v>
      </c>
      <c r="R3125" t="s">
        <v>8326</v>
      </c>
      <c r="S3125" s="16">
        <f t="shared" si="194"/>
        <v>42289.675173611111</v>
      </c>
      <c r="T3125" s="16">
        <f t="shared" si="195"/>
        <v>42329.716840277775</v>
      </c>
    </row>
    <row r="3126" spans="1:20" ht="48" hidden="1" x14ac:dyDescent="0.2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192"/>
        <v>32</v>
      </c>
      <c r="P3126">
        <f t="shared" si="193"/>
        <v>800.7</v>
      </c>
      <c r="Q3126" s="10" t="s">
        <v>8324</v>
      </c>
      <c r="R3126" t="s">
        <v>8326</v>
      </c>
      <c r="S3126" s="16">
        <f t="shared" si="194"/>
        <v>42669.802303240736</v>
      </c>
      <c r="T3126" s="16">
        <f t="shared" si="195"/>
        <v>42704.843969907408</v>
      </c>
    </row>
    <row r="3127" spans="1:20" ht="48" hidden="1" x14ac:dyDescent="0.2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192"/>
        <v>1</v>
      </c>
      <c r="P3127">
        <f t="shared" si="193"/>
        <v>100.5</v>
      </c>
      <c r="Q3127" s="10" t="s">
        <v>8324</v>
      </c>
      <c r="R3127" t="s">
        <v>8326</v>
      </c>
      <c r="S3127" s="16">
        <f t="shared" si="194"/>
        <v>42569.50409722222</v>
      </c>
      <c r="T3127" s="16">
        <f t="shared" si="195"/>
        <v>42599.50409722222</v>
      </c>
    </row>
    <row r="3128" spans="1:20" ht="48" hidden="1" x14ac:dyDescent="0.2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192"/>
        <v>2</v>
      </c>
      <c r="P3128">
        <f t="shared" si="193"/>
        <v>307.82</v>
      </c>
      <c r="Q3128" s="10" t="s">
        <v>8324</v>
      </c>
      <c r="R3128" t="s">
        <v>8354</v>
      </c>
      <c r="S3128" s="16">
        <f t="shared" si="194"/>
        <v>42327.805659722217</v>
      </c>
      <c r="T3128" s="16">
        <f t="shared" si="195"/>
        <v>42355.805659722217</v>
      </c>
    </row>
    <row r="3129" spans="1:20" ht="48" hidden="1" x14ac:dyDescent="0.2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s="10" t="s">
        <v>8322</v>
      </c>
      <c r="R3129" t="s">
        <v>8358</v>
      </c>
      <c r="S3129" s="16">
        <f t="shared" si="194"/>
        <v>42469.951284722221</v>
      </c>
      <c r="T3129" s="16">
        <f t="shared" si="195"/>
        <v>42499.951284722221</v>
      </c>
    </row>
    <row r="3130" spans="1:20" ht="48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 t="shared" ref="O3130:O3193" si="196">ROUND(E3130/D3130*100,0)</f>
        <v>42</v>
      </c>
      <c r="P3130">
        <f t="shared" ref="P3130:P3193" si="197">IFERROR(ROUND(E3130/L3130,2),0)</f>
        <v>29.79</v>
      </c>
      <c r="Q3130" s="10" t="s">
        <v>8322</v>
      </c>
      <c r="R3130" t="s">
        <v>8323</v>
      </c>
      <c r="S3130" s="16">
        <f t="shared" ref="S3130:S3193" si="198">(((J3130/60)/60)/24)+DATE(1970,1,1)</f>
        <v>42111.71665509259</v>
      </c>
      <c r="T3130" s="16">
        <f t="shared" ref="T3130:T3193" si="199">(((I3130/60)/60)/24)+DATE(1970,1,1)</f>
        <v>42131.71665509259</v>
      </c>
    </row>
    <row r="3131" spans="1:20" ht="48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 t="shared" si="196"/>
        <v>0</v>
      </c>
      <c r="P3131">
        <f t="shared" si="197"/>
        <v>0</v>
      </c>
      <c r="Q3131" s="10" t="s">
        <v>8322</v>
      </c>
      <c r="R3131" t="s">
        <v>8323</v>
      </c>
      <c r="S3131" s="16">
        <f t="shared" si="198"/>
        <v>41954.545081018514</v>
      </c>
      <c r="T3131" s="16">
        <f t="shared" si="199"/>
        <v>41978.477777777778</v>
      </c>
    </row>
    <row r="3132" spans="1:20" ht="48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 t="shared" si="196"/>
        <v>61</v>
      </c>
      <c r="P3132">
        <f t="shared" si="197"/>
        <v>203.67</v>
      </c>
      <c r="Q3132" s="10" t="s">
        <v>8322</v>
      </c>
      <c r="R3132" t="s">
        <v>8323</v>
      </c>
      <c r="S3132" s="16">
        <f t="shared" si="198"/>
        <v>42415.398032407407</v>
      </c>
      <c r="T3132" s="16">
        <f t="shared" si="199"/>
        <v>42445.356365740736</v>
      </c>
    </row>
    <row r="3133" spans="1:20" ht="48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 t="shared" si="196"/>
        <v>122</v>
      </c>
      <c r="P3133">
        <f t="shared" si="197"/>
        <v>60.9</v>
      </c>
      <c r="Q3133" s="10" t="s">
        <v>8322</v>
      </c>
      <c r="R3133" t="s">
        <v>8323</v>
      </c>
      <c r="S3133" s="16">
        <f t="shared" si="198"/>
        <v>42036.24428240741</v>
      </c>
      <c r="T3133" s="16">
        <f t="shared" si="199"/>
        <v>42064.290972222225</v>
      </c>
    </row>
    <row r="3134" spans="1:20" ht="48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 t="shared" si="196"/>
        <v>163</v>
      </c>
      <c r="P3134">
        <f t="shared" si="197"/>
        <v>95.59</v>
      </c>
      <c r="Q3134" s="10" t="s">
        <v>8322</v>
      </c>
      <c r="R3134" t="s">
        <v>8323</v>
      </c>
      <c r="S3134" s="16">
        <f t="shared" si="198"/>
        <v>42097.786493055552</v>
      </c>
      <c r="T3134" s="16">
        <f t="shared" si="199"/>
        <v>42127.952083333337</v>
      </c>
    </row>
    <row r="3135" spans="1:20" ht="48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196"/>
        <v>23</v>
      </c>
      <c r="P3135">
        <f t="shared" si="197"/>
        <v>18.75</v>
      </c>
      <c r="Q3135" s="10" t="s">
        <v>8322</v>
      </c>
      <c r="R3135" t="s">
        <v>8323</v>
      </c>
      <c r="S3135" s="16">
        <f t="shared" si="198"/>
        <v>42800.720127314817</v>
      </c>
      <c r="T3135" s="16">
        <f t="shared" si="199"/>
        <v>42821.678460648152</v>
      </c>
    </row>
    <row r="3136" spans="1:20" ht="48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 t="shared" si="196"/>
        <v>100</v>
      </c>
      <c r="P3136">
        <f t="shared" si="197"/>
        <v>41.67</v>
      </c>
      <c r="Q3136" s="10" t="s">
        <v>8322</v>
      </c>
      <c r="R3136" t="s">
        <v>8323</v>
      </c>
      <c r="S3136" s="16">
        <f t="shared" si="198"/>
        <v>41829.977326388893</v>
      </c>
      <c r="T3136" s="16">
        <f t="shared" si="199"/>
        <v>41836.977326388893</v>
      </c>
    </row>
    <row r="3137" spans="1:20" ht="48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 t="shared" si="196"/>
        <v>161</v>
      </c>
      <c r="P3137">
        <f t="shared" si="197"/>
        <v>57.5</v>
      </c>
      <c r="Q3137" s="10" t="s">
        <v>8322</v>
      </c>
      <c r="R3137" t="s">
        <v>8323</v>
      </c>
      <c r="S3137" s="16">
        <f t="shared" si="198"/>
        <v>42446.943831018521</v>
      </c>
      <c r="T3137" s="16">
        <f t="shared" si="199"/>
        <v>42476.943831018521</v>
      </c>
    </row>
    <row r="3138" spans="1:20" ht="48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 t="shared" si="196"/>
        <v>131</v>
      </c>
      <c r="P3138">
        <f t="shared" si="197"/>
        <v>50.46</v>
      </c>
      <c r="Q3138" s="10" t="s">
        <v>8322</v>
      </c>
      <c r="R3138" t="s">
        <v>8323</v>
      </c>
      <c r="S3138" s="16">
        <f t="shared" si="198"/>
        <v>42463.81385416667</v>
      </c>
      <c r="T3138" s="16">
        <f t="shared" si="199"/>
        <v>42494.165972222225</v>
      </c>
    </row>
    <row r="3139" spans="1:20" ht="48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 t="shared" si="196"/>
        <v>107</v>
      </c>
      <c r="P3139">
        <f t="shared" si="197"/>
        <v>53.34</v>
      </c>
      <c r="Q3139" s="10" t="s">
        <v>8322</v>
      </c>
      <c r="R3139" t="s">
        <v>8323</v>
      </c>
      <c r="S3139" s="16">
        <f t="shared" si="198"/>
        <v>42475.057164351849</v>
      </c>
      <c r="T3139" s="16">
        <f t="shared" si="199"/>
        <v>42505.057164351849</v>
      </c>
    </row>
    <row r="3140" spans="1:20" ht="48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 t="shared" si="196"/>
        <v>126</v>
      </c>
      <c r="P3140">
        <f t="shared" si="197"/>
        <v>25.69</v>
      </c>
      <c r="Q3140" s="10" t="s">
        <v>8322</v>
      </c>
      <c r="R3140" t="s">
        <v>8323</v>
      </c>
      <c r="S3140" s="16">
        <f t="shared" si="198"/>
        <v>42608.36583333333</v>
      </c>
      <c r="T3140" s="16">
        <f t="shared" si="199"/>
        <v>42638.36583333333</v>
      </c>
    </row>
    <row r="3141" spans="1:20" ht="48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 t="shared" si="196"/>
        <v>117</v>
      </c>
      <c r="P3141">
        <f t="shared" si="197"/>
        <v>44.92</v>
      </c>
      <c r="Q3141" s="10" t="s">
        <v>8322</v>
      </c>
      <c r="R3141" t="s">
        <v>8323</v>
      </c>
      <c r="S3141" s="16">
        <f t="shared" si="198"/>
        <v>41837.323009259257</v>
      </c>
      <c r="T3141" s="16">
        <f t="shared" si="199"/>
        <v>41847.958333333336</v>
      </c>
    </row>
    <row r="3142" spans="1:20" ht="48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 t="shared" si="196"/>
        <v>153</v>
      </c>
      <c r="P3142">
        <f t="shared" si="197"/>
        <v>109.57</v>
      </c>
      <c r="Q3142" s="10" t="s">
        <v>8322</v>
      </c>
      <c r="R3142" t="s">
        <v>8323</v>
      </c>
      <c r="S3142" s="16">
        <f t="shared" si="198"/>
        <v>42513.110787037032</v>
      </c>
      <c r="T3142" s="16">
        <f t="shared" si="199"/>
        <v>42534.708333333328</v>
      </c>
    </row>
    <row r="3143" spans="1:20" ht="48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 t="shared" si="196"/>
        <v>105</v>
      </c>
      <c r="P3143">
        <f t="shared" si="197"/>
        <v>45.48</v>
      </c>
      <c r="Q3143" s="10" t="s">
        <v>8322</v>
      </c>
      <c r="R3143" t="s">
        <v>8323</v>
      </c>
      <c r="S3143" s="16">
        <f t="shared" si="198"/>
        <v>41969.199756944443</v>
      </c>
      <c r="T3143" s="16">
        <f t="shared" si="199"/>
        <v>42005.208333333328</v>
      </c>
    </row>
    <row r="3144" spans="1:20" ht="48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 t="shared" si="196"/>
        <v>104</v>
      </c>
      <c r="P3144">
        <f t="shared" si="197"/>
        <v>38.33</v>
      </c>
      <c r="Q3144" s="10" t="s">
        <v>8322</v>
      </c>
      <c r="R3144" t="s">
        <v>8323</v>
      </c>
      <c r="S3144" s="16">
        <f t="shared" si="198"/>
        <v>41855.548101851848</v>
      </c>
      <c r="T3144" s="16">
        <f t="shared" si="199"/>
        <v>41876.207638888889</v>
      </c>
    </row>
    <row r="3145" spans="1:20" ht="48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 t="shared" si="196"/>
        <v>112</v>
      </c>
      <c r="P3145">
        <f t="shared" si="197"/>
        <v>58.95</v>
      </c>
      <c r="Q3145" s="10" t="s">
        <v>8322</v>
      </c>
      <c r="R3145" t="s">
        <v>8323</v>
      </c>
      <c r="S3145" s="16">
        <f t="shared" si="198"/>
        <v>42572.61681712963</v>
      </c>
      <c r="T3145" s="16">
        <f t="shared" si="199"/>
        <v>42589.125</v>
      </c>
    </row>
    <row r="3146" spans="1:20" ht="48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 t="shared" si="196"/>
        <v>186</v>
      </c>
      <c r="P3146">
        <f t="shared" si="197"/>
        <v>41.22</v>
      </c>
      <c r="Q3146" s="10" t="s">
        <v>8322</v>
      </c>
      <c r="R3146" t="s">
        <v>8323</v>
      </c>
      <c r="S3146" s="16">
        <f t="shared" si="198"/>
        <v>41861.524837962963</v>
      </c>
      <c r="T3146" s="16">
        <f t="shared" si="199"/>
        <v>41891.524837962963</v>
      </c>
    </row>
    <row r="3147" spans="1:20" ht="48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 t="shared" si="196"/>
        <v>108</v>
      </c>
      <c r="P3147">
        <f t="shared" si="197"/>
        <v>43.28</v>
      </c>
      <c r="Q3147" s="10" t="s">
        <v>8322</v>
      </c>
      <c r="R3147" t="s">
        <v>8323</v>
      </c>
      <c r="S3147" s="16">
        <f t="shared" si="198"/>
        <v>42016.832465277781</v>
      </c>
      <c r="T3147" s="16">
        <f t="shared" si="199"/>
        <v>42040.513888888891</v>
      </c>
    </row>
    <row r="3148" spans="1:20" ht="32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 t="shared" si="196"/>
        <v>108</v>
      </c>
      <c r="P3148">
        <f t="shared" si="197"/>
        <v>77</v>
      </c>
      <c r="Q3148" s="10" t="s">
        <v>8322</v>
      </c>
      <c r="R3148" t="s">
        <v>8323</v>
      </c>
      <c r="S3148" s="16">
        <f t="shared" si="198"/>
        <v>42402.889027777783</v>
      </c>
      <c r="T3148" s="16">
        <f t="shared" si="199"/>
        <v>42447.847361111111</v>
      </c>
    </row>
    <row r="3149" spans="1:20" ht="48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 t="shared" si="196"/>
        <v>153</v>
      </c>
      <c r="P3149">
        <f t="shared" si="197"/>
        <v>41.41</v>
      </c>
      <c r="Q3149" s="10" t="s">
        <v>8322</v>
      </c>
      <c r="R3149" t="s">
        <v>8323</v>
      </c>
      <c r="S3149" s="16">
        <f t="shared" si="198"/>
        <v>41820.639189814814</v>
      </c>
      <c r="T3149" s="16">
        <f t="shared" si="199"/>
        <v>41843.165972222225</v>
      </c>
    </row>
    <row r="3150" spans="1:20" ht="48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 t="shared" si="196"/>
        <v>128</v>
      </c>
      <c r="P3150">
        <f t="shared" si="197"/>
        <v>47.22</v>
      </c>
      <c r="Q3150" s="10" t="s">
        <v>8322</v>
      </c>
      <c r="R3150" t="s">
        <v>8323</v>
      </c>
      <c r="S3150" s="16">
        <f t="shared" si="198"/>
        <v>42443.802361111113</v>
      </c>
      <c r="T3150" s="16">
        <f t="shared" si="199"/>
        <v>42473.802361111113</v>
      </c>
    </row>
    <row r="3151" spans="1:20" ht="48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 t="shared" si="196"/>
        <v>106</v>
      </c>
      <c r="P3151">
        <f t="shared" si="197"/>
        <v>25.31</v>
      </c>
      <c r="Q3151" s="10" t="s">
        <v>8322</v>
      </c>
      <c r="R3151" t="s">
        <v>8323</v>
      </c>
      <c r="S3151" s="16">
        <f t="shared" si="198"/>
        <v>42419.91942129629</v>
      </c>
      <c r="T3151" s="16">
        <f t="shared" si="199"/>
        <v>42436.207638888889</v>
      </c>
    </row>
    <row r="3152" spans="1:20" ht="48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 t="shared" si="196"/>
        <v>100</v>
      </c>
      <c r="P3152">
        <f t="shared" si="197"/>
        <v>125</v>
      </c>
      <c r="Q3152" s="10" t="s">
        <v>8322</v>
      </c>
      <c r="R3152" t="s">
        <v>8323</v>
      </c>
      <c r="S3152" s="16">
        <f t="shared" si="198"/>
        <v>42297.748738425929</v>
      </c>
      <c r="T3152" s="16">
        <f t="shared" si="199"/>
        <v>42327.790405092594</v>
      </c>
    </row>
    <row r="3153" spans="1:20" ht="48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 t="shared" si="196"/>
        <v>100</v>
      </c>
      <c r="P3153">
        <f t="shared" si="197"/>
        <v>58.82</v>
      </c>
      <c r="Q3153" s="10" t="s">
        <v>8322</v>
      </c>
      <c r="R3153" t="s">
        <v>8323</v>
      </c>
      <c r="S3153" s="16">
        <f t="shared" si="198"/>
        <v>42057.536944444444</v>
      </c>
      <c r="T3153" s="16">
        <f t="shared" si="199"/>
        <v>42117.49527777778</v>
      </c>
    </row>
    <row r="3154" spans="1:20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 t="shared" si="196"/>
        <v>128</v>
      </c>
      <c r="P3154">
        <f t="shared" si="197"/>
        <v>49.23</v>
      </c>
      <c r="Q3154" s="10" t="s">
        <v>8322</v>
      </c>
      <c r="R3154" t="s">
        <v>8323</v>
      </c>
      <c r="S3154" s="16">
        <f t="shared" si="198"/>
        <v>42521.654328703706</v>
      </c>
      <c r="T3154" s="16">
        <f t="shared" si="199"/>
        <v>42551.654328703706</v>
      </c>
    </row>
    <row r="3155" spans="1:20" ht="48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 t="shared" si="196"/>
        <v>102</v>
      </c>
      <c r="P3155">
        <f t="shared" si="197"/>
        <v>24.29</v>
      </c>
      <c r="Q3155" s="10" t="s">
        <v>8322</v>
      </c>
      <c r="R3155" t="s">
        <v>8323</v>
      </c>
      <c r="S3155" s="16">
        <f t="shared" si="198"/>
        <v>42223.394363425927</v>
      </c>
      <c r="T3155" s="16">
        <f t="shared" si="199"/>
        <v>42251.394363425927</v>
      </c>
    </row>
    <row r="3156" spans="1:20" ht="48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 t="shared" si="196"/>
        <v>104</v>
      </c>
      <c r="P3156">
        <f t="shared" si="197"/>
        <v>43.13</v>
      </c>
      <c r="Q3156" s="10" t="s">
        <v>8322</v>
      </c>
      <c r="R3156" t="s">
        <v>8323</v>
      </c>
      <c r="S3156" s="16">
        <f t="shared" si="198"/>
        <v>42194.096157407403</v>
      </c>
      <c r="T3156" s="16">
        <f t="shared" si="199"/>
        <v>42216.373611111107</v>
      </c>
    </row>
    <row r="3157" spans="1:20" ht="32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 t="shared" si="196"/>
        <v>101</v>
      </c>
      <c r="P3157">
        <f t="shared" si="197"/>
        <v>59.12</v>
      </c>
      <c r="Q3157" s="10" t="s">
        <v>8322</v>
      </c>
      <c r="R3157" t="s">
        <v>8323</v>
      </c>
      <c r="S3157" s="16">
        <f t="shared" si="198"/>
        <v>42236.623252314821</v>
      </c>
      <c r="T3157" s="16">
        <f t="shared" si="199"/>
        <v>42282.666666666672</v>
      </c>
    </row>
    <row r="3158" spans="1:20" ht="48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 t="shared" si="196"/>
        <v>109</v>
      </c>
      <c r="P3158">
        <f t="shared" si="197"/>
        <v>26.54</v>
      </c>
      <c r="Q3158" s="10" t="s">
        <v>8322</v>
      </c>
      <c r="R3158" t="s">
        <v>8323</v>
      </c>
      <c r="S3158" s="16">
        <f t="shared" si="198"/>
        <v>42135.810694444444</v>
      </c>
      <c r="T3158" s="16">
        <f t="shared" si="199"/>
        <v>42165.810694444444</v>
      </c>
    </row>
    <row r="3159" spans="1:20" ht="48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 t="shared" si="196"/>
        <v>111</v>
      </c>
      <c r="P3159">
        <f t="shared" si="197"/>
        <v>58.42</v>
      </c>
      <c r="Q3159" s="10" t="s">
        <v>8322</v>
      </c>
      <c r="R3159" t="s">
        <v>8323</v>
      </c>
      <c r="S3159" s="16">
        <f t="shared" si="198"/>
        <v>41869.740671296298</v>
      </c>
      <c r="T3159" s="16">
        <f t="shared" si="199"/>
        <v>41899.740671296298</v>
      </c>
    </row>
    <row r="3160" spans="1:20" ht="48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 t="shared" si="196"/>
        <v>287</v>
      </c>
      <c r="P3160">
        <f t="shared" si="197"/>
        <v>58.57</v>
      </c>
      <c r="Q3160" s="10" t="s">
        <v>8322</v>
      </c>
      <c r="R3160" t="s">
        <v>8323</v>
      </c>
      <c r="S3160" s="16">
        <f t="shared" si="198"/>
        <v>42451.095856481479</v>
      </c>
      <c r="T3160" s="16">
        <f t="shared" si="199"/>
        <v>42465.095856481479</v>
      </c>
    </row>
    <row r="3161" spans="1:20" ht="48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 t="shared" si="196"/>
        <v>110</v>
      </c>
      <c r="P3161">
        <f t="shared" si="197"/>
        <v>40.78</v>
      </c>
      <c r="Q3161" s="10" t="s">
        <v>8322</v>
      </c>
      <c r="R3161" t="s">
        <v>8323</v>
      </c>
      <c r="S3161" s="16">
        <f t="shared" si="198"/>
        <v>41866.79886574074</v>
      </c>
      <c r="T3161" s="16">
        <f t="shared" si="199"/>
        <v>41885.207638888889</v>
      </c>
    </row>
    <row r="3162" spans="1:20" ht="48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 t="shared" si="196"/>
        <v>162</v>
      </c>
      <c r="P3162">
        <f t="shared" si="197"/>
        <v>52.35</v>
      </c>
      <c r="Q3162" s="10" t="s">
        <v>8322</v>
      </c>
      <c r="R3162" t="s">
        <v>8323</v>
      </c>
      <c r="S3162" s="16">
        <f t="shared" si="198"/>
        <v>42203.432129629626</v>
      </c>
      <c r="T3162" s="16">
        <f t="shared" si="199"/>
        <v>42233.432129629626</v>
      </c>
    </row>
    <row r="3163" spans="1:20" ht="48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113</v>
      </c>
      <c r="P3163">
        <f t="shared" si="197"/>
        <v>66.47</v>
      </c>
      <c r="Q3163" s="10" t="s">
        <v>8322</v>
      </c>
      <c r="R3163" t="s">
        <v>8323</v>
      </c>
      <c r="S3163" s="16">
        <f t="shared" si="198"/>
        <v>42661.132245370376</v>
      </c>
      <c r="T3163" s="16">
        <f t="shared" si="199"/>
        <v>42693.916666666672</v>
      </c>
    </row>
    <row r="3164" spans="1:20" ht="32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 t="shared" si="196"/>
        <v>100</v>
      </c>
      <c r="P3164">
        <f t="shared" si="197"/>
        <v>47.67</v>
      </c>
      <c r="Q3164" s="10" t="s">
        <v>8322</v>
      </c>
      <c r="R3164" t="s">
        <v>8323</v>
      </c>
      <c r="S3164" s="16">
        <f t="shared" si="198"/>
        <v>41877.221886574072</v>
      </c>
      <c r="T3164" s="16">
        <f t="shared" si="199"/>
        <v>41910.140972222223</v>
      </c>
    </row>
    <row r="3165" spans="1:20" ht="48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 t="shared" si="196"/>
        <v>104</v>
      </c>
      <c r="P3165">
        <f t="shared" si="197"/>
        <v>36.96</v>
      </c>
      <c r="Q3165" s="10" t="s">
        <v>8322</v>
      </c>
      <c r="R3165" t="s">
        <v>8323</v>
      </c>
      <c r="S3165" s="16">
        <f t="shared" si="198"/>
        <v>42185.556157407409</v>
      </c>
      <c r="T3165" s="16">
        <f t="shared" si="199"/>
        <v>42208.772916666669</v>
      </c>
    </row>
    <row r="3166" spans="1:20" ht="48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 t="shared" si="196"/>
        <v>138</v>
      </c>
      <c r="P3166">
        <f t="shared" si="197"/>
        <v>81.290000000000006</v>
      </c>
      <c r="Q3166" s="10" t="s">
        <v>8322</v>
      </c>
      <c r="R3166" t="s">
        <v>8323</v>
      </c>
      <c r="S3166" s="16">
        <f t="shared" si="198"/>
        <v>42136.675196759257</v>
      </c>
      <c r="T3166" s="16">
        <f t="shared" si="199"/>
        <v>42166.675196759257</v>
      </c>
    </row>
    <row r="3167" spans="1:20" ht="64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 t="shared" si="196"/>
        <v>112</v>
      </c>
      <c r="P3167">
        <f t="shared" si="197"/>
        <v>62.17</v>
      </c>
      <c r="Q3167" s="10" t="s">
        <v>8322</v>
      </c>
      <c r="R3167" t="s">
        <v>8323</v>
      </c>
      <c r="S3167" s="16">
        <f t="shared" si="198"/>
        <v>42374.651504629626</v>
      </c>
      <c r="T3167" s="16">
        <f t="shared" si="199"/>
        <v>42384.651504629626</v>
      </c>
    </row>
    <row r="3168" spans="1:20" ht="32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 t="shared" si="196"/>
        <v>126</v>
      </c>
      <c r="P3168">
        <f t="shared" si="197"/>
        <v>74.12</v>
      </c>
      <c r="Q3168" s="10" t="s">
        <v>8322</v>
      </c>
      <c r="R3168" t="s">
        <v>8323</v>
      </c>
      <c r="S3168" s="16">
        <f t="shared" si="198"/>
        <v>41891.96503472222</v>
      </c>
      <c r="T3168" s="16">
        <f t="shared" si="199"/>
        <v>41901</v>
      </c>
    </row>
    <row r="3169" spans="1:20" ht="32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 t="shared" si="196"/>
        <v>186</v>
      </c>
      <c r="P3169">
        <f t="shared" si="197"/>
        <v>80.87</v>
      </c>
      <c r="Q3169" s="10" t="s">
        <v>8322</v>
      </c>
      <c r="R3169" t="s">
        <v>8323</v>
      </c>
      <c r="S3169" s="16">
        <f t="shared" si="198"/>
        <v>42552.048356481479</v>
      </c>
      <c r="T3169" s="16">
        <f t="shared" si="199"/>
        <v>42573.226388888885</v>
      </c>
    </row>
    <row r="3170" spans="1:20" ht="48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 t="shared" si="196"/>
        <v>108</v>
      </c>
      <c r="P3170">
        <f t="shared" si="197"/>
        <v>30.93</v>
      </c>
      <c r="Q3170" s="10" t="s">
        <v>8322</v>
      </c>
      <c r="R3170" t="s">
        <v>8323</v>
      </c>
      <c r="S3170" s="16">
        <f t="shared" si="198"/>
        <v>41785.707708333335</v>
      </c>
      <c r="T3170" s="16">
        <f t="shared" si="199"/>
        <v>41815.707708333335</v>
      </c>
    </row>
    <row r="3171" spans="1:20" ht="48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10</v>
      </c>
      <c r="P3171">
        <f t="shared" si="197"/>
        <v>100</v>
      </c>
      <c r="Q3171" s="10" t="s">
        <v>8322</v>
      </c>
      <c r="R3171" t="s">
        <v>8323</v>
      </c>
      <c r="S3171" s="16">
        <f t="shared" si="198"/>
        <v>42203.677766203706</v>
      </c>
      <c r="T3171" s="16">
        <f t="shared" si="199"/>
        <v>42233.677766203706</v>
      </c>
    </row>
    <row r="3172" spans="1:20" ht="48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 t="shared" si="196"/>
        <v>100</v>
      </c>
      <c r="P3172">
        <f t="shared" si="197"/>
        <v>41.67</v>
      </c>
      <c r="Q3172" s="10" t="s">
        <v>8322</v>
      </c>
      <c r="R3172" t="s">
        <v>8323</v>
      </c>
      <c r="S3172" s="16">
        <f t="shared" si="198"/>
        <v>42059.453923611116</v>
      </c>
      <c r="T3172" s="16">
        <f t="shared" si="199"/>
        <v>42119.412256944444</v>
      </c>
    </row>
    <row r="3173" spans="1:20" ht="32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 t="shared" si="196"/>
        <v>100</v>
      </c>
      <c r="P3173">
        <f t="shared" si="197"/>
        <v>50</v>
      </c>
      <c r="Q3173" s="10" t="s">
        <v>8322</v>
      </c>
      <c r="R3173" t="s">
        <v>8323</v>
      </c>
      <c r="S3173" s="16">
        <f t="shared" si="198"/>
        <v>42207.259918981479</v>
      </c>
      <c r="T3173" s="16">
        <f t="shared" si="199"/>
        <v>42236.958333333328</v>
      </c>
    </row>
    <row r="3174" spans="1:20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 t="shared" si="196"/>
        <v>106</v>
      </c>
      <c r="P3174">
        <f t="shared" si="197"/>
        <v>40.92</v>
      </c>
      <c r="Q3174" s="10" t="s">
        <v>8322</v>
      </c>
      <c r="R3174" t="s">
        <v>8323</v>
      </c>
      <c r="S3174" s="16">
        <f t="shared" si="198"/>
        <v>42184.209537037037</v>
      </c>
      <c r="T3174" s="16">
        <f t="shared" si="199"/>
        <v>42202.876388888893</v>
      </c>
    </row>
    <row r="3175" spans="1:20" ht="32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 t="shared" si="196"/>
        <v>4</v>
      </c>
      <c r="P3175">
        <f t="shared" si="197"/>
        <v>9.5</v>
      </c>
      <c r="Q3175" s="10" t="s">
        <v>8322</v>
      </c>
      <c r="R3175" t="s">
        <v>8323</v>
      </c>
      <c r="S3175" s="16">
        <f t="shared" si="198"/>
        <v>41975.124340277776</v>
      </c>
      <c r="T3175" s="16">
        <f t="shared" si="199"/>
        <v>42005.124340277776</v>
      </c>
    </row>
    <row r="3176" spans="1:20" ht="48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 t="shared" si="196"/>
        <v>3</v>
      </c>
      <c r="P3176">
        <f t="shared" si="197"/>
        <v>25</v>
      </c>
      <c r="Q3176" s="10" t="s">
        <v>8322</v>
      </c>
      <c r="R3176" t="s">
        <v>8323</v>
      </c>
      <c r="S3176" s="16">
        <f t="shared" si="198"/>
        <v>42059.970729166671</v>
      </c>
      <c r="T3176" s="16">
        <f t="shared" si="199"/>
        <v>42089.929062499999</v>
      </c>
    </row>
    <row r="3177" spans="1:20" ht="48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 t="shared" si="196"/>
        <v>0</v>
      </c>
      <c r="P3177">
        <f t="shared" si="197"/>
        <v>0</v>
      </c>
      <c r="Q3177" s="10" t="s">
        <v>8322</v>
      </c>
      <c r="R3177" t="s">
        <v>8323</v>
      </c>
      <c r="S3177" s="16">
        <f t="shared" si="198"/>
        <v>41867.652280092596</v>
      </c>
      <c r="T3177" s="16">
        <f t="shared" si="199"/>
        <v>41875.291666666664</v>
      </c>
    </row>
    <row r="3178" spans="1:20" ht="48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 t="shared" si="196"/>
        <v>5</v>
      </c>
      <c r="P3178">
        <f t="shared" si="197"/>
        <v>50</v>
      </c>
      <c r="Q3178" s="10" t="s">
        <v>8322</v>
      </c>
      <c r="R3178" t="s">
        <v>8323</v>
      </c>
      <c r="S3178" s="16">
        <f t="shared" si="198"/>
        <v>42032.250208333338</v>
      </c>
      <c r="T3178" s="16">
        <f t="shared" si="199"/>
        <v>42063.250208333338</v>
      </c>
    </row>
    <row r="3179" spans="1:20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 t="shared" si="196"/>
        <v>15</v>
      </c>
      <c r="P3179">
        <f t="shared" si="197"/>
        <v>38.25</v>
      </c>
      <c r="Q3179" s="10" t="s">
        <v>8322</v>
      </c>
      <c r="R3179" t="s">
        <v>8323</v>
      </c>
      <c r="S3179" s="16">
        <f t="shared" si="198"/>
        <v>41906.819513888891</v>
      </c>
      <c r="T3179" s="16">
        <f t="shared" si="199"/>
        <v>41938.838888888888</v>
      </c>
    </row>
    <row r="3180" spans="1:20" ht="32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 t="shared" si="196"/>
        <v>21</v>
      </c>
      <c r="P3180">
        <f t="shared" si="197"/>
        <v>26.38</v>
      </c>
      <c r="Q3180" s="10" t="s">
        <v>8322</v>
      </c>
      <c r="R3180" t="s">
        <v>8323</v>
      </c>
      <c r="S3180" s="16">
        <f t="shared" si="198"/>
        <v>41981.067523148144</v>
      </c>
      <c r="T3180" s="16">
        <f t="shared" si="199"/>
        <v>42041.067523148144</v>
      </c>
    </row>
    <row r="3181" spans="1:20" ht="48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32</v>
      </c>
      <c r="P3181">
        <f t="shared" si="197"/>
        <v>29.09</v>
      </c>
      <c r="Q3181" s="10" t="s">
        <v>8322</v>
      </c>
      <c r="R3181" t="s">
        <v>8323</v>
      </c>
      <c r="S3181" s="16">
        <f t="shared" si="198"/>
        <v>42493.546851851846</v>
      </c>
      <c r="T3181" s="16">
        <f t="shared" si="199"/>
        <v>42523.546851851846</v>
      </c>
    </row>
    <row r="3182" spans="1:20" ht="48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 t="shared" si="196"/>
        <v>6</v>
      </c>
      <c r="P3182">
        <f t="shared" si="197"/>
        <v>15</v>
      </c>
      <c r="Q3182" s="10" t="s">
        <v>8322</v>
      </c>
      <c r="R3182" t="s">
        <v>8323</v>
      </c>
      <c r="S3182" s="16">
        <f t="shared" si="198"/>
        <v>42177.964201388888</v>
      </c>
      <c r="T3182" s="16">
        <f t="shared" si="199"/>
        <v>42207.964201388888</v>
      </c>
    </row>
    <row r="3183" spans="1:20" ht="32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 t="shared" si="196"/>
        <v>17</v>
      </c>
      <c r="P3183">
        <f t="shared" si="197"/>
        <v>27.5</v>
      </c>
      <c r="Q3183" s="10" t="s">
        <v>8322</v>
      </c>
      <c r="R3183" t="s">
        <v>8323</v>
      </c>
      <c r="S3183" s="16">
        <f t="shared" si="198"/>
        <v>42031.666898148149</v>
      </c>
      <c r="T3183" s="16">
        <f t="shared" si="199"/>
        <v>42064.125</v>
      </c>
    </row>
    <row r="3184" spans="1:20" ht="48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 t="shared" si="196"/>
        <v>0</v>
      </c>
      <c r="P3184">
        <f t="shared" si="197"/>
        <v>2</v>
      </c>
      <c r="Q3184" s="10" t="s">
        <v>8322</v>
      </c>
      <c r="R3184" t="s">
        <v>8323</v>
      </c>
      <c r="S3184" s="16">
        <f t="shared" si="198"/>
        <v>41812.77443287037</v>
      </c>
      <c r="T3184" s="16">
        <f t="shared" si="199"/>
        <v>41872.77443287037</v>
      </c>
    </row>
    <row r="3185" spans="1:20" ht="48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 t="shared" si="196"/>
        <v>5</v>
      </c>
      <c r="P3185">
        <f t="shared" si="197"/>
        <v>9.4</v>
      </c>
      <c r="Q3185" s="10" t="s">
        <v>8322</v>
      </c>
      <c r="R3185" t="s">
        <v>8323</v>
      </c>
      <c r="S3185" s="16">
        <f t="shared" si="198"/>
        <v>42304.940960648149</v>
      </c>
      <c r="T3185" s="16">
        <f t="shared" si="199"/>
        <v>42329.166666666672</v>
      </c>
    </row>
    <row r="3186" spans="1:20" ht="48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 t="shared" si="196"/>
        <v>3</v>
      </c>
      <c r="P3186">
        <f t="shared" si="197"/>
        <v>10.67</v>
      </c>
      <c r="Q3186" s="10" t="s">
        <v>8322</v>
      </c>
      <c r="R3186" t="s">
        <v>8323</v>
      </c>
      <c r="S3186" s="16">
        <f t="shared" si="198"/>
        <v>42209.67288194444</v>
      </c>
      <c r="T3186" s="16">
        <f t="shared" si="199"/>
        <v>42223.625</v>
      </c>
    </row>
    <row r="3187" spans="1:20" ht="48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 t="shared" si="196"/>
        <v>10</v>
      </c>
      <c r="P3187">
        <f t="shared" si="197"/>
        <v>16.670000000000002</v>
      </c>
      <c r="Q3187" s="10" t="s">
        <v>8322</v>
      </c>
      <c r="R3187" t="s">
        <v>8323</v>
      </c>
      <c r="S3187" s="16">
        <f t="shared" si="198"/>
        <v>42188.83293981482</v>
      </c>
      <c r="T3187" s="16">
        <f t="shared" si="199"/>
        <v>42242.772222222222</v>
      </c>
    </row>
    <row r="3188" spans="1:20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196"/>
        <v>106</v>
      </c>
      <c r="P3188">
        <f t="shared" si="197"/>
        <v>61.94</v>
      </c>
      <c r="Q3188" s="10" t="s">
        <v>8322</v>
      </c>
      <c r="R3188" t="s">
        <v>8323</v>
      </c>
      <c r="S3188" s="16">
        <f t="shared" si="198"/>
        <v>42499.039629629624</v>
      </c>
      <c r="T3188" s="16">
        <f t="shared" si="199"/>
        <v>42529.039629629624</v>
      </c>
    </row>
    <row r="3189" spans="1:20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196"/>
        <v>123</v>
      </c>
      <c r="P3189">
        <f t="shared" si="197"/>
        <v>43.2</v>
      </c>
      <c r="Q3189" s="10" t="s">
        <v>8322</v>
      </c>
      <c r="R3189" t="s">
        <v>8323</v>
      </c>
      <c r="S3189" s="16">
        <f t="shared" si="198"/>
        <v>42556.504490740743</v>
      </c>
      <c r="T3189" s="16">
        <f t="shared" si="199"/>
        <v>42595.290972222225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8322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8322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8322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8322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00">ROUND(E3194/D3194*100,0)</f>
        <v>1</v>
      </c>
      <c r="P3194">
        <f t="shared" ref="P3194:P3257" si="201">IFERROR(ROUND(E3194/L3194,2),0)</f>
        <v>12.75</v>
      </c>
      <c r="Q3194" s="10" t="s">
        <v>8322</v>
      </c>
      <c r="R3194" t="s">
        <v>8358</v>
      </c>
      <c r="S3194" s="16">
        <f t="shared" ref="S3194:S3257" si="202">(((J3194/60)/60)/24)+DATE(1970,1,1)</f>
        <v>42018.94049768518</v>
      </c>
      <c r="T3194" s="16">
        <f t="shared" ref="T3194:T3257" si="203">(((I3194/60)/60)/24)+DATE(1970,1,1)</f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0" t="s">
        <v>8322</v>
      </c>
      <c r="R3195" t="s">
        <v>8358</v>
      </c>
      <c r="S3195" s="16">
        <f t="shared" si="202"/>
        <v>42010.968240740738</v>
      </c>
      <c r="T3195" s="16">
        <f t="shared" si="203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0" t="s">
        <v>8322</v>
      </c>
      <c r="R3196" t="s">
        <v>8358</v>
      </c>
      <c r="S3196" s="16">
        <f t="shared" si="202"/>
        <v>42182.062476851846</v>
      </c>
      <c r="T3196" s="16">
        <f t="shared" si="203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0" t="s">
        <v>8322</v>
      </c>
      <c r="R3197" t="s">
        <v>8358</v>
      </c>
      <c r="S3197" s="16">
        <f t="shared" si="202"/>
        <v>42017.594236111108</v>
      </c>
      <c r="T3197" s="16">
        <f t="shared" si="203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0" t="s">
        <v>8322</v>
      </c>
      <c r="R3198" t="s">
        <v>8358</v>
      </c>
      <c r="S3198" s="16">
        <f t="shared" si="202"/>
        <v>42157.598090277781</v>
      </c>
      <c r="T3198" s="16">
        <f t="shared" si="203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0" t="s">
        <v>8322</v>
      </c>
      <c r="R3199" t="s">
        <v>8358</v>
      </c>
      <c r="S3199" s="16">
        <f t="shared" si="202"/>
        <v>42009.493263888886</v>
      </c>
      <c r="T3199" s="16">
        <f t="shared" si="203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0" t="s">
        <v>8322</v>
      </c>
      <c r="R3200" t="s">
        <v>8358</v>
      </c>
      <c r="S3200" s="16">
        <f t="shared" si="202"/>
        <v>42013.424502314811</v>
      </c>
      <c r="T3200" s="16">
        <f t="shared" si="203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0" t="s">
        <v>8322</v>
      </c>
      <c r="R3201" t="s">
        <v>8358</v>
      </c>
      <c r="S3201" s="16">
        <f t="shared" si="202"/>
        <v>41858.761782407404</v>
      </c>
      <c r="T3201" s="16">
        <f t="shared" si="203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0" t="s">
        <v>8322</v>
      </c>
      <c r="R3202" t="s">
        <v>8358</v>
      </c>
      <c r="S3202" s="16">
        <f t="shared" si="202"/>
        <v>42460.320613425924</v>
      </c>
      <c r="T3202" s="16">
        <f t="shared" si="203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8322</v>
      </c>
      <c r="R3203" t="s">
        <v>8358</v>
      </c>
      <c r="S3203" s="16">
        <f t="shared" si="202"/>
        <v>41861.767094907409</v>
      </c>
      <c r="T3203" s="16">
        <f t="shared" si="203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8322</v>
      </c>
      <c r="R3204" t="s">
        <v>8358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8322</v>
      </c>
      <c r="R3205" t="s">
        <v>8358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8322</v>
      </c>
      <c r="R3206" t="s">
        <v>8358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8322</v>
      </c>
      <c r="R3207" t="s">
        <v>8358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8322</v>
      </c>
      <c r="R3208" t="s">
        <v>8358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8322</v>
      </c>
      <c r="R3209" t="s">
        <v>8358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 t="shared" si="200"/>
        <v>102</v>
      </c>
      <c r="P3210">
        <f t="shared" si="201"/>
        <v>59.21</v>
      </c>
      <c r="Q3210" s="10" t="s">
        <v>8322</v>
      </c>
      <c r="R3210" t="s">
        <v>8323</v>
      </c>
      <c r="S3210" s="16">
        <f t="shared" si="202"/>
        <v>42073.660694444443</v>
      </c>
      <c r="T3210" s="16">
        <f t="shared" si="203"/>
        <v>42095.165972222225</v>
      </c>
    </row>
    <row r="3211" spans="1:20" ht="48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 t="shared" si="200"/>
        <v>108</v>
      </c>
      <c r="P3211">
        <f t="shared" si="201"/>
        <v>79</v>
      </c>
      <c r="Q3211" s="10" t="s">
        <v>8322</v>
      </c>
      <c r="R3211" t="s">
        <v>8323</v>
      </c>
      <c r="S3211" s="16">
        <f t="shared" si="202"/>
        <v>41856.715069444443</v>
      </c>
      <c r="T3211" s="16">
        <f t="shared" si="203"/>
        <v>41877.715069444443</v>
      </c>
    </row>
    <row r="3212" spans="1:20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00"/>
        <v>116</v>
      </c>
      <c r="P3212">
        <f t="shared" si="201"/>
        <v>44.33</v>
      </c>
      <c r="Q3212" s="10" t="s">
        <v>8322</v>
      </c>
      <c r="R3212" t="s">
        <v>8323</v>
      </c>
      <c r="S3212" s="16">
        <f t="shared" si="202"/>
        <v>42155.920219907406</v>
      </c>
      <c r="T3212" s="16">
        <f t="shared" si="203"/>
        <v>42176.888888888891</v>
      </c>
    </row>
    <row r="3213" spans="1:20" ht="48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 t="shared" si="200"/>
        <v>130</v>
      </c>
      <c r="P3213">
        <f t="shared" si="201"/>
        <v>86.94</v>
      </c>
      <c r="Q3213" s="10" t="s">
        <v>8322</v>
      </c>
      <c r="R3213" t="s">
        <v>8323</v>
      </c>
      <c r="S3213" s="16">
        <f t="shared" si="202"/>
        <v>42725.031180555554</v>
      </c>
      <c r="T3213" s="16">
        <f t="shared" si="203"/>
        <v>42746.208333333328</v>
      </c>
    </row>
    <row r="3214" spans="1:20" ht="48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 t="shared" si="200"/>
        <v>0</v>
      </c>
      <c r="P3214">
        <f t="shared" si="201"/>
        <v>0</v>
      </c>
      <c r="Q3214" s="10" t="s">
        <v>8322</v>
      </c>
      <c r="R3214" t="s">
        <v>8323</v>
      </c>
      <c r="S3214" s="16">
        <f t="shared" si="202"/>
        <v>42492.737847222219</v>
      </c>
      <c r="T3214" s="16">
        <f t="shared" si="203"/>
        <v>42534.166666666672</v>
      </c>
    </row>
    <row r="3215" spans="1:20" ht="48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 t="shared" si="200"/>
        <v>120</v>
      </c>
      <c r="P3215">
        <f t="shared" si="201"/>
        <v>31.93</v>
      </c>
      <c r="Q3215" s="10" t="s">
        <v>8322</v>
      </c>
      <c r="R3215" t="s">
        <v>8323</v>
      </c>
      <c r="S3215" s="16">
        <f t="shared" si="202"/>
        <v>41780.412604166668</v>
      </c>
      <c r="T3215" s="16">
        <f t="shared" si="203"/>
        <v>41810.412604166668</v>
      </c>
    </row>
    <row r="3216" spans="1:20" ht="48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 t="shared" si="200"/>
        <v>104</v>
      </c>
      <c r="P3216">
        <f t="shared" si="201"/>
        <v>59.52</v>
      </c>
      <c r="Q3216" s="10" t="s">
        <v>8322</v>
      </c>
      <c r="R3216" t="s">
        <v>8323</v>
      </c>
      <c r="S3216" s="16">
        <f t="shared" si="202"/>
        <v>42277.583472222221</v>
      </c>
      <c r="T3216" s="16">
        <f t="shared" si="203"/>
        <v>42307.583472222221</v>
      </c>
    </row>
    <row r="3217" spans="1:20" ht="48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 t="shared" si="200"/>
        <v>125</v>
      </c>
      <c r="P3217">
        <f t="shared" si="201"/>
        <v>50</v>
      </c>
      <c r="Q3217" s="10" t="s">
        <v>8322</v>
      </c>
      <c r="R3217" t="s">
        <v>8323</v>
      </c>
      <c r="S3217" s="16">
        <f t="shared" si="202"/>
        <v>42722.882361111115</v>
      </c>
      <c r="T3217" s="16">
        <f t="shared" si="203"/>
        <v>42752.882361111115</v>
      </c>
    </row>
    <row r="3218" spans="1:20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00"/>
        <v>104</v>
      </c>
      <c r="P3218">
        <f t="shared" si="201"/>
        <v>27.07</v>
      </c>
      <c r="Q3218" s="10" t="s">
        <v>8322</v>
      </c>
      <c r="R3218" t="s">
        <v>8323</v>
      </c>
      <c r="S3218" s="16">
        <f t="shared" si="202"/>
        <v>42026.920428240745</v>
      </c>
      <c r="T3218" s="16">
        <f t="shared" si="203"/>
        <v>42056.920428240745</v>
      </c>
    </row>
    <row r="3219" spans="1:20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 t="shared" si="200"/>
        <v>135</v>
      </c>
      <c r="P3219">
        <f t="shared" si="201"/>
        <v>89.79</v>
      </c>
      <c r="Q3219" s="10" t="s">
        <v>8322</v>
      </c>
      <c r="R3219" t="s">
        <v>8323</v>
      </c>
      <c r="S3219" s="16">
        <f t="shared" si="202"/>
        <v>42374.911226851851</v>
      </c>
      <c r="T3219" s="16">
        <f t="shared" si="203"/>
        <v>42388.207638888889</v>
      </c>
    </row>
    <row r="3220" spans="1:20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00"/>
        <v>105</v>
      </c>
      <c r="P3220">
        <f t="shared" si="201"/>
        <v>39.380000000000003</v>
      </c>
      <c r="Q3220" s="10" t="s">
        <v>8322</v>
      </c>
      <c r="R3220" t="s">
        <v>8323</v>
      </c>
      <c r="S3220" s="16">
        <f t="shared" si="202"/>
        <v>42222.730034722219</v>
      </c>
      <c r="T3220" s="16">
        <f t="shared" si="203"/>
        <v>42247.730034722219</v>
      </c>
    </row>
    <row r="3221" spans="1:20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 t="shared" si="200"/>
        <v>100</v>
      </c>
      <c r="P3221">
        <f t="shared" si="201"/>
        <v>31.58</v>
      </c>
      <c r="Q3221" s="10" t="s">
        <v>8322</v>
      </c>
      <c r="R3221" t="s">
        <v>8323</v>
      </c>
      <c r="S3221" s="16">
        <f t="shared" si="202"/>
        <v>41822.90488425926</v>
      </c>
      <c r="T3221" s="16">
        <f t="shared" si="203"/>
        <v>41844.291666666664</v>
      </c>
    </row>
    <row r="3222" spans="1:20" ht="48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 t="shared" si="200"/>
        <v>0</v>
      </c>
      <c r="P3222">
        <f t="shared" si="201"/>
        <v>0</v>
      </c>
      <c r="Q3222" s="10" t="s">
        <v>8322</v>
      </c>
      <c r="R3222" t="s">
        <v>8323</v>
      </c>
      <c r="S3222" s="16">
        <f t="shared" si="202"/>
        <v>41793.814259259263</v>
      </c>
      <c r="T3222" s="16">
        <f t="shared" si="203"/>
        <v>41825.165972222225</v>
      </c>
    </row>
    <row r="3223" spans="1:20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00"/>
        <v>105</v>
      </c>
      <c r="P3223">
        <f t="shared" si="201"/>
        <v>139.56</v>
      </c>
      <c r="Q3223" s="10" t="s">
        <v>8322</v>
      </c>
      <c r="R3223" t="s">
        <v>8323</v>
      </c>
      <c r="S3223" s="16">
        <f t="shared" si="202"/>
        <v>42375.114988425921</v>
      </c>
      <c r="T3223" s="16">
        <f t="shared" si="203"/>
        <v>42420.114988425921</v>
      </c>
    </row>
    <row r="3224" spans="1:20" ht="48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 t="shared" si="200"/>
        <v>117</v>
      </c>
      <c r="P3224">
        <f t="shared" si="201"/>
        <v>70</v>
      </c>
      <c r="Q3224" s="10" t="s">
        <v>8322</v>
      </c>
      <c r="R3224" t="s">
        <v>8323</v>
      </c>
      <c r="S3224" s="16">
        <f t="shared" si="202"/>
        <v>41963.872361111105</v>
      </c>
      <c r="T3224" s="16">
        <f t="shared" si="203"/>
        <v>41974.797916666663</v>
      </c>
    </row>
    <row r="3225" spans="1:20" ht="48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 t="shared" si="200"/>
        <v>0</v>
      </c>
      <c r="P3225">
        <f t="shared" si="201"/>
        <v>0</v>
      </c>
      <c r="Q3225" s="10" t="s">
        <v>8322</v>
      </c>
      <c r="R3225" t="s">
        <v>8323</v>
      </c>
      <c r="S3225" s="16">
        <f t="shared" si="202"/>
        <v>42111.904097222221</v>
      </c>
      <c r="T3225" s="16">
        <f t="shared" si="203"/>
        <v>42171.904097222221</v>
      </c>
    </row>
    <row r="3226" spans="1:20" ht="48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 t="shared" si="200"/>
        <v>24</v>
      </c>
      <c r="P3226">
        <f t="shared" si="201"/>
        <v>24.33</v>
      </c>
      <c r="Q3226" s="10" t="s">
        <v>8322</v>
      </c>
      <c r="R3226" t="s">
        <v>8323</v>
      </c>
      <c r="S3226" s="16">
        <f t="shared" si="202"/>
        <v>41880.788842592592</v>
      </c>
      <c r="T3226" s="16">
        <f t="shared" si="203"/>
        <v>41910.788842592592</v>
      </c>
    </row>
    <row r="3227" spans="1:20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00"/>
        <v>38</v>
      </c>
      <c r="P3227">
        <f t="shared" si="201"/>
        <v>32.36</v>
      </c>
      <c r="Q3227" s="10" t="s">
        <v>8322</v>
      </c>
      <c r="R3227" t="s">
        <v>8323</v>
      </c>
      <c r="S3227" s="16">
        <f t="shared" si="202"/>
        <v>42775.964212962965</v>
      </c>
      <c r="T3227" s="16">
        <f t="shared" si="203"/>
        <v>42795.791666666672</v>
      </c>
    </row>
    <row r="3228" spans="1:20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 t="shared" si="200"/>
        <v>105</v>
      </c>
      <c r="P3228">
        <f t="shared" si="201"/>
        <v>47</v>
      </c>
      <c r="Q3228" s="10" t="s">
        <v>8322</v>
      </c>
      <c r="R3228" t="s">
        <v>8323</v>
      </c>
      <c r="S3228" s="16">
        <f t="shared" si="202"/>
        <v>42018.94159722222</v>
      </c>
      <c r="T3228" s="16">
        <f t="shared" si="203"/>
        <v>42047.291666666672</v>
      </c>
    </row>
    <row r="3229" spans="1:20" ht="48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 t="shared" si="200"/>
        <v>1</v>
      </c>
      <c r="P3229">
        <f t="shared" si="201"/>
        <v>10</v>
      </c>
      <c r="Q3229" s="10" t="s">
        <v>8322</v>
      </c>
      <c r="R3229" t="s">
        <v>8323</v>
      </c>
      <c r="S3229" s="16">
        <f t="shared" si="202"/>
        <v>42803.842812499999</v>
      </c>
      <c r="T3229" s="16">
        <f t="shared" si="203"/>
        <v>42843.801145833335</v>
      </c>
    </row>
    <row r="3230" spans="1:20" ht="48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 t="shared" si="200"/>
        <v>104</v>
      </c>
      <c r="P3230">
        <f t="shared" si="201"/>
        <v>52</v>
      </c>
      <c r="Q3230" s="10" t="s">
        <v>8322</v>
      </c>
      <c r="R3230" t="s">
        <v>8323</v>
      </c>
      <c r="S3230" s="16">
        <f t="shared" si="202"/>
        <v>41226.017361111109</v>
      </c>
      <c r="T3230" s="16">
        <f t="shared" si="203"/>
        <v>41250.083333333336</v>
      </c>
    </row>
    <row r="3231" spans="1:20" ht="32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 t="shared" si="200"/>
        <v>100</v>
      </c>
      <c r="P3231">
        <f t="shared" si="201"/>
        <v>62.5</v>
      </c>
      <c r="Q3231" s="10" t="s">
        <v>8322</v>
      </c>
      <c r="R3231" t="s">
        <v>8323</v>
      </c>
      <c r="S3231" s="16">
        <f t="shared" si="202"/>
        <v>41788.58997685185</v>
      </c>
      <c r="T3231" s="16">
        <f t="shared" si="203"/>
        <v>41818.58997685185</v>
      </c>
    </row>
    <row r="3232" spans="1:20" ht="48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 t="shared" si="200"/>
        <v>57</v>
      </c>
      <c r="P3232">
        <f t="shared" si="201"/>
        <v>59.58</v>
      </c>
      <c r="Q3232" s="10" t="s">
        <v>8322</v>
      </c>
      <c r="R3232" t="s">
        <v>8323</v>
      </c>
      <c r="S3232" s="16">
        <f t="shared" si="202"/>
        <v>42061.963263888887</v>
      </c>
      <c r="T3232" s="16">
        <f t="shared" si="203"/>
        <v>42091.921597222223</v>
      </c>
    </row>
    <row r="3233" spans="1:20" ht="48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5.75</v>
      </c>
      <c r="Q3233" s="10" t="s">
        <v>8322</v>
      </c>
      <c r="R3233" t="s">
        <v>8323</v>
      </c>
      <c r="S3233" s="16">
        <f t="shared" si="202"/>
        <v>41879.043530092589</v>
      </c>
      <c r="T3233" s="16">
        <f t="shared" si="203"/>
        <v>41909.043530092589</v>
      </c>
    </row>
    <row r="3234" spans="1:20" ht="48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 t="shared" si="200"/>
        <v>34</v>
      </c>
      <c r="P3234">
        <f t="shared" si="201"/>
        <v>33.08</v>
      </c>
      <c r="Q3234" s="10" t="s">
        <v>8322</v>
      </c>
      <c r="R3234" t="s">
        <v>8323</v>
      </c>
      <c r="S3234" s="16">
        <f t="shared" si="202"/>
        <v>42022.661527777775</v>
      </c>
      <c r="T3234" s="16">
        <f t="shared" si="203"/>
        <v>42063.5</v>
      </c>
    </row>
    <row r="3235" spans="1:20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00"/>
        <v>141</v>
      </c>
      <c r="P3235">
        <f t="shared" si="201"/>
        <v>67.959999999999994</v>
      </c>
      <c r="Q3235" s="10" t="s">
        <v>8322</v>
      </c>
      <c r="R3235" t="s">
        <v>8323</v>
      </c>
      <c r="S3235" s="16">
        <f t="shared" si="202"/>
        <v>42072.576249999998</v>
      </c>
      <c r="T3235" s="16">
        <f t="shared" si="203"/>
        <v>42097.576249999998</v>
      </c>
    </row>
    <row r="3236" spans="1:20" ht="48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 t="shared" si="200"/>
        <v>48</v>
      </c>
      <c r="P3236">
        <f t="shared" si="201"/>
        <v>62</v>
      </c>
      <c r="Q3236" s="10" t="s">
        <v>8322</v>
      </c>
      <c r="R3236" t="s">
        <v>8323</v>
      </c>
      <c r="S3236" s="16">
        <f t="shared" si="202"/>
        <v>41830.858344907407</v>
      </c>
      <c r="T3236" s="16">
        <f t="shared" si="203"/>
        <v>41852.291666666664</v>
      </c>
    </row>
    <row r="3237" spans="1:20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00"/>
        <v>100</v>
      </c>
      <c r="P3237">
        <f t="shared" si="201"/>
        <v>41.03</v>
      </c>
      <c r="Q3237" s="10" t="s">
        <v>8322</v>
      </c>
      <c r="R3237" t="s">
        <v>8323</v>
      </c>
      <c r="S3237" s="16">
        <f t="shared" si="202"/>
        <v>42234.789884259255</v>
      </c>
      <c r="T3237" s="16">
        <f t="shared" si="203"/>
        <v>42262.420833333337</v>
      </c>
    </row>
    <row r="3238" spans="1:20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00"/>
        <v>3</v>
      </c>
      <c r="P3238">
        <f t="shared" si="201"/>
        <v>15</v>
      </c>
      <c r="Q3238" s="10" t="s">
        <v>8322</v>
      </c>
      <c r="R3238" t="s">
        <v>8323</v>
      </c>
      <c r="S3238" s="16">
        <f t="shared" si="202"/>
        <v>42311.621458333335</v>
      </c>
      <c r="T3238" s="16">
        <f t="shared" si="203"/>
        <v>42336.621458333335</v>
      </c>
    </row>
    <row r="3239" spans="1:20" ht="48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 t="shared" si="200"/>
        <v>114</v>
      </c>
      <c r="P3239">
        <f t="shared" si="201"/>
        <v>74.349999999999994</v>
      </c>
      <c r="Q3239" s="10" t="s">
        <v>8322</v>
      </c>
      <c r="R3239" t="s">
        <v>8323</v>
      </c>
      <c r="S3239" s="16">
        <f t="shared" si="202"/>
        <v>42192.591944444444</v>
      </c>
      <c r="T3239" s="16">
        <f t="shared" si="203"/>
        <v>42223.708333333328</v>
      </c>
    </row>
    <row r="3240" spans="1:20" ht="48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 t="shared" si="200"/>
        <v>108</v>
      </c>
      <c r="P3240">
        <f t="shared" si="201"/>
        <v>81.25</v>
      </c>
      <c r="Q3240" s="10" t="s">
        <v>8322</v>
      </c>
      <c r="R3240" t="s">
        <v>8323</v>
      </c>
      <c r="S3240" s="16">
        <f t="shared" si="202"/>
        <v>42039.384571759263</v>
      </c>
      <c r="T3240" s="16">
        <f t="shared" si="203"/>
        <v>42052.583333333328</v>
      </c>
    </row>
    <row r="3241" spans="1:20" ht="48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 t="shared" si="200"/>
        <v>125</v>
      </c>
      <c r="P3241">
        <f t="shared" si="201"/>
        <v>36.08</v>
      </c>
      <c r="Q3241" s="10" t="s">
        <v>8322</v>
      </c>
      <c r="R3241" t="s">
        <v>8323</v>
      </c>
      <c r="S3241" s="16">
        <f t="shared" si="202"/>
        <v>42709.134780092587</v>
      </c>
      <c r="T3241" s="16">
        <f t="shared" si="203"/>
        <v>42739.134780092587</v>
      </c>
    </row>
    <row r="3242" spans="1:20" ht="48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 t="shared" si="200"/>
        <v>108</v>
      </c>
      <c r="P3242">
        <f t="shared" si="201"/>
        <v>25.25</v>
      </c>
      <c r="Q3242" s="10" t="s">
        <v>8322</v>
      </c>
      <c r="R3242" t="s">
        <v>8323</v>
      </c>
      <c r="S3242" s="16">
        <f t="shared" si="202"/>
        <v>42103.399479166663</v>
      </c>
      <c r="T3242" s="16">
        <f t="shared" si="203"/>
        <v>42133.399479166663</v>
      </c>
    </row>
    <row r="3243" spans="1:20" ht="48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 t="shared" si="200"/>
        <v>0</v>
      </c>
      <c r="P3243">
        <f t="shared" si="201"/>
        <v>0</v>
      </c>
      <c r="Q3243" s="10" t="s">
        <v>8322</v>
      </c>
      <c r="R3243" t="s">
        <v>8323</v>
      </c>
      <c r="S3243" s="16">
        <f t="shared" si="202"/>
        <v>41784.952488425923</v>
      </c>
      <c r="T3243" s="16">
        <f t="shared" si="203"/>
        <v>41811.458333333336</v>
      </c>
    </row>
    <row r="3244" spans="1:20" ht="48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5</v>
      </c>
      <c r="P3244">
        <f t="shared" si="201"/>
        <v>18.75</v>
      </c>
      <c r="Q3244" s="10" t="s">
        <v>8322</v>
      </c>
      <c r="R3244" t="s">
        <v>8323</v>
      </c>
      <c r="S3244" s="16">
        <f t="shared" si="202"/>
        <v>41940.967951388891</v>
      </c>
      <c r="T3244" s="16">
        <f t="shared" si="203"/>
        <v>41952.5</v>
      </c>
    </row>
    <row r="3245" spans="1:20" ht="48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 t="shared" si="200"/>
        <v>109</v>
      </c>
      <c r="P3245">
        <f t="shared" si="201"/>
        <v>41.92</v>
      </c>
      <c r="Q3245" s="10" t="s">
        <v>8322</v>
      </c>
      <c r="R3245" t="s">
        <v>8323</v>
      </c>
      <c r="S3245" s="16">
        <f t="shared" si="202"/>
        <v>42162.729548611111</v>
      </c>
      <c r="T3245" s="16">
        <f t="shared" si="203"/>
        <v>42192.729548611111</v>
      </c>
    </row>
    <row r="3246" spans="1:20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 t="shared" si="200"/>
        <v>3</v>
      </c>
      <c r="P3246">
        <f t="shared" si="201"/>
        <v>50</v>
      </c>
      <c r="Q3246" s="10" t="s">
        <v>8322</v>
      </c>
      <c r="R3246" t="s">
        <v>8323</v>
      </c>
      <c r="S3246" s="16">
        <f t="shared" si="202"/>
        <v>42807.885057870371</v>
      </c>
      <c r="T3246" s="16">
        <f t="shared" si="203"/>
        <v>42858.8</v>
      </c>
    </row>
    <row r="3247" spans="1:20" ht="32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 t="shared" si="200"/>
        <v>133</v>
      </c>
      <c r="P3247">
        <f t="shared" si="201"/>
        <v>38.5</v>
      </c>
      <c r="Q3247" s="10" t="s">
        <v>8322</v>
      </c>
      <c r="R3247" t="s">
        <v>8323</v>
      </c>
      <c r="S3247" s="16">
        <f t="shared" si="202"/>
        <v>40884.066678240742</v>
      </c>
      <c r="T3247" s="16">
        <f t="shared" si="203"/>
        <v>40926.958333333336</v>
      </c>
    </row>
    <row r="3248" spans="1:20" ht="48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 t="shared" si="200"/>
        <v>172</v>
      </c>
      <c r="P3248">
        <f t="shared" si="201"/>
        <v>33.03</v>
      </c>
      <c r="Q3248" s="10" t="s">
        <v>8322</v>
      </c>
      <c r="R3248" t="s">
        <v>8323</v>
      </c>
      <c r="S3248" s="16">
        <f t="shared" si="202"/>
        <v>41806.605034722219</v>
      </c>
      <c r="T3248" s="16">
        <f t="shared" si="203"/>
        <v>41836.605034722219</v>
      </c>
    </row>
    <row r="3249" spans="1:20" ht="48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 t="shared" si="200"/>
        <v>111</v>
      </c>
      <c r="P3249">
        <f t="shared" si="201"/>
        <v>83.05</v>
      </c>
      <c r="Q3249" s="10" t="s">
        <v>8322</v>
      </c>
      <c r="R3249" t="s">
        <v>8323</v>
      </c>
      <c r="S3249" s="16">
        <f t="shared" si="202"/>
        <v>42146.731087962966</v>
      </c>
      <c r="T3249" s="16">
        <f t="shared" si="203"/>
        <v>42176.731087962966</v>
      </c>
    </row>
    <row r="3250" spans="1:20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 t="shared" si="200"/>
        <v>130</v>
      </c>
      <c r="P3250">
        <f t="shared" si="201"/>
        <v>38.24</v>
      </c>
      <c r="Q3250" s="10" t="s">
        <v>8322</v>
      </c>
      <c r="R3250" t="s">
        <v>8323</v>
      </c>
      <c r="S3250" s="16">
        <f t="shared" si="202"/>
        <v>41915.437210648146</v>
      </c>
      <c r="T3250" s="16">
        <f t="shared" si="203"/>
        <v>41945.478877314818</v>
      </c>
    </row>
    <row r="3251" spans="1:20" ht="48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 t="shared" si="200"/>
        <v>144</v>
      </c>
      <c r="P3251">
        <f t="shared" si="201"/>
        <v>45.98</v>
      </c>
      <c r="Q3251" s="10" t="s">
        <v>8322</v>
      </c>
      <c r="R3251" t="s">
        <v>8323</v>
      </c>
      <c r="S3251" s="16">
        <f t="shared" si="202"/>
        <v>42309.756620370375</v>
      </c>
      <c r="T3251" s="16">
        <f t="shared" si="203"/>
        <v>42330.916666666672</v>
      </c>
    </row>
    <row r="3252" spans="1:20" ht="48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 t="shared" si="200"/>
        <v>175</v>
      </c>
      <c r="P3252">
        <f t="shared" si="201"/>
        <v>48.7</v>
      </c>
      <c r="Q3252" s="10" t="s">
        <v>8322</v>
      </c>
      <c r="R3252" t="s">
        <v>8323</v>
      </c>
      <c r="S3252" s="16">
        <f t="shared" si="202"/>
        <v>42493.219236111108</v>
      </c>
      <c r="T3252" s="16">
        <f t="shared" si="203"/>
        <v>42531.125</v>
      </c>
    </row>
    <row r="3253" spans="1:20" ht="32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 t="shared" si="200"/>
        <v>102</v>
      </c>
      <c r="P3253">
        <f t="shared" si="201"/>
        <v>152.5</v>
      </c>
      <c r="Q3253" s="10" t="s">
        <v>8322</v>
      </c>
      <c r="R3253" t="s">
        <v>8323</v>
      </c>
      <c r="S3253" s="16">
        <f t="shared" si="202"/>
        <v>42512.58321759259</v>
      </c>
      <c r="T3253" s="16">
        <f t="shared" si="203"/>
        <v>42526.58321759259</v>
      </c>
    </row>
    <row r="3254" spans="1:20" ht="48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 t="shared" si="200"/>
        <v>106</v>
      </c>
      <c r="P3254">
        <f t="shared" si="201"/>
        <v>23.1</v>
      </c>
      <c r="Q3254" s="10" t="s">
        <v>8322</v>
      </c>
      <c r="R3254" t="s">
        <v>8323</v>
      </c>
      <c r="S3254" s="16">
        <f t="shared" si="202"/>
        <v>42065.887361111112</v>
      </c>
      <c r="T3254" s="16">
        <f t="shared" si="203"/>
        <v>42095.845694444448</v>
      </c>
    </row>
    <row r="3255" spans="1:20" ht="48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 t="shared" si="200"/>
        <v>110</v>
      </c>
      <c r="P3255">
        <f t="shared" si="201"/>
        <v>91.67</v>
      </c>
      <c r="Q3255" s="10" t="s">
        <v>8322</v>
      </c>
      <c r="R3255" t="s">
        <v>8323</v>
      </c>
      <c r="S3255" s="16">
        <f t="shared" si="202"/>
        <v>42054.024421296301</v>
      </c>
      <c r="T3255" s="16">
        <f t="shared" si="203"/>
        <v>42061.024421296301</v>
      </c>
    </row>
    <row r="3256" spans="1:20" ht="48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 t="shared" si="200"/>
        <v>101</v>
      </c>
      <c r="P3256">
        <f t="shared" si="201"/>
        <v>56.33</v>
      </c>
      <c r="Q3256" s="10" t="s">
        <v>8322</v>
      </c>
      <c r="R3256" t="s">
        <v>8323</v>
      </c>
      <c r="S3256" s="16">
        <f t="shared" si="202"/>
        <v>42536.815648148149</v>
      </c>
      <c r="T3256" s="16">
        <f t="shared" si="203"/>
        <v>42566.815648148149</v>
      </c>
    </row>
    <row r="3257" spans="1:20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 t="shared" si="200"/>
        <v>118</v>
      </c>
      <c r="P3257">
        <f t="shared" si="201"/>
        <v>67.92</v>
      </c>
      <c r="Q3257" s="10" t="s">
        <v>8322</v>
      </c>
      <c r="R3257" t="s">
        <v>8323</v>
      </c>
      <c r="S3257" s="16">
        <f t="shared" si="202"/>
        <v>42690.334317129629</v>
      </c>
      <c r="T3257" s="16">
        <f t="shared" si="203"/>
        <v>42721.333333333328</v>
      </c>
    </row>
    <row r="3258" spans="1:20" ht="48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 t="shared" ref="O3258:O3321" si="204">ROUND(E3258/D3258*100,0)</f>
        <v>104</v>
      </c>
      <c r="P3258">
        <f t="shared" ref="P3258:P3321" si="205">IFERROR(ROUND(E3258/L3258,2),0)</f>
        <v>34.6</v>
      </c>
      <c r="Q3258" s="10" t="s">
        <v>8322</v>
      </c>
      <c r="R3258" t="s">
        <v>8323</v>
      </c>
      <c r="S3258" s="16">
        <f t="shared" ref="S3258:S3321" si="206">(((J3258/60)/60)/24)+DATE(1970,1,1)</f>
        <v>42143.461122685185</v>
      </c>
      <c r="T3258" s="16">
        <f t="shared" ref="T3258:T3321" si="207">(((I3258/60)/60)/24)+DATE(1970,1,1)</f>
        <v>42173.461122685185</v>
      </c>
    </row>
    <row r="3259" spans="1:20" ht="48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 t="shared" si="204"/>
        <v>102</v>
      </c>
      <c r="P3259">
        <f t="shared" si="205"/>
        <v>69.819999999999993</v>
      </c>
      <c r="Q3259" s="10" t="s">
        <v>8322</v>
      </c>
      <c r="R3259" t="s">
        <v>8323</v>
      </c>
      <c r="S3259" s="16">
        <f t="shared" si="206"/>
        <v>41815.774826388886</v>
      </c>
      <c r="T3259" s="16">
        <f t="shared" si="207"/>
        <v>41830.774826388886</v>
      </c>
    </row>
    <row r="3260" spans="1:20" ht="48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 t="shared" si="204"/>
        <v>106</v>
      </c>
      <c r="P3260">
        <f t="shared" si="205"/>
        <v>36.07</v>
      </c>
      <c r="Q3260" s="10" t="s">
        <v>8322</v>
      </c>
      <c r="R3260" t="s">
        <v>8323</v>
      </c>
      <c r="S3260" s="16">
        <f t="shared" si="206"/>
        <v>41923.921643518523</v>
      </c>
      <c r="T3260" s="16">
        <f t="shared" si="207"/>
        <v>41949.031944444447</v>
      </c>
    </row>
    <row r="3261" spans="1:20" ht="48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 t="shared" si="204"/>
        <v>104</v>
      </c>
      <c r="P3261">
        <f t="shared" si="205"/>
        <v>55.89</v>
      </c>
      <c r="Q3261" s="10" t="s">
        <v>8322</v>
      </c>
      <c r="R3261" t="s">
        <v>8323</v>
      </c>
      <c r="S3261" s="16">
        <f t="shared" si="206"/>
        <v>41764.44663194444</v>
      </c>
      <c r="T3261" s="16">
        <f t="shared" si="207"/>
        <v>41791.165972222225</v>
      </c>
    </row>
    <row r="3262" spans="1:20" ht="48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 t="shared" si="204"/>
        <v>100</v>
      </c>
      <c r="P3262">
        <f t="shared" si="205"/>
        <v>51.72</v>
      </c>
      <c r="Q3262" s="10" t="s">
        <v>8322</v>
      </c>
      <c r="R3262" t="s">
        <v>8323</v>
      </c>
      <c r="S3262" s="16">
        <f t="shared" si="206"/>
        <v>41792.645277777774</v>
      </c>
      <c r="T3262" s="16">
        <f t="shared" si="207"/>
        <v>41822.645277777774</v>
      </c>
    </row>
    <row r="3263" spans="1:20" ht="48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 t="shared" si="204"/>
        <v>128</v>
      </c>
      <c r="P3263">
        <f t="shared" si="205"/>
        <v>34.25</v>
      </c>
      <c r="Q3263" s="10" t="s">
        <v>8322</v>
      </c>
      <c r="R3263" t="s">
        <v>8323</v>
      </c>
      <c r="S3263" s="16">
        <f t="shared" si="206"/>
        <v>41781.855092592588</v>
      </c>
      <c r="T3263" s="16">
        <f t="shared" si="207"/>
        <v>41811.855092592588</v>
      </c>
    </row>
    <row r="3264" spans="1:20" ht="48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 t="shared" si="204"/>
        <v>143</v>
      </c>
      <c r="P3264">
        <f t="shared" si="205"/>
        <v>164.62</v>
      </c>
      <c r="Q3264" s="10" t="s">
        <v>8322</v>
      </c>
      <c r="R3264" t="s">
        <v>8323</v>
      </c>
      <c r="S3264" s="16">
        <f t="shared" si="206"/>
        <v>42171.317442129628</v>
      </c>
      <c r="T3264" s="16">
        <f t="shared" si="207"/>
        <v>42195.875</v>
      </c>
    </row>
    <row r="3265" spans="1:20" ht="48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 t="shared" si="204"/>
        <v>100</v>
      </c>
      <c r="P3265">
        <f t="shared" si="205"/>
        <v>51.72</v>
      </c>
      <c r="Q3265" s="10" t="s">
        <v>8322</v>
      </c>
      <c r="R3265" t="s">
        <v>8323</v>
      </c>
      <c r="S3265" s="16">
        <f t="shared" si="206"/>
        <v>41848.866157407407</v>
      </c>
      <c r="T3265" s="16">
        <f t="shared" si="207"/>
        <v>41868.21597222222</v>
      </c>
    </row>
    <row r="3266" spans="1:20" ht="48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 t="shared" si="204"/>
        <v>101</v>
      </c>
      <c r="P3266">
        <f t="shared" si="205"/>
        <v>35.950000000000003</v>
      </c>
      <c r="Q3266" s="10" t="s">
        <v>8322</v>
      </c>
      <c r="R3266" t="s">
        <v>8323</v>
      </c>
      <c r="S3266" s="16">
        <f t="shared" si="206"/>
        <v>42233.763831018514</v>
      </c>
      <c r="T3266" s="16">
        <f t="shared" si="207"/>
        <v>42258.763831018514</v>
      </c>
    </row>
    <row r="3267" spans="1:20" ht="48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 t="shared" si="204"/>
        <v>101</v>
      </c>
      <c r="P3267">
        <f t="shared" si="205"/>
        <v>79.89</v>
      </c>
      <c r="Q3267" s="10" t="s">
        <v>8322</v>
      </c>
      <c r="R3267" t="s">
        <v>8323</v>
      </c>
      <c r="S3267" s="16">
        <f t="shared" si="206"/>
        <v>41927.873784722222</v>
      </c>
      <c r="T3267" s="16">
        <f t="shared" si="207"/>
        <v>41950.770833333336</v>
      </c>
    </row>
    <row r="3268" spans="1:20" ht="48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 t="shared" si="204"/>
        <v>110</v>
      </c>
      <c r="P3268">
        <f t="shared" si="205"/>
        <v>50.02</v>
      </c>
      <c r="Q3268" s="10" t="s">
        <v>8322</v>
      </c>
      <c r="R3268" t="s">
        <v>8323</v>
      </c>
      <c r="S3268" s="16">
        <f t="shared" si="206"/>
        <v>41893.783553240741</v>
      </c>
      <c r="T3268" s="16">
        <f t="shared" si="207"/>
        <v>41914.597916666666</v>
      </c>
    </row>
    <row r="3269" spans="1:20" ht="48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 t="shared" si="204"/>
        <v>105</v>
      </c>
      <c r="P3269">
        <f t="shared" si="205"/>
        <v>54.14</v>
      </c>
      <c r="Q3269" s="10" t="s">
        <v>8322</v>
      </c>
      <c r="R3269" t="s">
        <v>8323</v>
      </c>
      <c r="S3269" s="16">
        <f t="shared" si="206"/>
        <v>42150.755312499998</v>
      </c>
      <c r="T3269" s="16">
        <f t="shared" si="207"/>
        <v>42180.755312499998</v>
      </c>
    </row>
    <row r="3270" spans="1:20" ht="48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 t="shared" si="204"/>
        <v>102</v>
      </c>
      <c r="P3270">
        <f t="shared" si="205"/>
        <v>61.1</v>
      </c>
      <c r="Q3270" s="10" t="s">
        <v>8322</v>
      </c>
      <c r="R3270" t="s">
        <v>8323</v>
      </c>
      <c r="S3270" s="16">
        <f t="shared" si="206"/>
        <v>41753.515856481477</v>
      </c>
      <c r="T3270" s="16">
        <f t="shared" si="207"/>
        <v>41781.921527777777</v>
      </c>
    </row>
    <row r="3271" spans="1:20" ht="48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 t="shared" si="204"/>
        <v>122</v>
      </c>
      <c r="P3271">
        <f t="shared" si="205"/>
        <v>73.239999999999995</v>
      </c>
      <c r="Q3271" s="10" t="s">
        <v>8322</v>
      </c>
      <c r="R3271" t="s">
        <v>8323</v>
      </c>
      <c r="S3271" s="16">
        <f t="shared" si="206"/>
        <v>41912.858946759261</v>
      </c>
      <c r="T3271" s="16">
        <f t="shared" si="207"/>
        <v>41942.858946759261</v>
      </c>
    </row>
    <row r="3272" spans="1:20" ht="48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04"/>
        <v>100</v>
      </c>
      <c r="P3272">
        <f t="shared" si="205"/>
        <v>40.549999999999997</v>
      </c>
      <c r="Q3272" s="10" t="s">
        <v>8322</v>
      </c>
      <c r="R3272" t="s">
        <v>8323</v>
      </c>
      <c r="S3272" s="16">
        <f t="shared" si="206"/>
        <v>42460.733530092592</v>
      </c>
      <c r="T3272" s="16">
        <f t="shared" si="207"/>
        <v>42490.733530092592</v>
      </c>
    </row>
    <row r="3273" spans="1:20" ht="48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04"/>
        <v>100</v>
      </c>
      <c r="P3273">
        <f t="shared" si="205"/>
        <v>33.33</v>
      </c>
      <c r="Q3273" s="10" t="s">
        <v>8322</v>
      </c>
      <c r="R3273" t="s">
        <v>8323</v>
      </c>
      <c r="S3273" s="16">
        <f t="shared" si="206"/>
        <v>41836.471180555556</v>
      </c>
      <c r="T3273" s="16">
        <f t="shared" si="207"/>
        <v>41850.471180555556</v>
      </c>
    </row>
    <row r="3274" spans="1:20" ht="48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 t="shared" si="204"/>
        <v>171</v>
      </c>
      <c r="P3274">
        <f t="shared" si="205"/>
        <v>44.91</v>
      </c>
      <c r="Q3274" s="10" t="s">
        <v>8322</v>
      </c>
      <c r="R3274" t="s">
        <v>8323</v>
      </c>
      <c r="S3274" s="16">
        <f t="shared" si="206"/>
        <v>42283.864351851851</v>
      </c>
      <c r="T3274" s="16">
        <f t="shared" si="207"/>
        <v>42313.906018518523</v>
      </c>
    </row>
    <row r="3275" spans="1:20" ht="48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 t="shared" si="204"/>
        <v>174</v>
      </c>
      <c r="P3275">
        <f t="shared" si="205"/>
        <v>68.84</v>
      </c>
      <c r="Q3275" s="10" t="s">
        <v>8322</v>
      </c>
      <c r="R3275" t="s">
        <v>8323</v>
      </c>
      <c r="S3275" s="16">
        <f t="shared" si="206"/>
        <v>42440.416504629626</v>
      </c>
      <c r="T3275" s="16">
        <f t="shared" si="207"/>
        <v>42463.708333333328</v>
      </c>
    </row>
    <row r="3276" spans="1:20" ht="32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 t="shared" si="204"/>
        <v>101</v>
      </c>
      <c r="P3276">
        <f t="shared" si="205"/>
        <v>75.5</v>
      </c>
      <c r="Q3276" s="10" t="s">
        <v>8322</v>
      </c>
      <c r="R3276" t="s">
        <v>8323</v>
      </c>
      <c r="S3276" s="16">
        <f t="shared" si="206"/>
        <v>41775.858564814815</v>
      </c>
      <c r="T3276" s="16">
        <f t="shared" si="207"/>
        <v>41822.165972222225</v>
      </c>
    </row>
    <row r="3277" spans="1:20" ht="48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 t="shared" si="204"/>
        <v>120</v>
      </c>
      <c r="P3277">
        <f t="shared" si="205"/>
        <v>58.06</v>
      </c>
      <c r="Q3277" s="10" t="s">
        <v>8322</v>
      </c>
      <c r="R3277" t="s">
        <v>8323</v>
      </c>
      <c r="S3277" s="16">
        <f t="shared" si="206"/>
        <v>41940.598182870373</v>
      </c>
      <c r="T3277" s="16">
        <f t="shared" si="207"/>
        <v>41970.639849537038</v>
      </c>
    </row>
    <row r="3278" spans="1:20" ht="48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 t="shared" si="204"/>
        <v>100</v>
      </c>
      <c r="P3278">
        <f t="shared" si="205"/>
        <v>38.590000000000003</v>
      </c>
      <c r="Q3278" s="10" t="s">
        <v>8322</v>
      </c>
      <c r="R3278" t="s">
        <v>8323</v>
      </c>
      <c r="S3278" s="16">
        <f t="shared" si="206"/>
        <v>42129.541585648149</v>
      </c>
      <c r="T3278" s="16">
        <f t="shared" si="207"/>
        <v>42159.541585648149</v>
      </c>
    </row>
    <row r="3279" spans="1:20" ht="48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 t="shared" si="204"/>
        <v>121</v>
      </c>
      <c r="P3279">
        <f t="shared" si="205"/>
        <v>140</v>
      </c>
      <c r="Q3279" s="10" t="s">
        <v>8322</v>
      </c>
      <c r="R3279" t="s">
        <v>8323</v>
      </c>
      <c r="S3279" s="16">
        <f t="shared" si="206"/>
        <v>41879.913761574076</v>
      </c>
      <c r="T3279" s="16">
        <f t="shared" si="207"/>
        <v>41894.913761574076</v>
      </c>
    </row>
    <row r="3280" spans="1:20" ht="64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04"/>
        <v>111</v>
      </c>
      <c r="P3280">
        <f t="shared" si="205"/>
        <v>47.66</v>
      </c>
      <c r="Q3280" s="10" t="s">
        <v>8322</v>
      </c>
      <c r="R3280" t="s">
        <v>8323</v>
      </c>
      <c r="S3280" s="16">
        <f t="shared" si="206"/>
        <v>42381.671840277777</v>
      </c>
      <c r="T3280" s="16">
        <f t="shared" si="207"/>
        <v>42411.957638888889</v>
      </c>
    </row>
    <row r="3281" spans="1:20" ht="48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 t="shared" si="204"/>
        <v>0</v>
      </c>
      <c r="P3281">
        <f t="shared" si="205"/>
        <v>0</v>
      </c>
      <c r="Q3281" s="10" t="s">
        <v>8322</v>
      </c>
      <c r="R3281" t="s">
        <v>8323</v>
      </c>
      <c r="S3281" s="16">
        <f t="shared" si="206"/>
        <v>42103.024398148147</v>
      </c>
      <c r="T3281" s="16">
        <f t="shared" si="207"/>
        <v>42112.9375</v>
      </c>
    </row>
    <row r="3282" spans="1:20" ht="48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 t="shared" si="204"/>
        <v>28</v>
      </c>
      <c r="P3282">
        <f t="shared" si="205"/>
        <v>61</v>
      </c>
      <c r="Q3282" s="10" t="s">
        <v>8322</v>
      </c>
      <c r="R3282" t="s">
        <v>8323</v>
      </c>
      <c r="S3282" s="16">
        <f t="shared" si="206"/>
        <v>42089.901574074072</v>
      </c>
      <c r="T3282" s="16">
        <f t="shared" si="207"/>
        <v>42149.901574074072</v>
      </c>
    </row>
    <row r="3283" spans="1:20" ht="48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 t="shared" si="204"/>
        <v>1</v>
      </c>
      <c r="P3283">
        <f t="shared" si="205"/>
        <v>10</v>
      </c>
      <c r="Q3283" s="10" t="s">
        <v>8322</v>
      </c>
      <c r="R3283" t="s">
        <v>8323</v>
      </c>
      <c r="S3283" s="16">
        <f t="shared" si="206"/>
        <v>42048.711724537032</v>
      </c>
      <c r="T3283" s="16">
        <f t="shared" si="207"/>
        <v>42086.75</v>
      </c>
    </row>
    <row r="3284" spans="1:20" ht="32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 t="shared" si="204"/>
        <v>18</v>
      </c>
      <c r="P3284">
        <f t="shared" si="205"/>
        <v>45</v>
      </c>
      <c r="Q3284" s="10" t="s">
        <v>8322</v>
      </c>
      <c r="R3284" t="s">
        <v>8323</v>
      </c>
      <c r="S3284" s="16">
        <f t="shared" si="206"/>
        <v>41813.938715277778</v>
      </c>
      <c r="T3284" s="16">
        <f t="shared" si="207"/>
        <v>41835.916666666664</v>
      </c>
    </row>
    <row r="3285" spans="1:20" ht="48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 t="shared" si="204"/>
        <v>122</v>
      </c>
      <c r="P3285">
        <f t="shared" si="205"/>
        <v>70.23</v>
      </c>
      <c r="Q3285" s="10" t="s">
        <v>8322</v>
      </c>
      <c r="R3285" t="s">
        <v>8323</v>
      </c>
      <c r="S3285" s="16">
        <f t="shared" si="206"/>
        <v>42054.849050925928</v>
      </c>
      <c r="T3285" s="16">
        <f t="shared" si="207"/>
        <v>42084.807384259257</v>
      </c>
    </row>
    <row r="3286" spans="1:20" ht="48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 t="shared" si="204"/>
        <v>140</v>
      </c>
      <c r="P3286">
        <f t="shared" si="205"/>
        <v>61.82</v>
      </c>
      <c r="Q3286" s="10" t="s">
        <v>8322</v>
      </c>
      <c r="R3286" t="s">
        <v>8323</v>
      </c>
      <c r="S3286" s="16">
        <f t="shared" si="206"/>
        <v>42058.904074074075</v>
      </c>
      <c r="T3286" s="16">
        <f t="shared" si="207"/>
        <v>42095.165972222225</v>
      </c>
    </row>
    <row r="3287" spans="1:20" ht="64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 t="shared" si="204"/>
        <v>119</v>
      </c>
      <c r="P3287">
        <f t="shared" si="205"/>
        <v>48.34</v>
      </c>
      <c r="Q3287" s="10" t="s">
        <v>8322</v>
      </c>
      <c r="R3287" t="s">
        <v>8323</v>
      </c>
      <c r="S3287" s="16">
        <f t="shared" si="206"/>
        <v>41807.690081018518</v>
      </c>
      <c r="T3287" s="16">
        <f t="shared" si="207"/>
        <v>41837.690081018518</v>
      </c>
    </row>
    <row r="3288" spans="1:20" ht="48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 t="shared" si="204"/>
        <v>0</v>
      </c>
      <c r="P3288">
        <f t="shared" si="205"/>
        <v>0</v>
      </c>
      <c r="Q3288" s="10" t="s">
        <v>8322</v>
      </c>
      <c r="R3288" t="s">
        <v>8323</v>
      </c>
      <c r="S3288" s="16">
        <f t="shared" si="206"/>
        <v>42186.01116898148</v>
      </c>
      <c r="T3288" s="16">
        <f t="shared" si="207"/>
        <v>42230.818055555559</v>
      </c>
    </row>
    <row r="3289" spans="1:20" ht="48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 t="shared" si="204"/>
        <v>12</v>
      </c>
      <c r="P3289">
        <f t="shared" si="205"/>
        <v>24.71</v>
      </c>
      <c r="Q3289" s="10" t="s">
        <v>8322</v>
      </c>
      <c r="R3289" t="s">
        <v>8323</v>
      </c>
      <c r="S3289" s="16">
        <f t="shared" si="206"/>
        <v>42124.623877314814</v>
      </c>
      <c r="T3289" s="16">
        <f t="shared" si="207"/>
        <v>42166.958333333328</v>
      </c>
    </row>
    <row r="3290" spans="1:20" ht="48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04"/>
        <v>67</v>
      </c>
      <c r="P3290">
        <f t="shared" si="205"/>
        <v>63.13</v>
      </c>
      <c r="Q3290" s="10" t="s">
        <v>8322</v>
      </c>
      <c r="R3290" t="s">
        <v>8323</v>
      </c>
      <c r="S3290" s="16">
        <f t="shared" si="206"/>
        <v>42143.917743055557</v>
      </c>
      <c r="T3290" s="16">
        <f t="shared" si="207"/>
        <v>42181.559027777781</v>
      </c>
    </row>
    <row r="3291" spans="1:20" ht="48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 t="shared" si="204"/>
        <v>0</v>
      </c>
      <c r="P3291">
        <f t="shared" si="205"/>
        <v>5</v>
      </c>
      <c r="Q3291" s="10" t="s">
        <v>8322</v>
      </c>
      <c r="R3291" t="s">
        <v>8323</v>
      </c>
      <c r="S3291" s="16">
        <f t="shared" si="206"/>
        <v>42492.98505787037</v>
      </c>
      <c r="T3291" s="16">
        <f t="shared" si="207"/>
        <v>42522.98505787037</v>
      </c>
    </row>
    <row r="3292" spans="1:20" ht="48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 t="shared" si="204"/>
        <v>6</v>
      </c>
      <c r="P3292">
        <f t="shared" si="205"/>
        <v>9.5</v>
      </c>
      <c r="Q3292" s="10" t="s">
        <v>8322</v>
      </c>
      <c r="R3292" t="s">
        <v>8323</v>
      </c>
      <c r="S3292" s="16">
        <f t="shared" si="206"/>
        <v>41920.963472222218</v>
      </c>
      <c r="T3292" s="16">
        <f t="shared" si="207"/>
        <v>41951</v>
      </c>
    </row>
    <row r="3293" spans="1:20" ht="32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 t="shared" si="204"/>
        <v>2</v>
      </c>
      <c r="P3293">
        <f t="shared" si="205"/>
        <v>8</v>
      </c>
      <c r="Q3293" s="10" t="s">
        <v>8322</v>
      </c>
      <c r="R3293" t="s">
        <v>8323</v>
      </c>
      <c r="S3293" s="16">
        <f t="shared" si="206"/>
        <v>42230.08116898148</v>
      </c>
      <c r="T3293" s="16">
        <f t="shared" si="207"/>
        <v>42245.08116898148</v>
      </c>
    </row>
    <row r="3294" spans="1:20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9</v>
      </c>
      <c r="P3294">
        <f t="shared" si="205"/>
        <v>32.5</v>
      </c>
      <c r="Q3294" s="10" t="s">
        <v>8322</v>
      </c>
      <c r="R3294" t="s">
        <v>8323</v>
      </c>
      <c r="S3294" s="16">
        <f t="shared" si="206"/>
        <v>42620.91097222222</v>
      </c>
      <c r="T3294" s="16">
        <f t="shared" si="207"/>
        <v>42650.91097222222</v>
      </c>
    </row>
    <row r="3295" spans="1:20" ht="48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04"/>
        <v>0</v>
      </c>
      <c r="P3295">
        <f t="shared" si="205"/>
        <v>1</v>
      </c>
      <c r="Q3295" s="10" t="s">
        <v>8322</v>
      </c>
      <c r="R3295" t="s">
        <v>8323</v>
      </c>
      <c r="S3295" s="16">
        <f t="shared" si="206"/>
        <v>41905.636469907404</v>
      </c>
      <c r="T3295" s="16">
        <f t="shared" si="207"/>
        <v>41935.636469907404</v>
      </c>
    </row>
    <row r="3296" spans="1:20" ht="48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 t="shared" si="204"/>
        <v>53</v>
      </c>
      <c r="P3296">
        <f t="shared" si="205"/>
        <v>88.33</v>
      </c>
      <c r="Q3296" s="10" t="s">
        <v>8322</v>
      </c>
      <c r="R3296" t="s">
        <v>8323</v>
      </c>
      <c r="S3296" s="16">
        <f t="shared" si="206"/>
        <v>42534.933321759265</v>
      </c>
      <c r="T3296" s="16">
        <f t="shared" si="207"/>
        <v>42554.832638888889</v>
      </c>
    </row>
    <row r="3297" spans="1:20" ht="48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 t="shared" si="204"/>
        <v>0</v>
      </c>
      <c r="P3297">
        <f t="shared" si="205"/>
        <v>1</v>
      </c>
      <c r="Q3297" s="10" t="s">
        <v>8322</v>
      </c>
      <c r="R3297" t="s">
        <v>8323</v>
      </c>
      <c r="S3297" s="16">
        <f t="shared" si="206"/>
        <v>42358.573182870372</v>
      </c>
      <c r="T3297" s="16">
        <f t="shared" si="207"/>
        <v>42377.273611111115</v>
      </c>
    </row>
    <row r="3298" spans="1:20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04"/>
        <v>109</v>
      </c>
      <c r="P3298">
        <f t="shared" si="205"/>
        <v>34.409999999999997</v>
      </c>
      <c r="Q3298" s="10" t="s">
        <v>8322</v>
      </c>
      <c r="R3298" t="s">
        <v>8323</v>
      </c>
      <c r="S3298" s="16">
        <f t="shared" si="206"/>
        <v>42511.741944444439</v>
      </c>
      <c r="T3298" s="16">
        <f t="shared" si="207"/>
        <v>42523.916666666672</v>
      </c>
    </row>
    <row r="3299" spans="1:20" ht="48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204"/>
        <v>103</v>
      </c>
      <c r="P3299">
        <f t="shared" si="205"/>
        <v>23.87</v>
      </c>
      <c r="Q3299" s="10" t="s">
        <v>8322</v>
      </c>
      <c r="R3299" t="s">
        <v>8323</v>
      </c>
      <c r="S3299" s="16">
        <f t="shared" si="206"/>
        <v>42675.694236111114</v>
      </c>
      <c r="T3299" s="16">
        <f t="shared" si="207"/>
        <v>42705.735902777778</v>
      </c>
    </row>
    <row r="3300" spans="1:20" ht="48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 t="shared" si="204"/>
        <v>126</v>
      </c>
      <c r="P3300">
        <f t="shared" si="205"/>
        <v>55.97</v>
      </c>
      <c r="Q3300" s="10" t="s">
        <v>8322</v>
      </c>
      <c r="R3300" t="s">
        <v>8323</v>
      </c>
      <c r="S3300" s="16">
        <f t="shared" si="206"/>
        <v>42592.066921296297</v>
      </c>
      <c r="T3300" s="16">
        <f t="shared" si="207"/>
        <v>42617.066921296297</v>
      </c>
    </row>
    <row r="3301" spans="1:20" ht="48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 t="shared" si="204"/>
        <v>11</v>
      </c>
      <c r="P3301">
        <f t="shared" si="205"/>
        <v>42.5</v>
      </c>
      <c r="Q3301" s="10" t="s">
        <v>8322</v>
      </c>
      <c r="R3301" t="s">
        <v>8323</v>
      </c>
      <c r="S3301" s="16">
        <f t="shared" si="206"/>
        <v>41793.191875000004</v>
      </c>
      <c r="T3301" s="16">
        <f t="shared" si="207"/>
        <v>41807.191875000004</v>
      </c>
    </row>
    <row r="3302" spans="1:20" ht="48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 t="shared" si="204"/>
        <v>13</v>
      </c>
      <c r="P3302">
        <f t="shared" si="205"/>
        <v>25.5</v>
      </c>
      <c r="Q3302" s="10" t="s">
        <v>8322</v>
      </c>
      <c r="R3302" t="s">
        <v>8323</v>
      </c>
      <c r="S3302" s="16">
        <f t="shared" si="206"/>
        <v>41990.506377314814</v>
      </c>
      <c r="T3302" s="16">
        <f t="shared" si="207"/>
        <v>42020.506377314814</v>
      </c>
    </row>
    <row r="3303" spans="1:20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04"/>
        <v>101</v>
      </c>
      <c r="P3303">
        <f t="shared" si="205"/>
        <v>55.33</v>
      </c>
      <c r="Q3303" s="10" t="s">
        <v>8322</v>
      </c>
      <c r="R3303" t="s">
        <v>8323</v>
      </c>
      <c r="S3303" s="16">
        <f t="shared" si="206"/>
        <v>42372.693055555559</v>
      </c>
      <c r="T3303" s="16">
        <f t="shared" si="207"/>
        <v>42402.693055555559</v>
      </c>
    </row>
    <row r="3304" spans="1:20" ht="48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04"/>
        <v>102</v>
      </c>
      <c r="P3304">
        <f t="shared" si="205"/>
        <v>40.24</v>
      </c>
      <c r="Q3304" s="10" t="s">
        <v>8322</v>
      </c>
      <c r="R3304" t="s">
        <v>8323</v>
      </c>
      <c r="S3304" s="16">
        <f t="shared" si="206"/>
        <v>42459.15861111111</v>
      </c>
      <c r="T3304" s="16">
        <f t="shared" si="207"/>
        <v>42518.905555555553</v>
      </c>
    </row>
    <row r="3305" spans="1:20" ht="48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 t="shared" si="204"/>
        <v>101</v>
      </c>
      <c r="P3305">
        <f t="shared" si="205"/>
        <v>45.11</v>
      </c>
      <c r="Q3305" s="10" t="s">
        <v>8322</v>
      </c>
      <c r="R3305" t="s">
        <v>8323</v>
      </c>
      <c r="S3305" s="16">
        <f t="shared" si="206"/>
        <v>42733.50136574074</v>
      </c>
      <c r="T3305" s="16">
        <f t="shared" si="207"/>
        <v>42753.50136574074</v>
      </c>
    </row>
    <row r="3306" spans="1:20" ht="48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 t="shared" si="204"/>
        <v>4</v>
      </c>
      <c r="P3306">
        <f t="shared" si="205"/>
        <v>23</v>
      </c>
      <c r="Q3306" s="10" t="s">
        <v>8322</v>
      </c>
      <c r="R3306" t="s">
        <v>8323</v>
      </c>
      <c r="S3306" s="16">
        <f t="shared" si="206"/>
        <v>42401.672372685185</v>
      </c>
      <c r="T3306" s="16">
        <f t="shared" si="207"/>
        <v>42431.672372685185</v>
      </c>
    </row>
    <row r="3307" spans="1:20" ht="48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 t="shared" si="204"/>
        <v>110</v>
      </c>
      <c r="P3307">
        <f t="shared" si="205"/>
        <v>35.96</v>
      </c>
      <c r="Q3307" s="10" t="s">
        <v>8322</v>
      </c>
      <c r="R3307" t="s">
        <v>8323</v>
      </c>
      <c r="S3307" s="16">
        <f t="shared" si="206"/>
        <v>42256.764212962968</v>
      </c>
      <c r="T3307" s="16">
        <f t="shared" si="207"/>
        <v>42283.957638888889</v>
      </c>
    </row>
    <row r="3308" spans="1:20" ht="48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 t="shared" si="204"/>
        <v>100</v>
      </c>
      <c r="P3308">
        <f t="shared" si="205"/>
        <v>37.78</v>
      </c>
      <c r="Q3308" s="10" t="s">
        <v>8322</v>
      </c>
      <c r="R3308" t="s">
        <v>8323</v>
      </c>
      <c r="S3308" s="16">
        <f t="shared" si="206"/>
        <v>41894.91375</v>
      </c>
      <c r="T3308" s="16">
        <f t="shared" si="207"/>
        <v>41938.029861111114</v>
      </c>
    </row>
    <row r="3309" spans="1:20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04"/>
        <v>24</v>
      </c>
      <c r="P3309">
        <f t="shared" si="205"/>
        <v>41</v>
      </c>
      <c r="Q3309" s="10" t="s">
        <v>8322</v>
      </c>
      <c r="R3309" t="s">
        <v>8323</v>
      </c>
      <c r="S3309" s="16">
        <f t="shared" si="206"/>
        <v>42770.290590277778</v>
      </c>
      <c r="T3309" s="16">
        <f t="shared" si="207"/>
        <v>42800.290590277778</v>
      </c>
    </row>
    <row r="3310" spans="1:20" ht="48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 t="shared" si="204"/>
        <v>126</v>
      </c>
      <c r="P3310">
        <f t="shared" si="205"/>
        <v>147.33000000000001</v>
      </c>
      <c r="Q3310" s="10" t="s">
        <v>8322</v>
      </c>
      <c r="R3310" t="s">
        <v>8323</v>
      </c>
      <c r="S3310" s="16">
        <f t="shared" si="206"/>
        <v>42489.619525462964</v>
      </c>
      <c r="T3310" s="16">
        <f t="shared" si="207"/>
        <v>42500.470138888893</v>
      </c>
    </row>
    <row r="3311" spans="1:20" ht="48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 t="shared" si="204"/>
        <v>112</v>
      </c>
      <c r="P3311">
        <f t="shared" si="205"/>
        <v>65.17</v>
      </c>
      <c r="Q3311" s="10" t="s">
        <v>8322</v>
      </c>
      <c r="R3311" t="s">
        <v>8323</v>
      </c>
      <c r="S3311" s="16">
        <f t="shared" si="206"/>
        <v>42524.782638888893</v>
      </c>
      <c r="T3311" s="16">
        <f t="shared" si="207"/>
        <v>42544.782638888893</v>
      </c>
    </row>
    <row r="3312" spans="1:20" ht="48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 t="shared" si="204"/>
        <v>24</v>
      </c>
      <c r="P3312">
        <f t="shared" si="205"/>
        <v>53.13</v>
      </c>
      <c r="Q3312" s="10" t="s">
        <v>8322</v>
      </c>
      <c r="R3312" t="s">
        <v>8323</v>
      </c>
      <c r="S3312" s="16">
        <f t="shared" si="206"/>
        <v>42306.848854166667</v>
      </c>
      <c r="T3312" s="16">
        <f t="shared" si="207"/>
        <v>42336.890520833331</v>
      </c>
    </row>
    <row r="3313" spans="1:20" ht="48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 t="shared" si="204"/>
        <v>37</v>
      </c>
      <c r="P3313">
        <f t="shared" si="205"/>
        <v>46.93</v>
      </c>
      <c r="Q3313" s="10" t="s">
        <v>8322</v>
      </c>
      <c r="R3313" t="s">
        <v>8323</v>
      </c>
      <c r="S3313" s="16">
        <f t="shared" si="206"/>
        <v>42142.768819444449</v>
      </c>
      <c r="T3313" s="16">
        <f t="shared" si="207"/>
        <v>42182.768819444449</v>
      </c>
    </row>
    <row r="3314" spans="1:20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04"/>
        <v>131</v>
      </c>
      <c r="P3314">
        <f t="shared" si="205"/>
        <v>41.42</v>
      </c>
      <c r="Q3314" s="10" t="s">
        <v>8322</v>
      </c>
      <c r="R3314" t="s">
        <v>8323</v>
      </c>
      <c r="S3314" s="16">
        <f t="shared" si="206"/>
        <v>41891.665324074071</v>
      </c>
      <c r="T3314" s="16">
        <f t="shared" si="207"/>
        <v>41913.166666666664</v>
      </c>
    </row>
    <row r="3315" spans="1:20" ht="48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 t="shared" si="204"/>
        <v>102</v>
      </c>
      <c r="P3315">
        <f t="shared" si="205"/>
        <v>61</v>
      </c>
      <c r="Q3315" s="10" t="s">
        <v>8322</v>
      </c>
      <c r="R3315" t="s">
        <v>8323</v>
      </c>
      <c r="S3315" s="16">
        <f t="shared" si="206"/>
        <v>42167.533159722225</v>
      </c>
      <c r="T3315" s="16">
        <f t="shared" si="207"/>
        <v>42197.533159722225</v>
      </c>
    </row>
    <row r="3316" spans="1:20" ht="48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 t="shared" si="204"/>
        <v>100</v>
      </c>
      <c r="P3316">
        <f t="shared" si="205"/>
        <v>150.41999999999999</v>
      </c>
      <c r="Q3316" s="10" t="s">
        <v>8322</v>
      </c>
      <c r="R3316" t="s">
        <v>8323</v>
      </c>
      <c r="S3316" s="16">
        <f t="shared" si="206"/>
        <v>42017.88045138889</v>
      </c>
      <c r="T3316" s="16">
        <f t="shared" si="207"/>
        <v>42044.1875</v>
      </c>
    </row>
    <row r="3317" spans="1:20" ht="48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 t="shared" si="204"/>
        <v>116</v>
      </c>
      <c r="P3317">
        <f t="shared" si="205"/>
        <v>59.6</v>
      </c>
      <c r="Q3317" s="10" t="s">
        <v>8322</v>
      </c>
      <c r="R3317" t="s">
        <v>8323</v>
      </c>
      <c r="S3317" s="16">
        <f t="shared" si="206"/>
        <v>42056.65143518518</v>
      </c>
      <c r="T3317" s="16">
        <f t="shared" si="207"/>
        <v>42091.609768518523</v>
      </c>
    </row>
    <row r="3318" spans="1:20" ht="48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 t="shared" si="204"/>
        <v>146</v>
      </c>
      <c r="P3318">
        <f t="shared" si="205"/>
        <v>292.77999999999997</v>
      </c>
      <c r="Q3318" s="10" t="s">
        <v>8322</v>
      </c>
      <c r="R3318" t="s">
        <v>8323</v>
      </c>
      <c r="S3318" s="16">
        <f t="shared" si="206"/>
        <v>41822.57503472222</v>
      </c>
      <c r="T3318" s="16">
        <f t="shared" si="207"/>
        <v>41825.041666666664</v>
      </c>
    </row>
    <row r="3319" spans="1:20" ht="48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 t="shared" si="204"/>
        <v>115</v>
      </c>
      <c r="P3319">
        <f t="shared" si="205"/>
        <v>53.23</v>
      </c>
      <c r="Q3319" s="10" t="s">
        <v>8322</v>
      </c>
      <c r="R3319" t="s">
        <v>8323</v>
      </c>
      <c r="S3319" s="16">
        <f t="shared" si="206"/>
        <v>42128.736608796295</v>
      </c>
      <c r="T3319" s="16">
        <f t="shared" si="207"/>
        <v>42141.125</v>
      </c>
    </row>
    <row r="3320" spans="1:20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04"/>
        <v>8</v>
      </c>
      <c r="P3320">
        <f t="shared" si="205"/>
        <v>20.71</v>
      </c>
      <c r="Q3320" s="10" t="s">
        <v>8322</v>
      </c>
      <c r="R3320" t="s">
        <v>8323</v>
      </c>
      <c r="S3320" s="16">
        <f t="shared" si="206"/>
        <v>41755.476724537039</v>
      </c>
      <c r="T3320" s="16">
        <f t="shared" si="207"/>
        <v>41778.476724537039</v>
      </c>
    </row>
    <row r="3321" spans="1:20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04"/>
        <v>115</v>
      </c>
      <c r="P3321">
        <f t="shared" si="205"/>
        <v>39.67</v>
      </c>
      <c r="Q3321" s="10" t="s">
        <v>8322</v>
      </c>
      <c r="R3321" t="s">
        <v>8323</v>
      </c>
      <c r="S3321" s="16">
        <f t="shared" si="206"/>
        <v>41477.930914351848</v>
      </c>
      <c r="T3321" s="16">
        <f t="shared" si="207"/>
        <v>41504.625</v>
      </c>
    </row>
    <row r="3322" spans="1:20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ref="O3322:O3385" si="208">ROUND(E3322/D3322*100,0)</f>
        <v>4</v>
      </c>
      <c r="P3322">
        <f t="shared" ref="P3322:P3385" si="209">IFERROR(ROUND(E3322/L3322,2),0)</f>
        <v>25</v>
      </c>
      <c r="Q3322" s="10" t="s">
        <v>8322</v>
      </c>
      <c r="R3322" t="s">
        <v>8323</v>
      </c>
      <c r="S3322" s="16">
        <f t="shared" ref="S3322:S3385" si="210">(((J3322/60)/60)/24)+DATE(1970,1,1)</f>
        <v>41851.700925925928</v>
      </c>
      <c r="T3322" s="16">
        <f t="shared" ref="T3322:T3385" si="211">(((I3322/60)/60)/24)+DATE(1970,1,1)</f>
        <v>41891.700925925928</v>
      </c>
    </row>
    <row r="3323" spans="1:20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08"/>
        <v>153</v>
      </c>
      <c r="P3323">
        <f t="shared" si="209"/>
        <v>143.1</v>
      </c>
      <c r="Q3323" s="10" t="s">
        <v>8322</v>
      </c>
      <c r="R3323" t="s">
        <v>8323</v>
      </c>
      <c r="S3323" s="16">
        <f t="shared" si="210"/>
        <v>42429.991724537031</v>
      </c>
      <c r="T3323" s="16">
        <f t="shared" si="211"/>
        <v>42459.950057870374</v>
      </c>
    </row>
    <row r="3324" spans="1:20" ht="48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 t="shared" si="208"/>
        <v>100</v>
      </c>
      <c r="P3324">
        <f t="shared" si="209"/>
        <v>117.88</v>
      </c>
      <c r="Q3324" s="10" t="s">
        <v>8322</v>
      </c>
      <c r="R3324" t="s">
        <v>8323</v>
      </c>
      <c r="S3324" s="16">
        <f t="shared" si="210"/>
        <v>42482.43478009259</v>
      </c>
      <c r="T3324" s="16">
        <f t="shared" si="211"/>
        <v>42506.43478009259</v>
      </c>
    </row>
    <row r="3325" spans="1:20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 t="shared" si="208"/>
        <v>103</v>
      </c>
      <c r="P3325">
        <f t="shared" si="209"/>
        <v>34.75</v>
      </c>
      <c r="Q3325" s="10" t="s">
        <v>8322</v>
      </c>
      <c r="R3325" t="s">
        <v>8323</v>
      </c>
      <c r="S3325" s="16">
        <f t="shared" si="210"/>
        <v>42711.545196759253</v>
      </c>
      <c r="T3325" s="16">
        <f t="shared" si="211"/>
        <v>42741.545196759253</v>
      </c>
    </row>
    <row r="3326" spans="1:20" ht="48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 t="shared" si="208"/>
        <v>121</v>
      </c>
      <c r="P3326">
        <f t="shared" si="209"/>
        <v>40.85</v>
      </c>
      <c r="Q3326" s="10" t="s">
        <v>8322</v>
      </c>
      <c r="R3326" t="s">
        <v>8323</v>
      </c>
      <c r="S3326" s="16">
        <f t="shared" si="210"/>
        <v>42282.768414351856</v>
      </c>
      <c r="T3326" s="16">
        <f t="shared" si="211"/>
        <v>42312.810081018513</v>
      </c>
    </row>
    <row r="3327" spans="1:20" ht="48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 t="shared" si="208"/>
        <v>101</v>
      </c>
      <c r="P3327">
        <f t="shared" si="209"/>
        <v>65.16</v>
      </c>
      <c r="Q3327" s="10" t="s">
        <v>8322</v>
      </c>
      <c r="R3327" t="s">
        <v>8323</v>
      </c>
      <c r="S3327" s="16">
        <f t="shared" si="210"/>
        <v>42712.23474537037</v>
      </c>
      <c r="T3327" s="16">
        <f t="shared" si="211"/>
        <v>42735.707638888889</v>
      </c>
    </row>
    <row r="3328" spans="1:20" ht="48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 t="shared" si="208"/>
        <v>102</v>
      </c>
      <c r="P3328">
        <f t="shared" si="209"/>
        <v>32.270000000000003</v>
      </c>
      <c r="Q3328" s="10" t="s">
        <v>8322</v>
      </c>
      <c r="R3328" t="s">
        <v>8323</v>
      </c>
      <c r="S3328" s="16">
        <f t="shared" si="210"/>
        <v>42160.583043981482</v>
      </c>
      <c r="T3328" s="16">
        <f t="shared" si="211"/>
        <v>42175.583043981482</v>
      </c>
    </row>
    <row r="3329" spans="1:20" ht="48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105</v>
      </c>
      <c r="P3329">
        <f t="shared" si="209"/>
        <v>63.42</v>
      </c>
      <c r="Q3329" s="10" t="s">
        <v>8322</v>
      </c>
      <c r="R3329" t="s">
        <v>8323</v>
      </c>
      <c r="S3329" s="16">
        <f t="shared" si="210"/>
        <v>42458.680925925932</v>
      </c>
      <c r="T3329" s="16">
        <f t="shared" si="211"/>
        <v>42488.680925925932</v>
      </c>
    </row>
    <row r="3330" spans="1:20" ht="48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 t="shared" si="208"/>
        <v>103</v>
      </c>
      <c r="P3330">
        <f t="shared" si="209"/>
        <v>70.86</v>
      </c>
      <c r="Q3330" s="10" t="s">
        <v>8322</v>
      </c>
      <c r="R3330" t="s">
        <v>8323</v>
      </c>
      <c r="S3330" s="16">
        <f t="shared" si="210"/>
        <v>42195.749745370369</v>
      </c>
      <c r="T3330" s="16">
        <f t="shared" si="211"/>
        <v>42206.125</v>
      </c>
    </row>
    <row r="3331" spans="1:20" ht="32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 t="shared" si="208"/>
        <v>103</v>
      </c>
      <c r="P3331">
        <f t="shared" si="209"/>
        <v>102.5</v>
      </c>
      <c r="Q3331" s="10" t="s">
        <v>8322</v>
      </c>
      <c r="R3331" t="s">
        <v>8323</v>
      </c>
      <c r="S3331" s="16">
        <f t="shared" si="210"/>
        <v>42550.701886574068</v>
      </c>
      <c r="T3331" s="16">
        <f t="shared" si="211"/>
        <v>42580.701886574068</v>
      </c>
    </row>
    <row r="3332" spans="1:20" ht="48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 t="shared" si="208"/>
        <v>103</v>
      </c>
      <c r="P3332">
        <f t="shared" si="209"/>
        <v>73.209999999999994</v>
      </c>
      <c r="Q3332" s="10" t="s">
        <v>8322</v>
      </c>
      <c r="R3332" t="s">
        <v>8323</v>
      </c>
      <c r="S3332" s="16">
        <f t="shared" si="210"/>
        <v>42591.899988425925</v>
      </c>
      <c r="T3332" s="16">
        <f t="shared" si="211"/>
        <v>42622.166666666672</v>
      </c>
    </row>
    <row r="3333" spans="1:20" ht="48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 t="shared" si="208"/>
        <v>108</v>
      </c>
      <c r="P3333">
        <f t="shared" si="209"/>
        <v>89.67</v>
      </c>
      <c r="Q3333" s="10" t="s">
        <v>8322</v>
      </c>
      <c r="R3333" t="s">
        <v>8323</v>
      </c>
      <c r="S3333" s="16">
        <f t="shared" si="210"/>
        <v>42183.231006944443</v>
      </c>
      <c r="T3333" s="16">
        <f t="shared" si="211"/>
        <v>42228.231006944443</v>
      </c>
    </row>
    <row r="3334" spans="1:20" ht="48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 t="shared" si="208"/>
        <v>108</v>
      </c>
      <c r="P3334">
        <f t="shared" si="209"/>
        <v>113.42</v>
      </c>
      <c r="Q3334" s="10" t="s">
        <v>8322</v>
      </c>
      <c r="R3334" t="s">
        <v>8323</v>
      </c>
      <c r="S3334" s="16">
        <f t="shared" si="210"/>
        <v>42171.034861111111</v>
      </c>
      <c r="T3334" s="16">
        <f t="shared" si="211"/>
        <v>42195.291666666672</v>
      </c>
    </row>
    <row r="3335" spans="1:20" ht="48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 t="shared" si="208"/>
        <v>120</v>
      </c>
      <c r="P3335">
        <f t="shared" si="209"/>
        <v>104.57</v>
      </c>
      <c r="Q3335" s="10" t="s">
        <v>8322</v>
      </c>
      <c r="R3335" t="s">
        <v>8323</v>
      </c>
      <c r="S3335" s="16">
        <f t="shared" si="210"/>
        <v>42494.683634259258</v>
      </c>
      <c r="T3335" s="16">
        <f t="shared" si="211"/>
        <v>42524.6875</v>
      </c>
    </row>
    <row r="3336" spans="1:20" ht="48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 t="shared" si="208"/>
        <v>120</v>
      </c>
      <c r="P3336">
        <f t="shared" si="209"/>
        <v>44.54</v>
      </c>
      <c r="Q3336" s="10" t="s">
        <v>8322</v>
      </c>
      <c r="R3336" t="s">
        <v>8323</v>
      </c>
      <c r="S3336" s="16">
        <f t="shared" si="210"/>
        <v>41842.607592592591</v>
      </c>
      <c r="T3336" s="16">
        <f t="shared" si="211"/>
        <v>41864.916666666664</v>
      </c>
    </row>
    <row r="3337" spans="1:20" ht="48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 t="shared" si="208"/>
        <v>0</v>
      </c>
      <c r="P3337">
        <f t="shared" si="209"/>
        <v>0</v>
      </c>
      <c r="Q3337" s="10" t="s">
        <v>8322</v>
      </c>
      <c r="R3337" t="s">
        <v>8323</v>
      </c>
      <c r="S3337" s="16">
        <f t="shared" si="210"/>
        <v>42453.806307870371</v>
      </c>
      <c r="T3337" s="16">
        <f t="shared" si="211"/>
        <v>42513.806307870371</v>
      </c>
    </row>
    <row r="3338" spans="1:20" ht="32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 t="shared" si="208"/>
        <v>2</v>
      </c>
      <c r="P3338">
        <f t="shared" si="209"/>
        <v>35</v>
      </c>
      <c r="Q3338" s="10" t="s">
        <v>8322</v>
      </c>
      <c r="R3338" t="s">
        <v>8323</v>
      </c>
      <c r="S3338" s="16">
        <f t="shared" si="210"/>
        <v>42233.362314814818</v>
      </c>
      <c r="T3338" s="16">
        <f t="shared" si="211"/>
        <v>42293.362314814818</v>
      </c>
    </row>
    <row r="3339" spans="1:20" ht="48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 t="shared" si="208"/>
        <v>1</v>
      </c>
      <c r="P3339">
        <f t="shared" si="209"/>
        <v>7</v>
      </c>
      <c r="Q3339" s="10" t="s">
        <v>8322</v>
      </c>
      <c r="R3339" t="s">
        <v>8323</v>
      </c>
      <c r="S3339" s="16">
        <f t="shared" si="210"/>
        <v>41831.742962962962</v>
      </c>
      <c r="T3339" s="16">
        <f t="shared" si="211"/>
        <v>41860.125</v>
      </c>
    </row>
    <row r="3340" spans="1:20" ht="48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 t="shared" si="208"/>
        <v>22</v>
      </c>
      <c r="P3340">
        <f t="shared" si="209"/>
        <v>48.56</v>
      </c>
      <c r="Q3340" s="10" t="s">
        <v>8322</v>
      </c>
      <c r="R3340" t="s">
        <v>8323</v>
      </c>
      <c r="S3340" s="16">
        <f t="shared" si="210"/>
        <v>42245.234340277777</v>
      </c>
      <c r="T3340" s="16">
        <f t="shared" si="211"/>
        <v>42263.234340277777</v>
      </c>
    </row>
    <row r="3341" spans="1:20" ht="32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 t="shared" si="208"/>
        <v>105</v>
      </c>
      <c r="P3341">
        <f t="shared" si="209"/>
        <v>123.94</v>
      </c>
      <c r="Q3341" s="10" t="s">
        <v>8322</v>
      </c>
      <c r="R3341" t="s">
        <v>8323</v>
      </c>
      <c r="S3341" s="16">
        <f t="shared" si="210"/>
        <v>42694.110185185185</v>
      </c>
      <c r="T3341" s="16">
        <f t="shared" si="211"/>
        <v>42709.041666666672</v>
      </c>
    </row>
    <row r="3342" spans="1:20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08"/>
        <v>105</v>
      </c>
      <c r="P3342">
        <f t="shared" si="209"/>
        <v>28.41</v>
      </c>
      <c r="Q3342" s="10" t="s">
        <v>8322</v>
      </c>
      <c r="R3342" t="s">
        <v>8323</v>
      </c>
      <c r="S3342" s="16">
        <f t="shared" si="210"/>
        <v>41897.536134259259</v>
      </c>
      <c r="T3342" s="16">
        <f t="shared" si="211"/>
        <v>41927.536134259259</v>
      </c>
    </row>
    <row r="3343" spans="1:20" ht="32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 t="shared" si="208"/>
        <v>112</v>
      </c>
      <c r="P3343">
        <f t="shared" si="209"/>
        <v>31.62</v>
      </c>
      <c r="Q3343" s="10" t="s">
        <v>8322</v>
      </c>
      <c r="R3343" t="s">
        <v>8323</v>
      </c>
      <c r="S3343" s="16">
        <f t="shared" si="210"/>
        <v>41789.080370370371</v>
      </c>
      <c r="T3343" s="16">
        <f t="shared" si="211"/>
        <v>41822.166666666664</v>
      </c>
    </row>
    <row r="3344" spans="1:20" ht="48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 t="shared" si="208"/>
        <v>115</v>
      </c>
      <c r="P3344">
        <f t="shared" si="209"/>
        <v>79.31</v>
      </c>
      <c r="Q3344" s="10" t="s">
        <v>8322</v>
      </c>
      <c r="R3344" t="s">
        <v>8323</v>
      </c>
      <c r="S3344" s="16">
        <f t="shared" si="210"/>
        <v>40923.729953703703</v>
      </c>
      <c r="T3344" s="16">
        <f t="shared" si="211"/>
        <v>40953.729953703703</v>
      </c>
    </row>
    <row r="3345" spans="1:20" ht="48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 t="shared" si="208"/>
        <v>100</v>
      </c>
      <c r="P3345">
        <f t="shared" si="209"/>
        <v>57.17</v>
      </c>
      <c r="Q3345" s="10" t="s">
        <v>8322</v>
      </c>
      <c r="R3345" t="s">
        <v>8323</v>
      </c>
      <c r="S3345" s="16">
        <f t="shared" si="210"/>
        <v>42165.462627314817</v>
      </c>
      <c r="T3345" s="16">
        <f t="shared" si="211"/>
        <v>42196.604166666672</v>
      </c>
    </row>
    <row r="3346" spans="1:20" ht="48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 t="shared" si="208"/>
        <v>102</v>
      </c>
      <c r="P3346">
        <f t="shared" si="209"/>
        <v>52.49</v>
      </c>
      <c r="Q3346" s="10" t="s">
        <v>8322</v>
      </c>
      <c r="R3346" t="s">
        <v>8323</v>
      </c>
      <c r="S3346" s="16">
        <f t="shared" si="210"/>
        <v>42503.559467592597</v>
      </c>
      <c r="T3346" s="16">
        <f t="shared" si="211"/>
        <v>42524.875</v>
      </c>
    </row>
    <row r="3347" spans="1:20" ht="48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 t="shared" si="208"/>
        <v>106</v>
      </c>
      <c r="P3347">
        <f t="shared" si="209"/>
        <v>51.85</v>
      </c>
      <c r="Q3347" s="10" t="s">
        <v>8322</v>
      </c>
      <c r="R3347" t="s">
        <v>8323</v>
      </c>
      <c r="S3347" s="16">
        <f t="shared" si="210"/>
        <v>42758.559629629628</v>
      </c>
      <c r="T3347" s="16">
        <f t="shared" si="211"/>
        <v>42788.559629629628</v>
      </c>
    </row>
    <row r="3348" spans="1:20" ht="48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 t="shared" si="208"/>
        <v>128</v>
      </c>
      <c r="P3348">
        <f t="shared" si="209"/>
        <v>60.95</v>
      </c>
      <c r="Q3348" s="10" t="s">
        <v>8322</v>
      </c>
      <c r="R3348" t="s">
        <v>8323</v>
      </c>
      <c r="S3348" s="16">
        <f t="shared" si="210"/>
        <v>42590.90425925926</v>
      </c>
      <c r="T3348" s="16">
        <f t="shared" si="211"/>
        <v>42606.90425925926</v>
      </c>
    </row>
    <row r="3349" spans="1:20" ht="48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 t="shared" si="208"/>
        <v>103</v>
      </c>
      <c r="P3349">
        <f t="shared" si="209"/>
        <v>68.67</v>
      </c>
      <c r="Q3349" s="10" t="s">
        <v>8322</v>
      </c>
      <c r="R3349" t="s">
        <v>8323</v>
      </c>
      <c r="S3349" s="16">
        <f t="shared" si="210"/>
        <v>42121.756921296299</v>
      </c>
      <c r="T3349" s="16">
        <f t="shared" si="211"/>
        <v>42156.208333333328</v>
      </c>
    </row>
    <row r="3350" spans="1:20" ht="80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 t="shared" si="208"/>
        <v>121</v>
      </c>
      <c r="P3350">
        <f t="shared" si="209"/>
        <v>33.67</v>
      </c>
      <c r="Q3350" s="10" t="s">
        <v>8322</v>
      </c>
      <c r="R3350" t="s">
        <v>8323</v>
      </c>
      <c r="S3350" s="16">
        <f t="shared" si="210"/>
        <v>42775.51494212963</v>
      </c>
      <c r="T3350" s="16">
        <f t="shared" si="211"/>
        <v>42805.51494212963</v>
      </c>
    </row>
    <row r="3351" spans="1:20" ht="48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 t="shared" si="208"/>
        <v>116</v>
      </c>
      <c r="P3351">
        <f t="shared" si="209"/>
        <v>80.03</v>
      </c>
      <c r="Q3351" s="10" t="s">
        <v>8322</v>
      </c>
      <c r="R3351" t="s">
        <v>8323</v>
      </c>
      <c r="S3351" s="16">
        <f t="shared" si="210"/>
        <v>42382.244409722218</v>
      </c>
      <c r="T3351" s="16">
        <f t="shared" si="211"/>
        <v>42396.041666666672</v>
      </c>
    </row>
    <row r="3352" spans="1:20" ht="32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 t="shared" si="208"/>
        <v>126</v>
      </c>
      <c r="P3352">
        <f t="shared" si="209"/>
        <v>78.5</v>
      </c>
      <c r="Q3352" s="10" t="s">
        <v>8322</v>
      </c>
      <c r="R3352" t="s">
        <v>8323</v>
      </c>
      <c r="S3352" s="16">
        <f t="shared" si="210"/>
        <v>42431.302002314813</v>
      </c>
      <c r="T3352" s="16">
        <f t="shared" si="211"/>
        <v>42471.104166666672</v>
      </c>
    </row>
    <row r="3353" spans="1:20" ht="48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 t="shared" si="208"/>
        <v>119</v>
      </c>
      <c r="P3353">
        <f t="shared" si="209"/>
        <v>108.59</v>
      </c>
      <c r="Q3353" s="10" t="s">
        <v>8322</v>
      </c>
      <c r="R3353" t="s">
        <v>8323</v>
      </c>
      <c r="S3353" s="16">
        <f t="shared" si="210"/>
        <v>42484.551550925928</v>
      </c>
      <c r="T3353" s="16">
        <f t="shared" si="211"/>
        <v>42498.875</v>
      </c>
    </row>
    <row r="3354" spans="1:20" ht="48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101</v>
      </c>
      <c r="P3354">
        <f t="shared" si="209"/>
        <v>96.19</v>
      </c>
      <c r="Q3354" s="10" t="s">
        <v>8322</v>
      </c>
      <c r="R3354" t="s">
        <v>8323</v>
      </c>
      <c r="S3354" s="16">
        <f t="shared" si="210"/>
        <v>41822.417939814812</v>
      </c>
      <c r="T3354" s="16">
        <f t="shared" si="211"/>
        <v>41852.417939814812</v>
      </c>
    </row>
    <row r="3355" spans="1:20" ht="48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 t="shared" si="208"/>
        <v>100</v>
      </c>
      <c r="P3355">
        <f t="shared" si="209"/>
        <v>66.83</v>
      </c>
      <c r="Q3355" s="10" t="s">
        <v>8322</v>
      </c>
      <c r="R3355" t="s">
        <v>8323</v>
      </c>
      <c r="S3355" s="16">
        <f t="shared" si="210"/>
        <v>42179.854629629626</v>
      </c>
      <c r="T3355" s="16">
        <f t="shared" si="211"/>
        <v>42203.666666666672</v>
      </c>
    </row>
    <row r="3356" spans="1:20" ht="48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 t="shared" si="208"/>
        <v>104</v>
      </c>
      <c r="P3356">
        <f t="shared" si="209"/>
        <v>54.55</v>
      </c>
      <c r="Q3356" s="10" t="s">
        <v>8322</v>
      </c>
      <c r="R3356" t="s">
        <v>8323</v>
      </c>
      <c r="S3356" s="16">
        <f t="shared" si="210"/>
        <v>42225.513888888891</v>
      </c>
      <c r="T3356" s="16">
        <f t="shared" si="211"/>
        <v>42242.958333333328</v>
      </c>
    </row>
    <row r="3357" spans="1:20" ht="48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100</v>
      </c>
      <c r="P3357">
        <f t="shared" si="209"/>
        <v>133.33000000000001</v>
      </c>
      <c r="Q3357" s="10" t="s">
        <v>8322</v>
      </c>
      <c r="R3357" t="s">
        <v>8323</v>
      </c>
      <c r="S3357" s="16">
        <f t="shared" si="210"/>
        <v>41953.8675</v>
      </c>
      <c r="T3357" s="16">
        <f t="shared" si="211"/>
        <v>41983.8675</v>
      </c>
    </row>
    <row r="3358" spans="1:20" ht="48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 t="shared" si="208"/>
        <v>105</v>
      </c>
      <c r="P3358">
        <f t="shared" si="209"/>
        <v>51.22</v>
      </c>
      <c r="Q3358" s="10" t="s">
        <v>8322</v>
      </c>
      <c r="R3358" t="s">
        <v>8323</v>
      </c>
      <c r="S3358" s="16">
        <f t="shared" si="210"/>
        <v>41946.644745370373</v>
      </c>
      <c r="T3358" s="16">
        <f t="shared" si="211"/>
        <v>41976.644745370373</v>
      </c>
    </row>
    <row r="3359" spans="1:20" ht="48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 t="shared" si="208"/>
        <v>100</v>
      </c>
      <c r="P3359">
        <f t="shared" si="209"/>
        <v>117.65</v>
      </c>
      <c r="Q3359" s="10" t="s">
        <v>8322</v>
      </c>
      <c r="R3359" t="s">
        <v>8323</v>
      </c>
      <c r="S3359" s="16">
        <f t="shared" si="210"/>
        <v>42150.462083333332</v>
      </c>
      <c r="T3359" s="16">
        <f t="shared" si="211"/>
        <v>42180.462083333332</v>
      </c>
    </row>
    <row r="3360" spans="1:20" ht="64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 t="shared" si="208"/>
        <v>107</v>
      </c>
      <c r="P3360">
        <f t="shared" si="209"/>
        <v>31.97</v>
      </c>
      <c r="Q3360" s="10" t="s">
        <v>8322</v>
      </c>
      <c r="R3360" t="s">
        <v>8323</v>
      </c>
      <c r="S3360" s="16">
        <f t="shared" si="210"/>
        <v>41796.422326388885</v>
      </c>
      <c r="T3360" s="16">
        <f t="shared" si="211"/>
        <v>41826.422326388885</v>
      </c>
    </row>
    <row r="3361" spans="1:20" ht="48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 t="shared" si="208"/>
        <v>103</v>
      </c>
      <c r="P3361">
        <f t="shared" si="209"/>
        <v>40.29</v>
      </c>
      <c r="Q3361" s="10" t="s">
        <v>8322</v>
      </c>
      <c r="R3361" t="s">
        <v>8323</v>
      </c>
      <c r="S3361" s="16">
        <f t="shared" si="210"/>
        <v>42038.720451388886</v>
      </c>
      <c r="T3361" s="16">
        <f t="shared" si="211"/>
        <v>42063.708333333328</v>
      </c>
    </row>
    <row r="3362" spans="1:20" ht="48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109</v>
      </c>
      <c r="P3362">
        <f t="shared" si="209"/>
        <v>30.15</v>
      </c>
      <c r="Q3362" s="10" t="s">
        <v>8322</v>
      </c>
      <c r="R3362" t="s">
        <v>8323</v>
      </c>
      <c r="S3362" s="16">
        <f t="shared" si="210"/>
        <v>41820.945613425924</v>
      </c>
      <c r="T3362" s="16">
        <f t="shared" si="211"/>
        <v>41850.945613425924</v>
      </c>
    </row>
    <row r="3363" spans="1:20" ht="48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 t="shared" si="208"/>
        <v>100</v>
      </c>
      <c r="P3363">
        <f t="shared" si="209"/>
        <v>95.24</v>
      </c>
      <c r="Q3363" s="10" t="s">
        <v>8322</v>
      </c>
      <c r="R3363" t="s">
        <v>8323</v>
      </c>
      <c r="S3363" s="16">
        <f t="shared" si="210"/>
        <v>41839.730937500004</v>
      </c>
      <c r="T3363" s="16">
        <f t="shared" si="211"/>
        <v>41869.730937500004</v>
      </c>
    </row>
    <row r="3364" spans="1:20" ht="48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 t="shared" si="208"/>
        <v>110</v>
      </c>
      <c r="P3364">
        <f t="shared" si="209"/>
        <v>52.21</v>
      </c>
      <c r="Q3364" s="10" t="s">
        <v>8322</v>
      </c>
      <c r="R3364" t="s">
        <v>8323</v>
      </c>
      <c r="S3364" s="16">
        <f t="shared" si="210"/>
        <v>42380.581180555557</v>
      </c>
      <c r="T3364" s="16">
        <f t="shared" si="211"/>
        <v>42405.916666666672</v>
      </c>
    </row>
    <row r="3365" spans="1:20" ht="48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 t="shared" si="208"/>
        <v>100</v>
      </c>
      <c r="P3365">
        <f t="shared" si="209"/>
        <v>64.52</v>
      </c>
      <c r="Q3365" s="10" t="s">
        <v>8322</v>
      </c>
      <c r="R3365" t="s">
        <v>8323</v>
      </c>
      <c r="S3365" s="16">
        <f t="shared" si="210"/>
        <v>42272.530509259261</v>
      </c>
      <c r="T3365" s="16">
        <f t="shared" si="211"/>
        <v>42300.530509259261</v>
      </c>
    </row>
    <row r="3366" spans="1:20" ht="32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 t="shared" si="208"/>
        <v>140</v>
      </c>
      <c r="P3366">
        <f t="shared" si="209"/>
        <v>50.98</v>
      </c>
      <c r="Q3366" s="10" t="s">
        <v>8322</v>
      </c>
      <c r="R3366" t="s">
        <v>8323</v>
      </c>
      <c r="S3366" s="16">
        <f t="shared" si="210"/>
        <v>42016.706678240742</v>
      </c>
      <c r="T3366" s="16">
        <f t="shared" si="211"/>
        <v>42047.249305555553</v>
      </c>
    </row>
    <row r="3367" spans="1:20" ht="48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 t="shared" si="208"/>
        <v>103</v>
      </c>
      <c r="P3367">
        <f t="shared" si="209"/>
        <v>57.22</v>
      </c>
      <c r="Q3367" s="10" t="s">
        <v>8322</v>
      </c>
      <c r="R3367" t="s">
        <v>8323</v>
      </c>
      <c r="S3367" s="16">
        <f t="shared" si="210"/>
        <v>42200.625833333332</v>
      </c>
      <c r="T3367" s="16">
        <f t="shared" si="211"/>
        <v>42225.666666666672</v>
      </c>
    </row>
    <row r="3368" spans="1:20" ht="48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 t="shared" si="208"/>
        <v>102</v>
      </c>
      <c r="P3368">
        <f t="shared" si="209"/>
        <v>88.74</v>
      </c>
      <c r="Q3368" s="10" t="s">
        <v>8322</v>
      </c>
      <c r="R3368" t="s">
        <v>8323</v>
      </c>
      <c r="S3368" s="16">
        <f t="shared" si="210"/>
        <v>41928.170497685183</v>
      </c>
      <c r="T3368" s="16">
        <f t="shared" si="211"/>
        <v>41949.249305555553</v>
      </c>
    </row>
    <row r="3369" spans="1:20" ht="48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 t="shared" si="208"/>
        <v>101</v>
      </c>
      <c r="P3369">
        <f t="shared" si="209"/>
        <v>51.79</v>
      </c>
      <c r="Q3369" s="10" t="s">
        <v>8322</v>
      </c>
      <c r="R3369" t="s">
        <v>8323</v>
      </c>
      <c r="S3369" s="16">
        <f t="shared" si="210"/>
        <v>42541.501516203702</v>
      </c>
      <c r="T3369" s="16">
        <f t="shared" si="211"/>
        <v>42571.501516203702</v>
      </c>
    </row>
    <row r="3370" spans="1:20" ht="48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 t="shared" si="208"/>
        <v>113</v>
      </c>
      <c r="P3370">
        <f t="shared" si="209"/>
        <v>39.6</v>
      </c>
      <c r="Q3370" s="10" t="s">
        <v>8322</v>
      </c>
      <c r="R3370" t="s">
        <v>8323</v>
      </c>
      <c r="S3370" s="16">
        <f t="shared" si="210"/>
        <v>42053.916921296302</v>
      </c>
      <c r="T3370" s="16">
        <f t="shared" si="211"/>
        <v>42079.875</v>
      </c>
    </row>
    <row r="3371" spans="1:20" ht="48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 t="shared" si="208"/>
        <v>128</v>
      </c>
      <c r="P3371">
        <f t="shared" si="209"/>
        <v>38.71</v>
      </c>
      <c r="Q3371" s="10" t="s">
        <v>8322</v>
      </c>
      <c r="R3371" t="s">
        <v>8323</v>
      </c>
      <c r="S3371" s="16">
        <f t="shared" si="210"/>
        <v>42149.940416666665</v>
      </c>
      <c r="T3371" s="16">
        <f t="shared" si="211"/>
        <v>42179.940416666665</v>
      </c>
    </row>
    <row r="3372" spans="1:20" ht="48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 t="shared" si="208"/>
        <v>106</v>
      </c>
      <c r="P3372">
        <f t="shared" si="209"/>
        <v>60.29</v>
      </c>
      <c r="Q3372" s="10" t="s">
        <v>8322</v>
      </c>
      <c r="R3372" t="s">
        <v>8323</v>
      </c>
      <c r="S3372" s="16">
        <f t="shared" si="210"/>
        <v>42132.036168981482</v>
      </c>
      <c r="T3372" s="16">
        <f t="shared" si="211"/>
        <v>42186.290972222225</v>
      </c>
    </row>
    <row r="3373" spans="1:20" ht="48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 t="shared" si="208"/>
        <v>101</v>
      </c>
      <c r="P3373">
        <f t="shared" si="209"/>
        <v>72.39</v>
      </c>
      <c r="Q3373" s="10" t="s">
        <v>8322</v>
      </c>
      <c r="R3373" t="s">
        <v>8323</v>
      </c>
      <c r="S3373" s="16">
        <f t="shared" si="210"/>
        <v>42037.598958333328</v>
      </c>
      <c r="T3373" s="16">
        <f t="shared" si="211"/>
        <v>42067.598958333328</v>
      </c>
    </row>
    <row r="3374" spans="1:20" ht="32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 t="shared" si="208"/>
        <v>101</v>
      </c>
      <c r="P3374">
        <f t="shared" si="209"/>
        <v>95.95</v>
      </c>
      <c r="Q3374" s="10" t="s">
        <v>8322</v>
      </c>
      <c r="R3374" t="s">
        <v>8323</v>
      </c>
      <c r="S3374" s="16">
        <f t="shared" si="210"/>
        <v>42227.824212962965</v>
      </c>
      <c r="T3374" s="16">
        <f t="shared" si="211"/>
        <v>42253.57430555555</v>
      </c>
    </row>
    <row r="3375" spans="1:20" ht="48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 t="shared" si="208"/>
        <v>103</v>
      </c>
      <c r="P3375">
        <f t="shared" si="209"/>
        <v>44.85</v>
      </c>
      <c r="Q3375" s="10" t="s">
        <v>8322</v>
      </c>
      <c r="R3375" t="s">
        <v>8323</v>
      </c>
      <c r="S3375" s="16">
        <f t="shared" si="210"/>
        <v>42248.640162037031</v>
      </c>
      <c r="T3375" s="16">
        <f t="shared" si="211"/>
        <v>42279.75</v>
      </c>
    </row>
    <row r="3376" spans="1:20" ht="48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 t="shared" si="208"/>
        <v>128</v>
      </c>
      <c r="P3376">
        <f t="shared" si="209"/>
        <v>30.95</v>
      </c>
      <c r="Q3376" s="10" t="s">
        <v>8322</v>
      </c>
      <c r="R3376" t="s">
        <v>8323</v>
      </c>
      <c r="S3376" s="16">
        <f t="shared" si="210"/>
        <v>42571.420601851853</v>
      </c>
      <c r="T3376" s="16">
        <f t="shared" si="211"/>
        <v>42599.420601851853</v>
      </c>
    </row>
    <row r="3377" spans="1:20" ht="48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 t="shared" si="208"/>
        <v>105</v>
      </c>
      <c r="P3377">
        <f t="shared" si="209"/>
        <v>55.13</v>
      </c>
      <c r="Q3377" s="10" t="s">
        <v>8322</v>
      </c>
      <c r="R3377" t="s">
        <v>8323</v>
      </c>
      <c r="S3377" s="16">
        <f t="shared" si="210"/>
        <v>41997.507905092592</v>
      </c>
      <c r="T3377" s="16">
        <f t="shared" si="211"/>
        <v>42027.507905092592</v>
      </c>
    </row>
    <row r="3378" spans="1:20" ht="48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 t="shared" si="208"/>
        <v>114</v>
      </c>
      <c r="P3378">
        <f t="shared" si="209"/>
        <v>87.96</v>
      </c>
      <c r="Q3378" s="10" t="s">
        <v>8322</v>
      </c>
      <c r="R3378" t="s">
        <v>8323</v>
      </c>
      <c r="S3378" s="16">
        <f t="shared" si="210"/>
        <v>41976.331979166673</v>
      </c>
      <c r="T3378" s="16">
        <f t="shared" si="211"/>
        <v>42004.291666666672</v>
      </c>
    </row>
    <row r="3379" spans="1:20" ht="48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08"/>
        <v>127</v>
      </c>
      <c r="P3379">
        <f t="shared" si="209"/>
        <v>72.709999999999994</v>
      </c>
      <c r="Q3379" s="10" t="s">
        <v>8322</v>
      </c>
      <c r="R3379" t="s">
        <v>8323</v>
      </c>
      <c r="S3379" s="16">
        <f t="shared" si="210"/>
        <v>41988.829942129625</v>
      </c>
      <c r="T3379" s="16">
        <f t="shared" si="211"/>
        <v>42046.207638888889</v>
      </c>
    </row>
    <row r="3380" spans="1:20" ht="48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 t="shared" si="208"/>
        <v>104</v>
      </c>
      <c r="P3380">
        <f t="shared" si="209"/>
        <v>39.380000000000003</v>
      </c>
      <c r="Q3380" s="10" t="s">
        <v>8322</v>
      </c>
      <c r="R3380" t="s">
        <v>8323</v>
      </c>
      <c r="S3380" s="16">
        <f t="shared" si="210"/>
        <v>41990.99863425926</v>
      </c>
      <c r="T3380" s="16">
        <f t="shared" si="211"/>
        <v>42020.99863425926</v>
      </c>
    </row>
    <row r="3381" spans="1:20" ht="48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 t="shared" si="208"/>
        <v>101</v>
      </c>
      <c r="P3381">
        <f t="shared" si="209"/>
        <v>36.07</v>
      </c>
      <c r="Q3381" s="10" t="s">
        <v>8322</v>
      </c>
      <c r="R3381" t="s">
        <v>8323</v>
      </c>
      <c r="S3381" s="16">
        <f t="shared" si="210"/>
        <v>42128.627893518518</v>
      </c>
      <c r="T3381" s="16">
        <f t="shared" si="211"/>
        <v>42158.627893518518</v>
      </c>
    </row>
    <row r="3382" spans="1:20" ht="48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 t="shared" si="208"/>
        <v>100</v>
      </c>
      <c r="P3382">
        <f t="shared" si="209"/>
        <v>68.97</v>
      </c>
      <c r="Q3382" s="10" t="s">
        <v>8322</v>
      </c>
      <c r="R3382" t="s">
        <v>8323</v>
      </c>
      <c r="S3382" s="16">
        <f t="shared" si="210"/>
        <v>42460.741747685184</v>
      </c>
      <c r="T3382" s="16">
        <f t="shared" si="211"/>
        <v>42511.165972222225</v>
      </c>
    </row>
    <row r="3383" spans="1:20" ht="48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 t="shared" si="208"/>
        <v>101</v>
      </c>
      <c r="P3383">
        <f t="shared" si="209"/>
        <v>60.91</v>
      </c>
      <c r="Q3383" s="10" t="s">
        <v>8322</v>
      </c>
      <c r="R3383" t="s">
        <v>8323</v>
      </c>
      <c r="S3383" s="16">
        <f t="shared" si="210"/>
        <v>42191.363506944443</v>
      </c>
      <c r="T3383" s="16">
        <f t="shared" si="211"/>
        <v>42221.363506944443</v>
      </c>
    </row>
    <row r="3384" spans="1:20" ht="48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 t="shared" si="208"/>
        <v>111</v>
      </c>
      <c r="P3384">
        <f t="shared" si="209"/>
        <v>110.75</v>
      </c>
      <c r="Q3384" s="10" t="s">
        <v>8322</v>
      </c>
      <c r="R3384" t="s">
        <v>8323</v>
      </c>
      <c r="S3384" s="16">
        <f t="shared" si="210"/>
        <v>42499.629849537043</v>
      </c>
      <c r="T3384" s="16">
        <f t="shared" si="211"/>
        <v>42522.904166666667</v>
      </c>
    </row>
    <row r="3385" spans="1:20" ht="32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 t="shared" si="208"/>
        <v>103</v>
      </c>
      <c r="P3385">
        <f t="shared" si="209"/>
        <v>66.13</v>
      </c>
      <c r="Q3385" s="10" t="s">
        <v>8322</v>
      </c>
      <c r="R3385" t="s">
        <v>8323</v>
      </c>
      <c r="S3385" s="16">
        <f t="shared" si="210"/>
        <v>42120.531226851846</v>
      </c>
      <c r="T3385" s="16">
        <f t="shared" si="211"/>
        <v>42155.531226851846</v>
      </c>
    </row>
    <row r="3386" spans="1:20" ht="48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 t="shared" ref="O3386:O3449" si="212">ROUND(E3386/D3386*100,0)</f>
        <v>110</v>
      </c>
      <c r="P3386">
        <f t="shared" ref="P3386:P3449" si="213">IFERROR(ROUND(E3386/L3386,2),0)</f>
        <v>73.400000000000006</v>
      </c>
      <c r="Q3386" s="10" t="s">
        <v>8322</v>
      </c>
      <c r="R3386" t="s">
        <v>8323</v>
      </c>
      <c r="S3386" s="16">
        <f t="shared" ref="S3386:S3449" si="214">(((J3386/60)/60)/24)+DATE(1970,1,1)</f>
        <v>41786.761354166665</v>
      </c>
      <c r="T3386" s="16">
        <f t="shared" ref="T3386:T3449" si="215">(((I3386/60)/60)/24)+DATE(1970,1,1)</f>
        <v>41821.207638888889</v>
      </c>
    </row>
    <row r="3387" spans="1:20" ht="48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 t="shared" si="212"/>
        <v>155</v>
      </c>
      <c r="P3387">
        <f t="shared" si="213"/>
        <v>39.74</v>
      </c>
      <c r="Q3387" s="10" t="s">
        <v>8322</v>
      </c>
      <c r="R3387" t="s">
        <v>8323</v>
      </c>
      <c r="S3387" s="16">
        <f t="shared" si="214"/>
        <v>41988.617083333331</v>
      </c>
      <c r="T3387" s="16">
        <f t="shared" si="215"/>
        <v>42048.617083333331</v>
      </c>
    </row>
    <row r="3388" spans="1:20" ht="48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 t="shared" si="212"/>
        <v>108</v>
      </c>
      <c r="P3388">
        <f t="shared" si="213"/>
        <v>72</v>
      </c>
      <c r="Q3388" s="10" t="s">
        <v>8322</v>
      </c>
      <c r="R3388" t="s">
        <v>8323</v>
      </c>
      <c r="S3388" s="16">
        <f t="shared" si="214"/>
        <v>42479.465833333335</v>
      </c>
      <c r="T3388" s="16">
        <f t="shared" si="215"/>
        <v>42500.465833333335</v>
      </c>
    </row>
    <row r="3389" spans="1:20" ht="48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 t="shared" si="212"/>
        <v>102</v>
      </c>
      <c r="P3389">
        <f t="shared" si="213"/>
        <v>106.84</v>
      </c>
      <c r="Q3389" s="10" t="s">
        <v>8322</v>
      </c>
      <c r="R3389" t="s">
        <v>8323</v>
      </c>
      <c r="S3389" s="16">
        <f t="shared" si="214"/>
        <v>42505.738032407404</v>
      </c>
      <c r="T3389" s="16">
        <f t="shared" si="215"/>
        <v>42525.738032407404</v>
      </c>
    </row>
    <row r="3390" spans="1:20" ht="48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 t="shared" si="212"/>
        <v>101</v>
      </c>
      <c r="P3390">
        <f t="shared" si="213"/>
        <v>61.06</v>
      </c>
      <c r="Q3390" s="10" t="s">
        <v>8322</v>
      </c>
      <c r="R3390" t="s">
        <v>8323</v>
      </c>
      <c r="S3390" s="16">
        <f t="shared" si="214"/>
        <v>42632.348310185189</v>
      </c>
      <c r="T3390" s="16">
        <f t="shared" si="215"/>
        <v>42663.204861111109</v>
      </c>
    </row>
    <row r="3391" spans="1:20" ht="48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 t="shared" si="212"/>
        <v>18</v>
      </c>
      <c r="P3391">
        <f t="shared" si="213"/>
        <v>25.57</v>
      </c>
      <c r="Q3391" s="10" t="s">
        <v>8322</v>
      </c>
      <c r="R3391" t="s">
        <v>8323</v>
      </c>
      <c r="S3391" s="16">
        <f t="shared" si="214"/>
        <v>41833.089756944442</v>
      </c>
      <c r="T3391" s="16">
        <f t="shared" si="215"/>
        <v>41863.079143518517</v>
      </c>
    </row>
    <row r="3392" spans="1:20" ht="48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 t="shared" si="212"/>
        <v>101</v>
      </c>
      <c r="P3392">
        <f t="shared" si="213"/>
        <v>53.29</v>
      </c>
      <c r="Q3392" s="10" t="s">
        <v>8322</v>
      </c>
      <c r="R3392" t="s">
        <v>8323</v>
      </c>
      <c r="S3392" s="16">
        <f t="shared" si="214"/>
        <v>41800.526701388888</v>
      </c>
      <c r="T3392" s="16">
        <f t="shared" si="215"/>
        <v>41850.958333333336</v>
      </c>
    </row>
    <row r="3393" spans="1:20" ht="48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 t="shared" si="212"/>
        <v>110</v>
      </c>
      <c r="P3393">
        <f t="shared" si="213"/>
        <v>199.18</v>
      </c>
      <c r="Q3393" s="10" t="s">
        <v>8322</v>
      </c>
      <c r="R3393" t="s">
        <v>8323</v>
      </c>
      <c r="S3393" s="16">
        <f t="shared" si="214"/>
        <v>42109.751250000001</v>
      </c>
      <c r="T3393" s="16">
        <f t="shared" si="215"/>
        <v>42156.165972222225</v>
      </c>
    </row>
    <row r="3394" spans="1:20" ht="48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 t="shared" si="212"/>
        <v>107</v>
      </c>
      <c r="P3394">
        <f t="shared" si="213"/>
        <v>107.25</v>
      </c>
      <c r="Q3394" s="10" t="s">
        <v>8322</v>
      </c>
      <c r="R3394" t="s">
        <v>8323</v>
      </c>
      <c r="S3394" s="16">
        <f t="shared" si="214"/>
        <v>42284.69694444444</v>
      </c>
      <c r="T3394" s="16">
        <f t="shared" si="215"/>
        <v>42301.165972222225</v>
      </c>
    </row>
    <row r="3395" spans="1:20" ht="32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 t="shared" si="212"/>
        <v>102</v>
      </c>
      <c r="P3395">
        <f t="shared" si="213"/>
        <v>120.12</v>
      </c>
      <c r="Q3395" s="10" t="s">
        <v>8322</v>
      </c>
      <c r="R3395" t="s">
        <v>8323</v>
      </c>
      <c r="S3395" s="16">
        <f t="shared" si="214"/>
        <v>42152.765717592592</v>
      </c>
      <c r="T3395" s="16">
        <f t="shared" si="215"/>
        <v>42188.765717592592</v>
      </c>
    </row>
    <row r="3396" spans="1:20" ht="48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 t="shared" si="212"/>
        <v>101</v>
      </c>
      <c r="P3396">
        <f t="shared" si="213"/>
        <v>63.28</v>
      </c>
      <c r="Q3396" s="10" t="s">
        <v>8322</v>
      </c>
      <c r="R3396" t="s">
        <v>8323</v>
      </c>
      <c r="S3396" s="16">
        <f t="shared" si="214"/>
        <v>42155.142638888887</v>
      </c>
      <c r="T3396" s="16">
        <f t="shared" si="215"/>
        <v>42215.142638888887</v>
      </c>
    </row>
    <row r="3397" spans="1:20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 t="shared" si="212"/>
        <v>5</v>
      </c>
      <c r="P3397">
        <f t="shared" si="213"/>
        <v>100</v>
      </c>
      <c r="Q3397" s="10" t="s">
        <v>8322</v>
      </c>
      <c r="R3397" t="s">
        <v>8323</v>
      </c>
      <c r="S3397" s="16">
        <f t="shared" si="214"/>
        <v>41914.590011574073</v>
      </c>
      <c r="T3397" s="16">
        <f t="shared" si="215"/>
        <v>41955.907638888893</v>
      </c>
    </row>
    <row r="3398" spans="1:20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1</v>
      </c>
      <c r="P3398">
        <f t="shared" si="213"/>
        <v>5.5</v>
      </c>
      <c r="Q3398" s="10" t="s">
        <v>8322</v>
      </c>
      <c r="R3398" t="s">
        <v>8323</v>
      </c>
      <c r="S3398" s="16">
        <f t="shared" si="214"/>
        <v>42402.947002314817</v>
      </c>
      <c r="T3398" s="16">
        <f t="shared" si="215"/>
        <v>42452.145138888889</v>
      </c>
    </row>
    <row r="3399" spans="1:20" ht="48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 t="shared" si="212"/>
        <v>13</v>
      </c>
      <c r="P3399">
        <f t="shared" si="213"/>
        <v>50.2</v>
      </c>
      <c r="Q3399" s="10" t="s">
        <v>8322</v>
      </c>
      <c r="R3399" t="s">
        <v>8323</v>
      </c>
      <c r="S3399" s="16">
        <f t="shared" si="214"/>
        <v>42509.814108796301</v>
      </c>
      <c r="T3399" s="16">
        <f t="shared" si="215"/>
        <v>42539.814108796301</v>
      </c>
    </row>
    <row r="3400" spans="1:20" ht="48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 t="shared" si="212"/>
        <v>27</v>
      </c>
      <c r="P3400">
        <f t="shared" si="213"/>
        <v>38.71</v>
      </c>
      <c r="Q3400" s="10" t="s">
        <v>8322</v>
      </c>
      <c r="R3400" t="s">
        <v>8323</v>
      </c>
      <c r="S3400" s="16">
        <f t="shared" si="214"/>
        <v>42762.545810185184</v>
      </c>
      <c r="T3400" s="16">
        <f t="shared" si="215"/>
        <v>42792.545810185184</v>
      </c>
    </row>
    <row r="3401" spans="1:20" ht="48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 t="shared" si="212"/>
        <v>0</v>
      </c>
      <c r="P3401">
        <f t="shared" si="213"/>
        <v>0</v>
      </c>
      <c r="Q3401" s="10" t="s">
        <v>8322</v>
      </c>
      <c r="R3401" t="s">
        <v>8323</v>
      </c>
      <c r="S3401" s="16">
        <f t="shared" si="214"/>
        <v>42494.471666666665</v>
      </c>
      <c r="T3401" s="16">
        <f t="shared" si="215"/>
        <v>42524.471666666665</v>
      </c>
    </row>
    <row r="3402" spans="1:20" ht="48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 t="shared" si="212"/>
        <v>0</v>
      </c>
      <c r="P3402">
        <f t="shared" si="213"/>
        <v>5</v>
      </c>
      <c r="Q3402" s="10" t="s">
        <v>8322</v>
      </c>
      <c r="R3402" t="s">
        <v>8323</v>
      </c>
      <c r="S3402" s="16">
        <f t="shared" si="214"/>
        <v>42109.801712962959</v>
      </c>
      <c r="T3402" s="16">
        <f t="shared" si="215"/>
        <v>42139.801712962959</v>
      </c>
    </row>
    <row r="3403" spans="1:20" ht="48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 t="shared" si="212"/>
        <v>32</v>
      </c>
      <c r="P3403">
        <f t="shared" si="213"/>
        <v>40.06</v>
      </c>
      <c r="Q3403" s="10" t="s">
        <v>8322</v>
      </c>
      <c r="R3403" t="s">
        <v>8323</v>
      </c>
      <c r="S3403" s="16">
        <f t="shared" si="214"/>
        <v>41816.950370370374</v>
      </c>
      <c r="T3403" s="16">
        <f t="shared" si="215"/>
        <v>41853.583333333336</v>
      </c>
    </row>
    <row r="3404" spans="1:20" ht="48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 t="shared" si="212"/>
        <v>6</v>
      </c>
      <c r="P3404">
        <f t="shared" si="213"/>
        <v>42</v>
      </c>
      <c r="Q3404" s="10" t="s">
        <v>8322</v>
      </c>
      <c r="R3404" t="s">
        <v>8323</v>
      </c>
      <c r="S3404" s="16">
        <f t="shared" si="214"/>
        <v>42053.722060185188</v>
      </c>
      <c r="T3404" s="16">
        <f t="shared" si="215"/>
        <v>42113.680393518516</v>
      </c>
    </row>
    <row r="3405" spans="1:20" ht="48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 t="shared" si="212"/>
        <v>14</v>
      </c>
      <c r="P3405">
        <f t="shared" si="213"/>
        <v>71.25</v>
      </c>
      <c r="Q3405" s="10" t="s">
        <v>8322</v>
      </c>
      <c r="R3405" t="s">
        <v>8323</v>
      </c>
      <c r="S3405" s="16">
        <f t="shared" si="214"/>
        <v>42414.235879629632</v>
      </c>
      <c r="T3405" s="16">
        <f t="shared" si="215"/>
        <v>42474.194212962961</v>
      </c>
    </row>
    <row r="3406" spans="1:20" ht="48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 t="shared" si="212"/>
        <v>11</v>
      </c>
      <c r="P3406">
        <f t="shared" si="213"/>
        <v>26.75</v>
      </c>
      <c r="Q3406" s="10" t="s">
        <v>8322</v>
      </c>
      <c r="R3406" t="s">
        <v>8323</v>
      </c>
      <c r="S3406" s="16">
        <f t="shared" si="214"/>
        <v>41975.642974537041</v>
      </c>
      <c r="T3406" s="16">
        <f t="shared" si="215"/>
        <v>42035.642974537041</v>
      </c>
    </row>
    <row r="3407" spans="1:20" ht="48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 t="shared" si="212"/>
        <v>32</v>
      </c>
      <c r="P3407">
        <f t="shared" si="213"/>
        <v>33.74</v>
      </c>
      <c r="Q3407" s="10" t="s">
        <v>8322</v>
      </c>
      <c r="R3407" t="s">
        <v>8323</v>
      </c>
      <c r="S3407" s="16">
        <f t="shared" si="214"/>
        <v>42399.707407407404</v>
      </c>
      <c r="T3407" s="16">
        <f t="shared" si="215"/>
        <v>42420.878472222219</v>
      </c>
    </row>
    <row r="3408" spans="1:20" ht="32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5</v>
      </c>
      <c r="Q3408" s="10" t="s">
        <v>8322</v>
      </c>
      <c r="R3408" t="s">
        <v>8323</v>
      </c>
      <c r="S3408" s="16">
        <f t="shared" si="214"/>
        <v>41809.389930555553</v>
      </c>
      <c r="T3408" s="16">
        <f t="shared" si="215"/>
        <v>41839.389930555553</v>
      </c>
    </row>
    <row r="3409" spans="1:20" ht="48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 t="shared" si="212"/>
        <v>10</v>
      </c>
      <c r="P3409">
        <f t="shared" si="213"/>
        <v>100.5</v>
      </c>
      <c r="Q3409" s="10" t="s">
        <v>8322</v>
      </c>
      <c r="R3409" t="s">
        <v>8323</v>
      </c>
      <c r="S3409" s="16">
        <f t="shared" si="214"/>
        <v>42020.587349537032</v>
      </c>
      <c r="T3409" s="16">
        <f t="shared" si="215"/>
        <v>42050.587349537032</v>
      </c>
    </row>
    <row r="3410" spans="1:20" ht="48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 t="shared" si="212"/>
        <v>0</v>
      </c>
      <c r="P3410">
        <f t="shared" si="213"/>
        <v>5</v>
      </c>
      <c r="Q3410" s="10" t="s">
        <v>8322</v>
      </c>
      <c r="R3410" t="s">
        <v>8323</v>
      </c>
      <c r="S3410" s="16">
        <f t="shared" si="214"/>
        <v>41848.772928240738</v>
      </c>
      <c r="T3410" s="16">
        <f t="shared" si="215"/>
        <v>41877.686111111114</v>
      </c>
    </row>
    <row r="3411" spans="1:20" ht="48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 t="shared" si="212"/>
        <v>1</v>
      </c>
      <c r="P3411">
        <f t="shared" si="213"/>
        <v>13</v>
      </c>
      <c r="Q3411" s="10" t="s">
        <v>8322</v>
      </c>
      <c r="R3411" t="s">
        <v>8323</v>
      </c>
      <c r="S3411" s="16">
        <f t="shared" si="214"/>
        <v>42021.301192129627</v>
      </c>
      <c r="T3411" s="16">
        <f t="shared" si="215"/>
        <v>42051.301192129627</v>
      </c>
    </row>
    <row r="3412" spans="1:20" ht="48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 t="shared" si="212"/>
        <v>28</v>
      </c>
      <c r="P3412">
        <f t="shared" si="213"/>
        <v>51</v>
      </c>
      <c r="Q3412" s="10" t="s">
        <v>8322</v>
      </c>
      <c r="R3412" t="s">
        <v>8323</v>
      </c>
      <c r="S3412" s="16">
        <f t="shared" si="214"/>
        <v>41765.938657407409</v>
      </c>
      <c r="T3412" s="16">
        <f t="shared" si="215"/>
        <v>41795.938657407409</v>
      </c>
    </row>
    <row r="3413" spans="1:20" ht="48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 t="shared" si="212"/>
        <v>19</v>
      </c>
      <c r="P3413">
        <f t="shared" si="213"/>
        <v>64.17</v>
      </c>
      <c r="Q3413" s="10" t="s">
        <v>8322</v>
      </c>
      <c r="R3413" t="s">
        <v>8323</v>
      </c>
      <c r="S3413" s="16">
        <f t="shared" si="214"/>
        <v>42093.588263888887</v>
      </c>
      <c r="T3413" s="16">
        <f t="shared" si="215"/>
        <v>42123.588263888887</v>
      </c>
    </row>
    <row r="3414" spans="1:20" ht="48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 t="shared" si="212"/>
        <v>29</v>
      </c>
      <c r="P3414">
        <f t="shared" si="213"/>
        <v>44.31</v>
      </c>
      <c r="Q3414" s="10" t="s">
        <v>8322</v>
      </c>
      <c r="R3414" t="s">
        <v>8323</v>
      </c>
      <c r="S3414" s="16">
        <f t="shared" si="214"/>
        <v>41779.045937499999</v>
      </c>
      <c r="T3414" s="16">
        <f t="shared" si="215"/>
        <v>41820.727777777778</v>
      </c>
    </row>
    <row r="3415" spans="1:20" ht="48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 t="shared" si="212"/>
        <v>11</v>
      </c>
      <c r="P3415">
        <f t="shared" si="213"/>
        <v>72</v>
      </c>
      <c r="Q3415" s="10" t="s">
        <v>8322</v>
      </c>
      <c r="R3415" t="s">
        <v>8323</v>
      </c>
      <c r="S3415" s="16">
        <f t="shared" si="214"/>
        <v>41990.612546296295</v>
      </c>
      <c r="T3415" s="16">
        <f t="shared" si="215"/>
        <v>42020.434722222228</v>
      </c>
    </row>
    <row r="3416" spans="1:20" ht="48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12"/>
        <v>37</v>
      </c>
      <c r="P3416">
        <f t="shared" si="213"/>
        <v>91.25</v>
      </c>
      <c r="Q3416" s="10" t="s">
        <v>8322</v>
      </c>
      <c r="R3416" t="s">
        <v>8323</v>
      </c>
      <c r="S3416" s="16">
        <f t="shared" si="214"/>
        <v>41890.086805555555</v>
      </c>
      <c r="T3416" s="16">
        <f t="shared" si="215"/>
        <v>41934.207638888889</v>
      </c>
    </row>
    <row r="3417" spans="1:20" ht="48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 t="shared" si="212"/>
        <v>2</v>
      </c>
      <c r="P3417">
        <f t="shared" si="213"/>
        <v>10.25</v>
      </c>
      <c r="Q3417" s="10" t="s">
        <v>8322</v>
      </c>
      <c r="R3417" t="s">
        <v>8323</v>
      </c>
      <c r="S3417" s="16">
        <f t="shared" si="214"/>
        <v>41883.916678240741</v>
      </c>
      <c r="T3417" s="16">
        <f t="shared" si="215"/>
        <v>41906.916678240741</v>
      </c>
    </row>
    <row r="3418" spans="1:20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12"/>
        <v>110</v>
      </c>
      <c r="P3418">
        <f t="shared" si="213"/>
        <v>51.22</v>
      </c>
      <c r="Q3418" s="10" t="s">
        <v>8322</v>
      </c>
      <c r="R3418" t="s">
        <v>8323</v>
      </c>
      <c r="S3418" s="16">
        <f t="shared" si="214"/>
        <v>41960.119085648148</v>
      </c>
      <c r="T3418" s="16">
        <f t="shared" si="215"/>
        <v>41990.119085648148</v>
      </c>
    </row>
    <row r="3419" spans="1:20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12"/>
        <v>102</v>
      </c>
      <c r="P3419">
        <f t="shared" si="213"/>
        <v>164.62</v>
      </c>
      <c r="Q3419" s="10" t="s">
        <v>8322</v>
      </c>
      <c r="R3419" t="s">
        <v>8323</v>
      </c>
      <c r="S3419" s="16">
        <f t="shared" si="214"/>
        <v>42411.942291666666</v>
      </c>
      <c r="T3419" s="16">
        <f t="shared" si="215"/>
        <v>42434.041666666672</v>
      </c>
    </row>
    <row r="3420" spans="1:20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12"/>
        <v>101</v>
      </c>
      <c r="P3420">
        <f t="shared" si="213"/>
        <v>78.52</v>
      </c>
      <c r="Q3420" s="10" t="s">
        <v>8322</v>
      </c>
      <c r="R3420" t="s">
        <v>8323</v>
      </c>
      <c r="S3420" s="16">
        <f t="shared" si="214"/>
        <v>42497.275706018518</v>
      </c>
      <c r="T3420" s="16">
        <f t="shared" si="215"/>
        <v>42535.904861111107</v>
      </c>
    </row>
    <row r="3421" spans="1:20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12"/>
        <v>106</v>
      </c>
      <c r="P3421">
        <f t="shared" si="213"/>
        <v>34.79</v>
      </c>
      <c r="Q3421" s="10" t="s">
        <v>8322</v>
      </c>
      <c r="R3421" t="s">
        <v>8323</v>
      </c>
      <c r="S3421" s="16">
        <f t="shared" si="214"/>
        <v>41550.867673611108</v>
      </c>
      <c r="T3421" s="16">
        <f t="shared" si="215"/>
        <v>41580.867673611108</v>
      </c>
    </row>
    <row r="3422" spans="1:20" ht="48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 t="shared" si="212"/>
        <v>100</v>
      </c>
      <c r="P3422">
        <f t="shared" si="213"/>
        <v>110.5</v>
      </c>
      <c r="Q3422" s="10" t="s">
        <v>8322</v>
      </c>
      <c r="R3422" t="s">
        <v>8323</v>
      </c>
      <c r="S3422" s="16">
        <f t="shared" si="214"/>
        <v>41808.649583333332</v>
      </c>
      <c r="T3422" s="16">
        <f t="shared" si="215"/>
        <v>41868.649583333332</v>
      </c>
    </row>
    <row r="3423" spans="1:20" ht="32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 t="shared" si="212"/>
        <v>0</v>
      </c>
      <c r="P3423">
        <f t="shared" si="213"/>
        <v>0</v>
      </c>
      <c r="Q3423" s="10" t="s">
        <v>8322</v>
      </c>
      <c r="R3423" t="s">
        <v>8323</v>
      </c>
      <c r="S3423" s="16">
        <f t="shared" si="214"/>
        <v>41793.710231481484</v>
      </c>
      <c r="T3423" s="16">
        <f t="shared" si="215"/>
        <v>41823.710231481484</v>
      </c>
    </row>
    <row r="3424" spans="1:20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12"/>
        <v>16</v>
      </c>
      <c r="P3424">
        <f t="shared" si="213"/>
        <v>29.17</v>
      </c>
      <c r="Q3424" s="10" t="s">
        <v>8322</v>
      </c>
      <c r="R3424" t="s">
        <v>8323</v>
      </c>
      <c r="S3424" s="16">
        <f t="shared" si="214"/>
        <v>42041.581307870365</v>
      </c>
      <c r="T3424" s="16">
        <f t="shared" si="215"/>
        <v>42071.539641203708</v>
      </c>
    </row>
    <row r="3425" spans="1:20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12"/>
        <v>128</v>
      </c>
      <c r="P3425">
        <f t="shared" si="213"/>
        <v>57.52</v>
      </c>
      <c r="Q3425" s="10" t="s">
        <v>8322</v>
      </c>
      <c r="R3425" t="s">
        <v>8323</v>
      </c>
      <c r="S3425" s="16">
        <f t="shared" si="214"/>
        <v>42590.472685185188</v>
      </c>
      <c r="T3425" s="16">
        <f t="shared" si="215"/>
        <v>42620.472685185188</v>
      </c>
    </row>
    <row r="3426" spans="1:20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12"/>
        <v>100</v>
      </c>
      <c r="P3426">
        <f t="shared" si="213"/>
        <v>171.43</v>
      </c>
      <c r="Q3426" s="10" t="s">
        <v>8322</v>
      </c>
      <c r="R3426" t="s">
        <v>8323</v>
      </c>
      <c r="S3426" s="16">
        <f t="shared" si="214"/>
        <v>42661.442060185189</v>
      </c>
      <c r="T3426" s="16">
        <f t="shared" si="215"/>
        <v>42691.483726851846</v>
      </c>
    </row>
    <row r="3427" spans="1:20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12"/>
        <v>27</v>
      </c>
      <c r="P3427">
        <f t="shared" si="213"/>
        <v>46.43</v>
      </c>
      <c r="Q3427" s="10" t="s">
        <v>8322</v>
      </c>
      <c r="R3427" t="s">
        <v>8323</v>
      </c>
      <c r="S3427" s="16">
        <f t="shared" si="214"/>
        <v>41841.651597222226</v>
      </c>
      <c r="T3427" s="16">
        <f t="shared" si="215"/>
        <v>41881.229166666664</v>
      </c>
    </row>
    <row r="3428" spans="1:20" ht="48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 t="shared" si="212"/>
        <v>102</v>
      </c>
      <c r="P3428">
        <f t="shared" si="213"/>
        <v>39.83</v>
      </c>
      <c r="Q3428" s="10" t="s">
        <v>8322</v>
      </c>
      <c r="R3428" t="s">
        <v>8323</v>
      </c>
      <c r="S3428" s="16">
        <f t="shared" si="214"/>
        <v>42184.572881944448</v>
      </c>
      <c r="T3428" s="16">
        <f t="shared" si="215"/>
        <v>42214.708333333328</v>
      </c>
    </row>
    <row r="3429" spans="1:20" ht="48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 t="shared" si="212"/>
        <v>100</v>
      </c>
      <c r="P3429">
        <f t="shared" si="213"/>
        <v>50</v>
      </c>
      <c r="Q3429" s="10" t="s">
        <v>8322</v>
      </c>
      <c r="R3429" t="s">
        <v>8323</v>
      </c>
      <c r="S3429" s="16">
        <f t="shared" si="214"/>
        <v>42675.057997685188</v>
      </c>
      <c r="T3429" s="16">
        <f t="shared" si="215"/>
        <v>42705.099664351852</v>
      </c>
    </row>
    <row r="3430" spans="1:20" ht="32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 t="shared" si="212"/>
        <v>118</v>
      </c>
      <c r="P3430">
        <f t="shared" si="213"/>
        <v>39.81</v>
      </c>
      <c r="Q3430" s="10" t="s">
        <v>8322</v>
      </c>
      <c r="R3430" t="s">
        <v>8323</v>
      </c>
      <c r="S3430" s="16">
        <f t="shared" si="214"/>
        <v>41815.569212962961</v>
      </c>
      <c r="T3430" s="16">
        <f t="shared" si="215"/>
        <v>41829.569212962961</v>
      </c>
    </row>
    <row r="3431" spans="1:20" ht="48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 t="shared" si="212"/>
        <v>102</v>
      </c>
      <c r="P3431">
        <f t="shared" si="213"/>
        <v>121.9</v>
      </c>
      <c r="Q3431" s="10" t="s">
        <v>8322</v>
      </c>
      <c r="R3431" t="s">
        <v>8323</v>
      </c>
      <c r="S3431" s="16">
        <f t="shared" si="214"/>
        <v>42451.496817129635</v>
      </c>
      <c r="T3431" s="16">
        <f t="shared" si="215"/>
        <v>42459.610416666663</v>
      </c>
    </row>
    <row r="3432" spans="1:20" ht="48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 t="shared" si="212"/>
        <v>108</v>
      </c>
      <c r="P3432">
        <f t="shared" si="213"/>
        <v>47.46</v>
      </c>
      <c r="Q3432" s="10" t="s">
        <v>8322</v>
      </c>
      <c r="R3432" t="s">
        <v>8323</v>
      </c>
      <c r="S3432" s="16">
        <f t="shared" si="214"/>
        <v>41759.13962962963</v>
      </c>
      <c r="T3432" s="16">
        <f t="shared" si="215"/>
        <v>41791.165972222225</v>
      </c>
    </row>
    <row r="3433" spans="1:20" ht="48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 t="shared" si="212"/>
        <v>107</v>
      </c>
      <c r="P3433">
        <f t="shared" si="213"/>
        <v>35.04</v>
      </c>
      <c r="Q3433" s="10" t="s">
        <v>8322</v>
      </c>
      <c r="R3433" t="s">
        <v>8323</v>
      </c>
      <c r="S3433" s="16">
        <f t="shared" si="214"/>
        <v>42495.434236111112</v>
      </c>
      <c r="T3433" s="16">
        <f t="shared" si="215"/>
        <v>42523.434236111112</v>
      </c>
    </row>
    <row r="3434" spans="1:20" ht="48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 t="shared" si="212"/>
        <v>115</v>
      </c>
      <c r="P3434">
        <f t="shared" si="213"/>
        <v>30.19</v>
      </c>
      <c r="Q3434" s="10" t="s">
        <v>8322</v>
      </c>
      <c r="R3434" t="s">
        <v>8323</v>
      </c>
      <c r="S3434" s="16">
        <f t="shared" si="214"/>
        <v>41938.709421296298</v>
      </c>
      <c r="T3434" s="16">
        <f t="shared" si="215"/>
        <v>41966.916666666672</v>
      </c>
    </row>
    <row r="3435" spans="1:20" ht="48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 t="shared" si="212"/>
        <v>104</v>
      </c>
      <c r="P3435">
        <f t="shared" si="213"/>
        <v>19.7</v>
      </c>
      <c r="Q3435" s="10" t="s">
        <v>8322</v>
      </c>
      <c r="R3435" t="s">
        <v>8323</v>
      </c>
      <c r="S3435" s="16">
        <f t="shared" si="214"/>
        <v>42060.035636574074</v>
      </c>
      <c r="T3435" s="16">
        <f t="shared" si="215"/>
        <v>42081.708333333328</v>
      </c>
    </row>
    <row r="3436" spans="1:20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 t="shared" si="212"/>
        <v>2</v>
      </c>
      <c r="P3436">
        <f t="shared" si="213"/>
        <v>13.33</v>
      </c>
      <c r="Q3436" s="10" t="s">
        <v>8322</v>
      </c>
      <c r="R3436" t="s">
        <v>8323</v>
      </c>
      <c r="S3436" s="16">
        <f t="shared" si="214"/>
        <v>42172.613506944443</v>
      </c>
      <c r="T3436" s="16">
        <f t="shared" si="215"/>
        <v>42202.554166666669</v>
      </c>
    </row>
    <row r="3437" spans="1:20" ht="48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 t="shared" si="212"/>
        <v>20</v>
      </c>
      <c r="P3437">
        <f t="shared" si="213"/>
        <v>50.4</v>
      </c>
      <c r="Q3437" s="10" t="s">
        <v>8322</v>
      </c>
      <c r="R3437" t="s">
        <v>8323</v>
      </c>
      <c r="S3437" s="16">
        <f t="shared" si="214"/>
        <v>42531.195277777777</v>
      </c>
      <c r="T3437" s="16">
        <f t="shared" si="215"/>
        <v>42555.166666666672</v>
      </c>
    </row>
    <row r="3438" spans="1:20" ht="48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 t="shared" si="212"/>
        <v>38</v>
      </c>
      <c r="P3438">
        <f t="shared" si="213"/>
        <v>119.13</v>
      </c>
      <c r="Q3438" s="10" t="s">
        <v>8322</v>
      </c>
      <c r="R3438" t="s">
        <v>8323</v>
      </c>
      <c r="S3438" s="16">
        <f t="shared" si="214"/>
        <v>42002.817488425921</v>
      </c>
      <c r="T3438" s="16">
        <f t="shared" si="215"/>
        <v>42032.817488425921</v>
      </c>
    </row>
    <row r="3439" spans="1:20" ht="48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 t="shared" si="212"/>
        <v>0</v>
      </c>
      <c r="P3439">
        <f t="shared" si="213"/>
        <v>1</v>
      </c>
      <c r="Q3439" s="10" t="s">
        <v>8322</v>
      </c>
      <c r="R3439" t="s">
        <v>8323</v>
      </c>
      <c r="S3439" s="16">
        <f t="shared" si="214"/>
        <v>42444.877743055549</v>
      </c>
      <c r="T3439" s="16">
        <f t="shared" si="215"/>
        <v>42504.877743055549</v>
      </c>
    </row>
    <row r="3440" spans="1:20" ht="48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 t="shared" si="212"/>
        <v>27</v>
      </c>
      <c r="P3440">
        <f t="shared" si="213"/>
        <v>51.62</v>
      </c>
      <c r="Q3440" s="10" t="s">
        <v>8322</v>
      </c>
      <c r="R3440" t="s">
        <v>8323</v>
      </c>
      <c r="S3440" s="16">
        <f t="shared" si="214"/>
        <v>42058.792476851857</v>
      </c>
      <c r="T3440" s="16">
        <f t="shared" si="215"/>
        <v>42088.750810185185</v>
      </c>
    </row>
    <row r="3441" spans="1:20" ht="48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 t="shared" si="212"/>
        <v>107</v>
      </c>
      <c r="P3441">
        <f t="shared" si="213"/>
        <v>37.590000000000003</v>
      </c>
      <c r="Q3441" s="10" t="s">
        <v>8322</v>
      </c>
      <c r="R3441" t="s">
        <v>8323</v>
      </c>
      <c r="S3441" s="16">
        <f t="shared" si="214"/>
        <v>41766.80572916667</v>
      </c>
      <c r="T3441" s="16">
        <f t="shared" si="215"/>
        <v>41799.80572916667</v>
      </c>
    </row>
    <row r="3442" spans="1:20" ht="48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 t="shared" si="212"/>
        <v>124</v>
      </c>
      <c r="P3442">
        <f t="shared" si="213"/>
        <v>50.9</v>
      </c>
      <c r="Q3442" s="10" t="s">
        <v>8322</v>
      </c>
      <c r="R3442" t="s">
        <v>8323</v>
      </c>
      <c r="S3442" s="16">
        <f t="shared" si="214"/>
        <v>41772.105937500004</v>
      </c>
      <c r="T3442" s="16">
        <f t="shared" si="215"/>
        <v>41803.916666666664</v>
      </c>
    </row>
    <row r="3443" spans="1:20" ht="48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 t="shared" si="212"/>
        <v>117</v>
      </c>
      <c r="P3443">
        <f t="shared" si="213"/>
        <v>57.55</v>
      </c>
      <c r="Q3443" s="10" t="s">
        <v>8322</v>
      </c>
      <c r="R3443" t="s">
        <v>8323</v>
      </c>
      <c r="S3443" s="16">
        <f t="shared" si="214"/>
        <v>41781.666770833333</v>
      </c>
      <c r="T3443" s="16">
        <f t="shared" si="215"/>
        <v>41811.666770833333</v>
      </c>
    </row>
    <row r="3444" spans="1:20" ht="48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 t="shared" si="212"/>
        <v>109</v>
      </c>
      <c r="P3444">
        <f t="shared" si="213"/>
        <v>40.07</v>
      </c>
      <c r="Q3444" s="10" t="s">
        <v>8322</v>
      </c>
      <c r="R3444" t="s">
        <v>8323</v>
      </c>
      <c r="S3444" s="16">
        <f t="shared" si="214"/>
        <v>41491.79478009259</v>
      </c>
      <c r="T3444" s="16">
        <f t="shared" si="215"/>
        <v>41509.79478009259</v>
      </c>
    </row>
    <row r="3445" spans="1:20" ht="32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 t="shared" si="212"/>
        <v>125</v>
      </c>
      <c r="P3445">
        <f t="shared" si="213"/>
        <v>37.14</v>
      </c>
      <c r="Q3445" s="10" t="s">
        <v>8322</v>
      </c>
      <c r="R3445" t="s">
        <v>8323</v>
      </c>
      <c r="S3445" s="16">
        <f t="shared" si="214"/>
        <v>42270.582141203704</v>
      </c>
      <c r="T3445" s="16">
        <f t="shared" si="215"/>
        <v>42301.895138888889</v>
      </c>
    </row>
    <row r="3446" spans="1:20" ht="48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 t="shared" si="212"/>
        <v>106</v>
      </c>
      <c r="P3446">
        <f t="shared" si="213"/>
        <v>46.43</v>
      </c>
      <c r="Q3446" s="10" t="s">
        <v>8322</v>
      </c>
      <c r="R3446" t="s">
        <v>8323</v>
      </c>
      <c r="S3446" s="16">
        <f t="shared" si="214"/>
        <v>42167.434166666666</v>
      </c>
      <c r="T3446" s="16">
        <f t="shared" si="215"/>
        <v>42197.434166666666</v>
      </c>
    </row>
    <row r="3447" spans="1:20" ht="32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 t="shared" si="212"/>
        <v>112</v>
      </c>
      <c r="P3447">
        <f t="shared" si="213"/>
        <v>41.24</v>
      </c>
      <c r="Q3447" s="10" t="s">
        <v>8322</v>
      </c>
      <c r="R3447" t="s">
        <v>8323</v>
      </c>
      <c r="S3447" s="16">
        <f t="shared" si="214"/>
        <v>42284.516064814816</v>
      </c>
      <c r="T3447" s="16">
        <f t="shared" si="215"/>
        <v>42307.875</v>
      </c>
    </row>
    <row r="3448" spans="1:20" ht="32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 t="shared" si="212"/>
        <v>103</v>
      </c>
      <c r="P3448">
        <f t="shared" si="213"/>
        <v>52.55</v>
      </c>
      <c r="Q3448" s="10" t="s">
        <v>8322</v>
      </c>
      <c r="R3448" t="s">
        <v>8323</v>
      </c>
      <c r="S3448" s="16">
        <f t="shared" si="214"/>
        <v>42016.800208333334</v>
      </c>
      <c r="T3448" s="16">
        <f t="shared" si="215"/>
        <v>42032.916666666672</v>
      </c>
    </row>
    <row r="3449" spans="1:20" ht="48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 t="shared" si="212"/>
        <v>103</v>
      </c>
      <c r="P3449">
        <f t="shared" si="213"/>
        <v>76.03</v>
      </c>
      <c r="Q3449" s="10" t="s">
        <v>8322</v>
      </c>
      <c r="R3449" t="s">
        <v>8323</v>
      </c>
      <c r="S3449" s="16">
        <f t="shared" si="214"/>
        <v>42124.848414351851</v>
      </c>
      <c r="T3449" s="16">
        <f t="shared" si="215"/>
        <v>42154.848414351851</v>
      </c>
    </row>
    <row r="3450" spans="1:20" ht="32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 t="shared" ref="O3450:O3513" si="216">ROUND(E3450/D3450*100,0)</f>
        <v>100</v>
      </c>
      <c r="P3450">
        <f t="shared" ref="P3450:P3513" si="217">IFERROR(ROUND(E3450/L3450,2),0)</f>
        <v>73.53</v>
      </c>
      <c r="Q3450" s="10" t="s">
        <v>8322</v>
      </c>
      <c r="R3450" t="s">
        <v>8323</v>
      </c>
      <c r="S3450" s="16">
        <f t="shared" ref="S3450:S3513" si="218">(((J3450/60)/60)/24)+DATE(1970,1,1)</f>
        <v>42311.750324074077</v>
      </c>
      <c r="T3450" s="16">
        <f t="shared" ref="T3450:T3513" si="219">(((I3450/60)/60)/24)+DATE(1970,1,1)</f>
        <v>42336.750324074077</v>
      </c>
    </row>
    <row r="3451" spans="1:20" ht="48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 t="shared" si="216"/>
        <v>110</v>
      </c>
      <c r="P3451">
        <f t="shared" si="217"/>
        <v>61.02</v>
      </c>
      <c r="Q3451" s="10" t="s">
        <v>8322</v>
      </c>
      <c r="R3451" t="s">
        <v>8323</v>
      </c>
      <c r="S3451" s="16">
        <f t="shared" si="218"/>
        <v>42264.29178240741</v>
      </c>
      <c r="T3451" s="16">
        <f t="shared" si="219"/>
        <v>42294.29178240741</v>
      </c>
    </row>
    <row r="3452" spans="1:20" ht="48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 t="shared" si="216"/>
        <v>100</v>
      </c>
      <c r="P3452">
        <f t="shared" si="217"/>
        <v>61</v>
      </c>
      <c r="Q3452" s="10" t="s">
        <v>8322</v>
      </c>
      <c r="R3452" t="s">
        <v>8323</v>
      </c>
      <c r="S3452" s="16">
        <f t="shared" si="218"/>
        <v>42664.809560185182</v>
      </c>
      <c r="T3452" s="16">
        <f t="shared" si="219"/>
        <v>42685.916666666672</v>
      </c>
    </row>
    <row r="3453" spans="1:20" ht="48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 t="shared" si="216"/>
        <v>101</v>
      </c>
      <c r="P3453">
        <f t="shared" si="217"/>
        <v>66.45</v>
      </c>
      <c r="Q3453" s="10" t="s">
        <v>8322</v>
      </c>
      <c r="R3453" t="s">
        <v>8323</v>
      </c>
      <c r="S3453" s="16">
        <f t="shared" si="218"/>
        <v>42513.045798611114</v>
      </c>
      <c r="T3453" s="16">
        <f t="shared" si="219"/>
        <v>42543.045798611114</v>
      </c>
    </row>
    <row r="3454" spans="1:20" ht="48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 t="shared" si="216"/>
        <v>110</v>
      </c>
      <c r="P3454">
        <f t="shared" si="217"/>
        <v>81.03</v>
      </c>
      <c r="Q3454" s="10" t="s">
        <v>8322</v>
      </c>
      <c r="R3454" t="s">
        <v>8323</v>
      </c>
      <c r="S3454" s="16">
        <f t="shared" si="218"/>
        <v>41901.282025462962</v>
      </c>
      <c r="T3454" s="16">
        <f t="shared" si="219"/>
        <v>41922.875</v>
      </c>
    </row>
    <row r="3455" spans="1:20" ht="48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 t="shared" si="216"/>
        <v>104</v>
      </c>
      <c r="P3455">
        <f t="shared" si="217"/>
        <v>866.67</v>
      </c>
      <c r="Q3455" s="10" t="s">
        <v>8322</v>
      </c>
      <c r="R3455" t="s">
        <v>8323</v>
      </c>
      <c r="S3455" s="16">
        <f t="shared" si="218"/>
        <v>42321.101759259262</v>
      </c>
      <c r="T3455" s="16">
        <f t="shared" si="219"/>
        <v>42351.101759259262</v>
      </c>
    </row>
    <row r="3456" spans="1:20" ht="48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 t="shared" si="216"/>
        <v>104</v>
      </c>
      <c r="P3456">
        <f t="shared" si="217"/>
        <v>186.07</v>
      </c>
      <c r="Q3456" s="10" t="s">
        <v>8322</v>
      </c>
      <c r="R3456" t="s">
        <v>8323</v>
      </c>
      <c r="S3456" s="16">
        <f t="shared" si="218"/>
        <v>42100.927858796291</v>
      </c>
      <c r="T3456" s="16">
        <f t="shared" si="219"/>
        <v>42126.875</v>
      </c>
    </row>
    <row r="3457" spans="1:20" ht="48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 t="shared" si="216"/>
        <v>103</v>
      </c>
      <c r="P3457">
        <f t="shared" si="217"/>
        <v>59.65</v>
      </c>
      <c r="Q3457" s="10" t="s">
        <v>8322</v>
      </c>
      <c r="R3457" t="s">
        <v>8323</v>
      </c>
      <c r="S3457" s="16">
        <f t="shared" si="218"/>
        <v>42294.429641203707</v>
      </c>
      <c r="T3457" s="16">
        <f t="shared" si="219"/>
        <v>42321.845138888893</v>
      </c>
    </row>
    <row r="3458" spans="1:20" ht="48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 t="shared" si="216"/>
        <v>114</v>
      </c>
      <c r="P3458">
        <f t="shared" si="217"/>
        <v>64.91</v>
      </c>
      <c r="Q3458" s="10" t="s">
        <v>8322</v>
      </c>
      <c r="R3458" t="s">
        <v>8323</v>
      </c>
      <c r="S3458" s="16">
        <f t="shared" si="218"/>
        <v>42506.760405092587</v>
      </c>
      <c r="T3458" s="16">
        <f t="shared" si="219"/>
        <v>42536.760405092587</v>
      </c>
    </row>
    <row r="3459" spans="1:20" ht="48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 t="shared" si="216"/>
        <v>108</v>
      </c>
      <c r="P3459">
        <f t="shared" si="217"/>
        <v>70.760000000000005</v>
      </c>
      <c r="Q3459" s="10" t="s">
        <v>8322</v>
      </c>
      <c r="R3459" t="s">
        <v>8323</v>
      </c>
      <c r="S3459" s="16">
        <f t="shared" si="218"/>
        <v>42545.478333333333</v>
      </c>
      <c r="T3459" s="16">
        <f t="shared" si="219"/>
        <v>42575.478333333333</v>
      </c>
    </row>
    <row r="3460" spans="1:20" ht="96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 t="shared" si="216"/>
        <v>104</v>
      </c>
      <c r="P3460">
        <f t="shared" si="217"/>
        <v>66.510000000000005</v>
      </c>
      <c r="Q3460" s="10" t="s">
        <v>8322</v>
      </c>
      <c r="R3460" t="s">
        <v>8323</v>
      </c>
      <c r="S3460" s="16">
        <f t="shared" si="218"/>
        <v>41760.935706018521</v>
      </c>
      <c r="T3460" s="16">
        <f t="shared" si="219"/>
        <v>41772.166666666664</v>
      </c>
    </row>
    <row r="3461" spans="1:20" ht="48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 t="shared" si="216"/>
        <v>100</v>
      </c>
      <c r="P3461">
        <f t="shared" si="217"/>
        <v>227.27</v>
      </c>
      <c r="Q3461" s="10" t="s">
        <v>8322</v>
      </c>
      <c r="R3461" t="s">
        <v>8323</v>
      </c>
      <c r="S3461" s="16">
        <f t="shared" si="218"/>
        <v>41856.010069444441</v>
      </c>
      <c r="T3461" s="16">
        <f t="shared" si="219"/>
        <v>41890.125</v>
      </c>
    </row>
    <row r="3462" spans="1:20" ht="32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 t="shared" si="216"/>
        <v>100</v>
      </c>
      <c r="P3462">
        <f t="shared" si="217"/>
        <v>104.17</v>
      </c>
      <c r="Q3462" s="10" t="s">
        <v>8322</v>
      </c>
      <c r="R3462" t="s">
        <v>8323</v>
      </c>
      <c r="S3462" s="16">
        <f t="shared" si="218"/>
        <v>42040.831678240742</v>
      </c>
      <c r="T3462" s="16">
        <f t="shared" si="219"/>
        <v>42070.831678240742</v>
      </c>
    </row>
    <row r="3463" spans="1:20" ht="48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 t="shared" si="216"/>
        <v>105</v>
      </c>
      <c r="P3463">
        <f t="shared" si="217"/>
        <v>40.94</v>
      </c>
      <c r="Q3463" s="10" t="s">
        <v>8322</v>
      </c>
      <c r="R3463" t="s">
        <v>8323</v>
      </c>
      <c r="S3463" s="16">
        <f t="shared" si="218"/>
        <v>42462.893495370372</v>
      </c>
      <c r="T3463" s="16">
        <f t="shared" si="219"/>
        <v>42492.893495370372</v>
      </c>
    </row>
    <row r="3464" spans="1:20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16"/>
        <v>102</v>
      </c>
      <c r="P3464">
        <f t="shared" si="217"/>
        <v>47.41</v>
      </c>
      <c r="Q3464" s="10" t="s">
        <v>8322</v>
      </c>
      <c r="R3464" t="s">
        <v>8323</v>
      </c>
      <c r="S3464" s="16">
        <f t="shared" si="218"/>
        <v>42203.680300925931</v>
      </c>
      <c r="T3464" s="16">
        <f t="shared" si="219"/>
        <v>42221.774999999994</v>
      </c>
    </row>
    <row r="3465" spans="1:20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 t="shared" si="216"/>
        <v>103</v>
      </c>
      <c r="P3465">
        <f t="shared" si="217"/>
        <v>77.73</v>
      </c>
      <c r="Q3465" s="10" t="s">
        <v>8322</v>
      </c>
      <c r="R3465" t="s">
        <v>8323</v>
      </c>
      <c r="S3465" s="16">
        <f t="shared" si="218"/>
        <v>42417.585532407407</v>
      </c>
      <c r="T3465" s="16">
        <f t="shared" si="219"/>
        <v>42432.249305555553</v>
      </c>
    </row>
    <row r="3466" spans="1:20" ht="48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 t="shared" si="216"/>
        <v>136</v>
      </c>
      <c r="P3466">
        <f t="shared" si="217"/>
        <v>66.67</v>
      </c>
      <c r="Q3466" s="10" t="s">
        <v>8322</v>
      </c>
      <c r="R3466" t="s">
        <v>8323</v>
      </c>
      <c r="S3466" s="16">
        <f t="shared" si="218"/>
        <v>42072.370381944449</v>
      </c>
      <c r="T3466" s="16">
        <f t="shared" si="219"/>
        <v>42102.370381944449</v>
      </c>
    </row>
    <row r="3467" spans="1:20" ht="48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 t="shared" si="216"/>
        <v>101</v>
      </c>
      <c r="P3467">
        <f t="shared" si="217"/>
        <v>35.49</v>
      </c>
      <c r="Q3467" s="10" t="s">
        <v>8322</v>
      </c>
      <c r="R3467" t="s">
        <v>8323</v>
      </c>
      <c r="S3467" s="16">
        <f t="shared" si="218"/>
        <v>42144.041851851856</v>
      </c>
      <c r="T3467" s="16">
        <f t="shared" si="219"/>
        <v>42174.041851851856</v>
      </c>
    </row>
    <row r="3468" spans="1:20" ht="48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 t="shared" si="216"/>
        <v>107</v>
      </c>
      <c r="P3468">
        <f t="shared" si="217"/>
        <v>37.08</v>
      </c>
      <c r="Q3468" s="10" t="s">
        <v>8322</v>
      </c>
      <c r="R3468" t="s">
        <v>8323</v>
      </c>
      <c r="S3468" s="16">
        <f t="shared" si="218"/>
        <v>42318.593703703707</v>
      </c>
      <c r="T3468" s="16">
        <f t="shared" si="219"/>
        <v>42348.593703703707</v>
      </c>
    </row>
    <row r="3469" spans="1:20" ht="48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 t="shared" si="216"/>
        <v>125</v>
      </c>
      <c r="P3469">
        <f t="shared" si="217"/>
        <v>69.33</v>
      </c>
      <c r="Q3469" s="10" t="s">
        <v>8322</v>
      </c>
      <c r="R3469" t="s">
        <v>8323</v>
      </c>
      <c r="S3469" s="16">
        <f t="shared" si="218"/>
        <v>42052.949814814812</v>
      </c>
      <c r="T3469" s="16">
        <f t="shared" si="219"/>
        <v>42082.908148148148</v>
      </c>
    </row>
    <row r="3470" spans="1:20" ht="32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 t="shared" si="216"/>
        <v>120</v>
      </c>
      <c r="P3470">
        <f t="shared" si="217"/>
        <v>88.24</v>
      </c>
      <c r="Q3470" s="10" t="s">
        <v>8322</v>
      </c>
      <c r="R3470" t="s">
        <v>8323</v>
      </c>
      <c r="S3470" s="16">
        <f t="shared" si="218"/>
        <v>41828.736921296295</v>
      </c>
      <c r="T3470" s="16">
        <f t="shared" si="219"/>
        <v>41846.291666666664</v>
      </c>
    </row>
    <row r="3471" spans="1:20" ht="48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 t="shared" si="216"/>
        <v>101</v>
      </c>
      <c r="P3471">
        <f t="shared" si="217"/>
        <v>63</v>
      </c>
      <c r="Q3471" s="10" t="s">
        <v>8322</v>
      </c>
      <c r="R3471" t="s">
        <v>8323</v>
      </c>
      <c r="S3471" s="16">
        <f t="shared" si="218"/>
        <v>41897.602037037039</v>
      </c>
      <c r="T3471" s="16">
        <f t="shared" si="219"/>
        <v>41927.602037037039</v>
      </c>
    </row>
    <row r="3472" spans="1:20" ht="32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1</v>
      </c>
      <c r="P3472">
        <f t="shared" si="217"/>
        <v>25</v>
      </c>
      <c r="Q3472" s="10" t="s">
        <v>8322</v>
      </c>
      <c r="R3472" t="s">
        <v>8323</v>
      </c>
      <c r="S3472" s="16">
        <f t="shared" si="218"/>
        <v>42164.299722222218</v>
      </c>
      <c r="T3472" s="16">
        <f t="shared" si="219"/>
        <v>42190.957638888889</v>
      </c>
    </row>
    <row r="3473" spans="1:20" ht="48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 t="shared" si="216"/>
        <v>106</v>
      </c>
      <c r="P3473">
        <f t="shared" si="217"/>
        <v>64.63</v>
      </c>
      <c r="Q3473" s="10" t="s">
        <v>8322</v>
      </c>
      <c r="R3473" t="s">
        <v>8323</v>
      </c>
      <c r="S3473" s="16">
        <f t="shared" si="218"/>
        <v>42170.910231481481</v>
      </c>
      <c r="T3473" s="16">
        <f t="shared" si="219"/>
        <v>42205.165972222225</v>
      </c>
    </row>
    <row r="3474" spans="1:20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 t="shared" si="216"/>
        <v>34</v>
      </c>
      <c r="P3474">
        <f t="shared" si="217"/>
        <v>35.5</v>
      </c>
      <c r="Q3474" s="10" t="s">
        <v>8322</v>
      </c>
      <c r="R3474" t="s">
        <v>8323</v>
      </c>
      <c r="S3474" s="16">
        <f t="shared" si="218"/>
        <v>42172.439571759256</v>
      </c>
      <c r="T3474" s="16">
        <f t="shared" si="219"/>
        <v>42202.439571759256</v>
      </c>
    </row>
    <row r="3475" spans="1:20" ht="48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 t="shared" si="216"/>
        <v>0</v>
      </c>
      <c r="P3475">
        <f t="shared" si="217"/>
        <v>1</v>
      </c>
      <c r="Q3475" s="10" t="s">
        <v>8322</v>
      </c>
      <c r="R3475" t="s">
        <v>8323</v>
      </c>
      <c r="S3475" s="16">
        <f t="shared" si="218"/>
        <v>41789.893599537041</v>
      </c>
      <c r="T3475" s="16">
        <f t="shared" si="219"/>
        <v>41815.875</v>
      </c>
    </row>
    <row r="3476" spans="1:20" ht="48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 t="shared" si="216"/>
        <v>18</v>
      </c>
      <c r="P3476">
        <f t="shared" si="217"/>
        <v>44</v>
      </c>
      <c r="Q3476" s="10" t="s">
        <v>8322</v>
      </c>
      <c r="R3476" t="s">
        <v>8323</v>
      </c>
      <c r="S3476" s="16">
        <f t="shared" si="218"/>
        <v>41982.87364583333</v>
      </c>
      <c r="T3476" s="16">
        <f t="shared" si="219"/>
        <v>42012.87364583333</v>
      </c>
    </row>
    <row r="3477" spans="1:20" ht="64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 t="shared" si="216"/>
        <v>33</v>
      </c>
      <c r="P3477">
        <f t="shared" si="217"/>
        <v>50.88</v>
      </c>
      <c r="Q3477" s="10" t="s">
        <v>8322</v>
      </c>
      <c r="R3477" t="s">
        <v>8323</v>
      </c>
      <c r="S3477" s="16">
        <f t="shared" si="218"/>
        <v>42193.482291666667</v>
      </c>
      <c r="T3477" s="16">
        <f t="shared" si="219"/>
        <v>42233.666666666672</v>
      </c>
    </row>
    <row r="3478" spans="1:20" ht="32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 t="shared" si="216"/>
        <v>5</v>
      </c>
      <c r="P3478">
        <f t="shared" si="217"/>
        <v>27</v>
      </c>
      <c r="Q3478" s="10" t="s">
        <v>8322</v>
      </c>
      <c r="R3478" t="s">
        <v>8323</v>
      </c>
      <c r="S3478" s="16">
        <f t="shared" si="218"/>
        <v>42136.092488425929</v>
      </c>
      <c r="T3478" s="16">
        <f t="shared" si="219"/>
        <v>42166.092488425929</v>
      </c>
    </row>
    <row r="3479" spans="1:20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 t="shared" si="216"/>
        <v>36</v>
      </c>
      <c r="P3479">
        <f t="shared" si="217"/>
        <v>33.67</v>
      </c>
      <c r="Q3479" s="10" t="s">
        <v>8322</v>
      </c>
      <c r="R3479" t="s">
        <v>8323</v>
      </c>
      <c r="S3479" s="16">
        <f t="shared" si="218"/>
        <v>42114.818935185183</v>
      </c>
      <c r="T3479" s="16">
        <f t="shared" si="219"/>
        <v>42134.957638888889</v>
      </c>
    </row>
    <row r="3480" spans="1:20" ht="48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 t="shared" si="216"/>
        <v>5</v>
      </c>
      <c r="P3480">
        <f t="shared" si="217"/>
        <v>45</v>
      </c>
      <c r="Q3480" s="10" t="s">
        <v>8322</v>
      </c>
      <c r="R3480" t="s">
        <v>8323</v>
      </c>
      <c r="S3480" s="16">
        <f t="shared" si="218"/>
        <v>42657.38726851852</v>
      </c>
      <c r="T3480" s="16">
        <f t="shared" si="219"/>
        <v>42687.428935185191</v>
      </c>
    </row>
    <row r="3481" spans="1:20" ht="48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 t="shared" si="216"/>
        <v>1</v>
      </c>
      <c r="P3481">
        <f t="shared" si="217"/>
        <v>12.5</v>
      </c>
      <c r="Q3481" s="10" t="s">
        <v>8322</v>
      </c>
      <c r="R3481" t="s">
        <v>8323</v>
      </c>
      <c r="S3481" s="16">
        <f t="shared" si="218"/>
        <v>41830.267407407409</v>
      </c>
      <c r="T3481" s="16">
        <f t="shared" si="219"/>
        <v>41860.267407407409</v>
      </c>
    </row>
    <row r="3482" spans="1:20" ht="48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 t="shared" si="216"/>
        <v>18</v>
      </c>
      <c r="P3482">
        <f t="shared" si="217"/>
        <v>64.290000000000006</v>
      </c>
      <c r="Q3482" s="10" t="s">
        <v>8322</v>
      </c>
      <c r="R3482" t="s">
        <v>8323</v>
      </c>
      <c r="S3482" s="16">
        <f t="shared" si="218"/>
        <v>41795.598923611113</v>
      </c>
      <c r="T3482" s="16">
        <f t="shared" si="219"/>
        <v>41825.598923611113</v>
      </c>
    </row>
    <row r="3483" spans="1:20" ht="48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 t="shared" si="216"/>
        <v>16</v>
      </c>
      <c r="P3483">
        <f t="shared" si="217"/>
        <v>66.67</v>
      </c>
      <c r="Q3483" s="10" t="s">
        <v>8322</v>
      </c>
      <c r="R3483" t="s">
        <v>8323</v>
      </c>
      <c r="S3483" s="16">
        <f t="shared" si="218"/>
        <v>42374.655081018514</v>
      </c>
      <c r="T3483" s="16">
        <f t="shared" si="219"/>
        <v>42403.784027777772</v>
      </c>
    </row>
    <row r="3484" spans="1:20" ht="48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 t="shared" si="216"/>
        <v>12</v>
      </c>
      <c r="P3484">
        <f t="shared" si="217"/>
        <v>75.25</v>
      </c>
      <c r="Q3484" s="10" t="s">
        <v>8322</v>
      </c>
      <c r="R3484" t="s">
        <v>8323</v>
      </c>
      <c r="S3484" s="16">
        <f t="shared" si="218"/>
        <v>41869.798726851855</v>
      </c>
      <c r="T3484" s="16">
        <f t="shared" si="219"/>
        <v>41929.798726851855</v>
      </c>
    </row>
    <row r="3485" spans="1:20" ht="48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 t="shared" si="216"/>
        <v>2</v>
      </c>
      <c r="P3485">
        <f t="shared" si="217"/>
        <v>15</v>
      </c>
      <c r="Q3485" s="10" t="s">
        <v>8322</v>
      </c>
      <c r="R3485" t="s">
        <v>8323</v>
      </c>
      <c r="S3485" s="16">
        <f t="shared" si="218"/>
        <v>42178.815891203703</v>
      </c>
      <c r="T3485" s="16">
        <f t="shared" si="219"/>
        <v>42238.815891203703</v>
      </c>
    </row>
    <row r="3486" spans="1:20" ht="48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</v>
      </c>
      <c r="Q3486" s="10" t="s">
        <v>8322</v>
      </c>
      <c r="R3486" t="s">
        <v>8323</v>
      </c>
      <c r="S3486" s="16">
        <f t="shared" si="218"/>
        <v>42400.946597222224</v>
      </c>
      <c r="T3486" s="16">
        <f t="shared" si="219"/>
        <v>42428</v>
      </c>
    </row>
    <row r="3487" spans="1:20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16"/>
        <v>110</v>
      </c>
      <c r="P3487">
        <f t="shared" si="217"/>
        <v>77.22</v>
      </c>
      <c r="Q3487" s="10" t="s">
        <v>8322</v>
      </c>
      <c r="R3487" t="s">
        <v>8323</v>
      </c>
      <c r="S3487" s="16">
        <f t="shared" si="218"/>
        <v>41898.168125000004</v>
      </c>
      <c r="T3487" s="16">
        <f t="shared" si="219"/>
        <v>41913.165972222225</v>
      </c>
    </row>
    <row r="3488" spans="1:20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16"/>
        <v>119</v>
      </c>
      <c r="P3488">
        <f t="shared" si="217"/>
        <v>49.69</v>
      </c>
      <c r="Q3488" s="10" t="s">
        <v>8322</v>
      </c>
      <c r="R3488" t="s">
        <v>8323</v>
      </c>
      <c r="S3488" s="16">
        <f t="shared" si="218"/>
        <v>42050.008368055554</v>
      </c>
      <c r="T3488" s="16">
        <f t="shared" si="219"/>
        <v>42076.290972222225</v>
      </c>
    </row>
    <row r="3489" spans="1:20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16"/>
        <v>108</v>
      </c>
      <c r="P3489">
        <f t="shared" si="217"/>
        <v>83.51</v>
      </c>
      <c r="Q3489" s="10" t="s">
        <v>8322</v>
      </c>
      <c r="R3489" t="s">
        <v>8323</v>
      </c>
      <c r="S3489" s="16">
        <f t="shared" si="218"/>
        <v>42268.127696759257</v>
      </c>
      <c r="T3489" s="16">
        <f t="shared" si="219"/>
        <v>42288.083333333328</v>
      </c>
    </row>
    <row r="3490" spans="1:20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16"/>
        <v>164</v>
      </c>
      <c r="P3490">
        <f t="shared" si="217"/>
        <v>70.290000000000006</v>
      </c>
      <c r="Q3490" s="10" t="s">
        <v>8322</v>
      </c>
      <c r="R3490" t="s">
        <v>8323</v>
      </c>
      <c r="S3490" s="16">
        <f t="shared" si="218"/>
        <v>42311.711979166663</v>
      </c>
      <c r="T3490" s="16">
        <f t="shared" si="219"/>
        <v>42341.708333333328</v>
      </c>
    </row>
    <row r="3491" spans="1:20" ht="48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 t="shared" si="216"/>
        <v>2</v>
      </c>
      <c r="P3491">
        <f t="shared" si="217"/>
        <v>15</v>
      </c>
      <c r="Q3491" s="10" t="s">
        <v>8322</v>
      </c>
      <c r="R3491" t="s">
        <v>8323</v>
      </c>
      <c r="S3491" s="16">
        <f t="shared" si="218"/>
        <v>42783.513182870374</v>
      </c>
      <c r="T3491" s="16">
        <f t="shared" si="219"/>
        <v>42813.471516203703</v>
      </c>
    </row>
    <row r="3492" spans="1:20" ht="64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 t="shared" si="216"/>
        <v>107</v>
      </c>
      <c r="P3492">
        <f t="shared" si="217"/>
        <v>63.7</v>
      </c>
      <c r="Q3492" s="10" t="s">
        <v>8322</v>
      </c>
      <c r="R3492" t="s">
        <v>8323</v>
      </c>
      <c r="S3492" s="16">
        <f t="shared" si="218"/>
        <v>42448.821585648147</v>
      </c>
      <c r="T3492" s="16">
        <f t="shared" si="219"/>
        <v>42466.895833333328</v>
      </c>
    </row>
    <row r="3493" spans="1:20" ht="48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 t="shared" si="216"/>
        <v>100</v>
      </c>
      <c r="P3493">
        <f t="shared" si="217"/>
        <v>125</v>
      </c>
      <c r="Q3493" s="10" t="s">
        <v>8322</v>
      </c>
      <c r="R3493" t="s">
        <v>8323</v>
      </c>
      <c r="S3493" s="16">
        <f t="shared" si="218"/>
        <v>42442.623344907406</v>
      </c>
      <c r="T3493" s="16">
        <f t="shared" si="219"/>
        <v>42470.833333333328</v>
      </c>
    </row>
    <row r="3494" spans="1:20" ht="48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 t="shared" si="216"/>
        <v>27</v>
      </c>
      <c r="P3494">
        <f t="shared" si="217"/>
        <v>35</v>
      </c>
      <c r="Q3494" s="10" t="s">
        <v>8322</v>
      </c>
      <c r="R3494" t="s">
        <v>8323</v>
      </c>
      <c r="S3494" s="16">
        <f t="shared" si="218"/>
        <v>42283.552951388891</v>
      </c>
      <c r="T3494" s="16">
        <f t="shared" si="219"/>
        <v>42313.594618055555</v>
      </c>
    </row>
    <row r="3495" spans="1:20" ht="48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 t="shared" si="216"/>
        <v>128</v>
      </c>
      <c r="P3495">
        <f t="shared" si="217"/>
        <v>37.21</v>
      </c>
      <c r="Q3495" s="10" t="s">
        <v>8322</v>
      </c>
      <c r="R3495" t="s">
        <v>8323</v>
      </c>
      <c r="S3495" s="16">
        <f t="shared" si="218"/>
        <v>42693.742604166662</v>
      </c>
      <c r="T3495" s="16">
        <f t="shared" si="219"/>
        <v>42718.742604166662</v>
      </c>
    </row>
    <row r="3496" spans="1:20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16"/>
        <v>112</v>
      </c>
      <c r="P3496">
        <f t="shared" si="217"/>
        <v>39.81</v>
      </c>
      <c r="Q3496" s="10" t="s">
        <v>8322</v>
      </c>
      <c r="R3496" t="s">
        <v>8323</v>
      </c>
      <c r="S3496" s="16">
        <f t="shared" si="218"/>
        <v>42156.510393518518</v>
      </c>
      <c r="T3496" s="16">
        <f t="shared" si="219"/>
        <v>42186.510393518518</v>
      </c>
    </row>
    <row r="3497" spans="1:20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16"/>
        <v>113</v>
      </c>
      <c r="P3497">
        <f t="shared" si="217"/>
        <v>50.4</v>
      </c>
      <c r="Q3497" s="10" t="s">
        <v>8322</v>
      </c>
      <c r="R3497" t="s">
        <v>8323</v>
      </c>
      <c r="S3497" s="16">
        <f t="shared" si="218"/>
        <v>42458.641724537039</v>
      </c>
      <c r="T3497" s="16">
        <f t="shared" si="219"/>
        <v>42488.641724537039</v>
      </c>
    </row>
    <row r="3498" spans="1:20" ht="48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 t="shared" si="216"/>
        <v>118</v>
      </c>
      <c r="P3498">
        <f t="shared" si="217"/>
        <v>75.34</v>
      </c>
      <c r="Q3498" s="10" t="s">
        <v>8322</v>
      </c>
      <c r="R3498" t="s">
        <v>8323</v>
      </c>
      <c r="S3498" s="16">
        <f t="shared" si="218"/>
        <v>41781.096203703702</v>
      </c>
      <c r="T3498" s="16">
        <f t="shared" si="219"/>
        <v>41794.207638888889</v>
      </c>
    </row>
    <row r="3499" spans="1:20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16"/>
        <v>7</v>
      </c>
      <c r="P3499">
        <f t="shared" si="217"/>
        <v>35.17</v>
      </c>
      <c r="Q3499" s="10" t="s">
        <v>8322</v>
      </c>
      <c r="R3499" t="s">
        <v>8323</v>
      </c>
      <c r="S3499" s="16">
        <f t="shared" si="218"/>
        <v>42601.854699074072</v>
      </c>
      <c r="T3499" s="16">
        <f t="shared" si="219"/>
        <v>42611.163194444445</v>
      </c>
    </row>
    <row r="3500" spans="1:20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16"/>
        <v>103</v>
      </c>
      <c r="P3500">
        <f t="shared" si="217"/>
        <v>83.57</v>
      </c>
      <c r="Q3500" s="10" t="s">
        <v>8322</v>
      </c>
      <c r="R3500" t="s">
        <v>8323</v>
      </c>
      <c r="S3500" s="16">
        <f t="shared" si="218"/>
        <v>41792.542986111112</v>
      </c>
      <c r="T3500" s="16">
        <f t="shared" si="219"/>
        <v>41813.75</v>
      </c>
    </row>
    <row r="3501" spans="1:20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16"/>
        <v>86</v>
      </c>
      <c r="P3501">
        <f t="shared" si="217"/>
        <v>248.5</v>
      </c>
      <c r="Q3501" s="10" t="s">
        <v>8322</v>
      </c>
      <c r="R3501" t="s">
        <v>8323</v>
      </c>
      <c r="S3501" s="16">
        <f t="shared" si="218"/>
        <v>42534.631481481483</v>
      </c>
      <c r="T3501" s="16">
        <f t="shared" si="219"/>
        <v>42562.631481481483</v>
      </c>
    </row>
    <row r="3502" spans="1:20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16"/>
        <v>0</v>
      </c>
      <c r="P3502">
        <f t="shared" si="217"/>
        <v>0</v>
      </c>
      <c r="Q3502" s="10" t="s">
        <v>8322</v>
      </c>
      <c r="R3502" t="s">
        <v>8323</v>
      </c>
      <c r="S3502" s="16">
        <f t="shared" si="218"/>
        <v>41950.114108796297</v>
      </c>
      <c r="T3502" s="16">
        <f t="shared" si="219"/>
        <v>42010.114108796297</v>
      </c>
    </row>
    <row r="3503" spans="1:20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16"/>
        <v>102</v>
      </c>
      <c r="P3503">
        <f t="shared" si="217"/>
        <v>44.76</v>
      </c>
      <c r="Q3503" s="10" t="s">
        <v>8322</v>
      </c>
      <c r="R3503" t="s">
        <v>8323</v>
      </c>
      <c r="S3503" s="16">
        <f t="shared" si="218"/>
        <v>42193.723912037036</v>
      </c>
      <c r="T3503" s="16">
        <f t="shared" si="219"/>
        <v>42223.723912037036</v>
      </c>
    </row>
    <row r="3504" spans="1:20" ht="48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115</v>
      </c>
      <c r="P3504">
        <f t="shared" si="217"/>
        <v>110.97</v>
      </c>
      <c r="Q3504" s="10" t="s">
        <v>8322</v>
      </c>
      <c r="R3504" t="s">
        <v>8323</v>
      </c>
      <c r="S3504" s="16">
        <f t="shared" si="218"/>
        <v>42430.040798611109</v>
      </c>
      <c r="T3504" s="16">
        <f t="shared" si="219"/>
        <v>42449.999131944445</v>
      </c>
    </row>
    <row r="3505" spans="1:20" ht="48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 t="shared" si="216"/>
        <v>146</v>
      </c>
      <c r="P3505">
        <f t="shared" si="217"/>
        <v>104.07</v>
      </c>
      <c r="Q3505" s="10" t="s">
        <v>8322</v>
      </c>
      <c r="R3505" t="s">
        <v>8323</v>
      </c>
      <c r="S3505" s="16">
        <f t="shared" si="218"/>
        <v>42064.652673611112</v>
      </c>
      <c r="T3505" s="16">
        <f t="shared" si="219"/>
        <v>42101.291666666672</v>
      </c>
    </row>
    <row r="3506" spans="1:20" ht="48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 t="shared" si="216"/>
        <v>135</v>
      </c>
      <c r="P3506">
        <f t="shared" si="217"/>
        <v>168.75</v>
      </c>
      <c r="Q3506" s="10" t="s">
        <v>8322</v>
      </c>
      <c r="R3506" t="s">
        <v>8323</v>
      </c>
      <c r="S3506" s="16">
        <f t="shared" si="218"/>
        <v>42483.675208333334</v>
      </c>
      <c r="T3506" s="16">
        <f t="shared" si="219"/>
        <v>42522.789583333331</v>
      </c>
    </row>
    <row r="3507" spans="1:20" ht="32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 t="shared" si="216"/>
        <v>101</v>
      </c>
      <c r="P3507">
        <f t="shared" si="217"/>
        <v>126.46</v>
      </c>
      <c r="Q3507" s="10" t="s">
        <v>8322</v>
      </c>
      <c r="R3507" t="s">
        <v>8323</v>
      </c>
      <c r="S3507" s="16">
        <f t="shared" si="218"/>
        <v>42056.013124999998</v>
      </c>
      <c r="T3507" s="16">
        <f t="shared" si="219"/>
        <v>42075.166666666672</v>
      </c>
    </row>
    <row r="3508" spans="1:20" ht="48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 t="shared" si="216"/>
        <v>105</v>
      </c>
      <c r="P3508">
        <f t="shared" si="217"/>
        <v>47.88</v>
      </c>
      <c r="Q3508" s="10" t="s">
        <v>8322</v>
      </c>
      <c r="R3508" t="s">
        <v>8323</v>
      </c>
      <c r="S3508" s="16">
        <f t="shared" si="218"/>
        <v>42016.938692129625</v>
      </c>
      <c r="T3508" s="16">
        <f t="shared" si="219"/>
        <v>42046.938692129625</v>
      </c>
    </row>
    <row r="3509" spans="1:20" ht="48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 t="shared" si="216"/>
        <v>102</v>
      </c>
      <c r="P3509">
        <f t="shared" si="217"/>
        <v>33.94</v>
      </c>
      <c r="Q3509" s="10" t="s">
        <v>8322</v>
      </c>
      <c r="R3509" t="s">
        <v>8323</v>
      </c>
      <c r="S3509" s="16">
        <f t="shared" si="218"/>
        <v>42192.64707175926</v>
      </c>
      <c r="T3509" s="16">
        <f t="shared" si="219"/>
        <v>42222.64707175926</v>
      </c>
    </row>
    <row r="3510" spans="1:20" ht="48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 t="shared" si="216"/>
        <v>112</v>
      </c>
      <c r="P3510">
        <f t="shared" si="217"/>
        <v>44.25</v>
      </c>
      <c r="Q3510" s="10" t="s">
        <v>8322</v>
      </c>
      <c r="R3510" t="s">
        <v>8323</v>
      </c>
      <c r="S3510" s="16">
        <f t="shared" si="218"/>
        <v>42185.267245370371</v>
      </c>
      <c r="T3510" s="16">
        <f t="shared" si="219"/>
        <v>42221.458333333328</v>
      </c>
    </row>
    <row r="3511" spans="1:20" ht="48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 t="shared" si="216"/>
        <v>142</v>
      </c>
      <c r="P3511">
        <f t="shared" si="217"/>
        <v>25.13</v>
      </c>
      <c r="Q3511" s="10" t="s">
        <v>8322</v>
      </c>
      <c r="R3511" t="s">
        <v>8323</v>
      </c>
      <c r="S3511" s="16">
        <f t="shared" si="218"/>
        <v>42188.467499999999</v>
      </c>
      <c r="T3511" s="16">
        <f t="shared" si="219"/>
        <v>42218.666666666672</v>
      </c>
    </row>
    <row r="3512" spans="1:20" ht="48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 t="shared" si="216"/>
        <v>103</v>
      </c>
      <c r="P3512">
        <f t="shared" si="217"/>
        <v>60.78</v>
      </c>
      <c r="Q3512" s="10" t="s">
        <v>8322</v>
      </c>
      <c r="R3512" t="s">
        <v>8323</v>
      </c>
      <c r="S3512" s="16">
        <f t="shared" si="218"/>
        <v>42312.792662037042</v>
      </c>
      <c r="T3512" s="16">
        <f t="shared" si="219"/>
        <v>42342.792662037042</v>
      </c>
    </row>
    <row r="3513" spans="1:20" ht="32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 t="shared" si="216"/>
        <v>100</v>
      </c>
      <c r="P3513">
        <f t="shared" si="217"/>
        <v>272.73</v>
      </c>
      <c r="Q3513" s="10" t="s">
        <v>8322</v>
      </c>
      <c r="R3513" t="s">
        <v>8323</v>
      </c>
      <c r="S3513" s="16">
        <f t="shared" si="218"/>
        <v>41758.839675925927</v>
      </c>
      <c r="T3513" s="16">
        <f t="shared" si="219"/>
        <v>41771.165972222225</v>
      </c>
    </row>
    <row r="3514" spans="1:20" ht="32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 t="shared" ref="O3514:O3577" si="220">ROUND(E3514/D3514*100,0)</f>
        <v>111</v>
      </c>
      <c r="P3514">
        <f t="shared" ref="P3514:P3577" si="221">IFERROR(ROUND(E3514/L3514,2),0)</f>
        <v>63.85</v>
      </c>
      <c r="Q3514" s="10" t="s">
        <v>8322</v>
      </c>
      <c r="R3514" t="s">
        <v>8323</v>
      </c>
      <c r="S3514" s="16">
        <f t="shared" ref="S3514:S3577" si="222">(((J3514/60)/60)/24)+DATE(1970,1,1)</f>
        <v>42171.824884259258</v>
      </c>
      <c r="T3514" s="16">
        <f t="shared" ref="T3514:T3577" si="223">(((I3514/60)/60)/24)+DATE(1970,1,1)</f>
        <v>42201.824884259258</v>
      </c>
    </row>
    <row r="3515" spans="1:20" ht="48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 t="shared" si="220"/>
        <v>5</v>
      </c>
      <c r="P3515">
        <f t="shared" si="221"/>
        <v>24.33</v>
      </c>
      <c r="Q3515" s="10" t="s">
        <v>8322</v>
      </c>
      <c r="R3515" t="s">
        <v>8323</v>
      </c>
      <c r="S3515" s="16">
        <f t="shared" si="222"/>
        <v>42165.037581018521</v>
      </c>
      <c r="T3515" s="16">
        <f t="shared" si="223"/>
        <v>42224.898611111115</v>
      </c>
    </row>
    <row r="3516" spans="1:20" ht="32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 t="shared" si="220"/>
        <v>0</v>
      </c>
      <c r="P3516">
        <f t="shared" si="221"/>
        <v>0</v>
      </c>
      <c r="Q3516" s="10" t="s">
        <v>8322</v>
      </c>
      <c r="R3516" t="s">
        <v>8323</v>
      </c>
      <c r="S3516" s="16">
        <f t="shared" si="222"/>
        <v>42115.11618055556</v>
      </c>
      <c r="T3516" s="16">
        <f t="shared" si="223"/>
        <v>42175.11618055556</v>
      </c>
    </row>
    <row r="3517" spans="1:20" ht="48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 t="shared" si="220"/>
        <v>2</v>
      </c>
      <c r="P3517">
        <f t="shared" si="221"/>
        <v>15.75</v>
      </c>
      <c r="Q3517" s="10" t="s">
        <v>8322</v>
      </c>
      <c r="R3517" t="s">
        <v>8323</v>
      </c>
      <c r="S3517" s="16">
        <f t="shared" si="222"/>
        <v>42128.615682870368</v>
      </c>
      <c r="T3517" s="16">
        <f t="shared" si="223"/>
        <v>42188.615682870368</v>
      </c>
    </row>
    <row r="3518" spans="1:20" ht="48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 t="shared" si="220"/>
        <v>0</v>
      </c>
      <c r="P3518">
        <f t="shared" si="221"/>
        <v>5</v>
      </c>
      <c r="Q3518" s="10" t="s">
        <v>8322</v>
      </c>
      <c r="R3518" t="s">
        <v>8323</v>
      </c>
      <c r="S3518" s="16">
        <f t="shared" si="222"/>
        <v>41985.427361111113</v>
      </c>
      <c r="T3518" s="16">
        <f t="shared" si="223"/>
        <v>42015.427361111113</v>
      </c>
    </row>
    <row r="3519" spans="1:20" ht="48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 t="shared" si="220"/>
        <v>38</v>
      </c>
      <c r="P3519">
        <f t="shared" si="221"/>
        <v>81.569999999999993</v>
      </c>
      <c r="Q3519" s="10" t="s">
        <v>8322</v>
      </c>
      <c r="R3519" t="s">
        <v>8323</v>
      </c>
      <c r="S3519" s="16">
        <f t="shared" si="222"/>
        <v>41850.863252314812</v>
      </c>
      <c r="T3519" s="16">
        <f t="shared" si="223"/>
        <v>41880.863252314812</v>
      </c>
    </row>
    <row r="3520" spans="1:20" ht="48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 t="shared" si="220"/>
        <v>21</v>
      </c>
      <c r="P3520">
        <f t="shared" si="221"/>
        <v>52.08</v>
      </c>
      <c r="Q3520" s="10" t="s">
        <v>8322</v>
      </c>
      <c r="R3520" t="s">
        <v>8323</v>
      </c>
      <c r="S3520" s="16">
        <f t="shared" si="222"/>
        <v>42701.908807870372</v>
      </c>
      <c r="T3520" s="16">
        <f t="shared" si="223"/>
        <v>42716.25</v>
      </c>
    </row>
    <row r="3521" spans="1:20" ht="64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 t="shared" si="220"/>
        <v>114</v>
      </c>
      <c r="P3521">
        <f t="shared" si="221"/>
        <v>113.57</v>
      </c>
      <c r="Q3521" s="10" t="s">
        <v>8322</v>
      </c>
      <c r="R3521" t="s">
        <v>8323</v>
      </c>
      <c r="S3521" s="16">
        <f t="shared" si="222"/>
        <v>42026.88118055556</v>
      </c>
      <c r="T3521" s="16">
        <f t="shared" si="223"/>
        <v>42086.093055555553</v>
      </c>
    </row>
    <row r="3522" spans="1:20" ht="48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 t="shared" si="220"/>
        <v>109</v>
      </c>
      <c r="P3522">
        <f t="shared" si="221"/>
        <v>136.46</v>
      </c>
      <c r="Q3522" s="10" t="s">
        <v>8322</v>
      </c>
      <c r="R3522" t="s">
        <v>8323</v>
      </c>
      <c r="S3522" s="16">
        <f t="shared" si="222"/>
        <v>42219.915856481486</v>
      </c>
      <c r="T3522" s="16">
        <f t="shared" si="223"/>
        <v>42240.083333333328</v>
      </c>
    </row>
    <row r="3523" spans="1:20" ht="48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 t="shared" si="220"/>
        <v>336</v>
      </c>
      <c r="P3523">
        <f t="shared" si="221"/>
        <v>41.77</v>
      </c>
      <c r="Q3523" s="10" t="s">
        <v>8322</v>
      </c>
      <c r="R3523" t="s">
        <v>8323</v>
      </c>
      <c r="S3523" s="16">
        <f t="shared" si="222"/>
        <v>40633.154363425929</v>
      </c>
      <c r="T3523" s="16">
        <f t="shared" si="223"/>
        <v>40664.207638888889</v>
      </c>
    </row>
    <row r="3524" spans="1:20" ht="32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 t="shared" si="220"/>
        <v>116</v>
      </c>
      <c r="P3524">
        <f t="shared" si="221"/>
        <v>63.36</v>
      </c>
      <c r="Q3524" s="10" t="s">
        <v>8322</v>
      </c>
      <c r="R3524" t="s">
        <v>8323</v>
      </c>
      <c r="S3524" s="16">
        <f t="shared" si="222"/>
        <v>41839.175706018519</v>
      </c>
      <c r="T3524" s="16">
        <f t="shared" si="223"/>
        <v>41853.175706018519</v>
      </c>
    </row>
    <row r="3525" spans="1:20" ht="48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 t="shared" si="220"/>
        <v>101</v>
      </c>
      <c r="P3525">
        <f t="shared" si="221"/>
        <v>131.91</v>
      </c>
      <c r="Q3525" s="10" t="s">
        <v>8322</v>
      </c>
      <c r="R3525" t="s">
        <v>8323</v>
      </c>
      <c r="S3525" s="16">
        <f t="shared" si="222"/>
        <v>41862.864675925928</v>
      </c>
      <c r="T3525" s="16">
        <f t="shared" si="223"/>
        <v>41876.864675925928</v>
      </c>
    </row>
    <row r="3526" spans="1:20" ht="48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 t="shared" si="220"/>
        <v>126</v>
      </c>
      <c r="P3526">
        <f t="shared" si="221"/>
        <v>62.88</v>
      </c>
      <c r="Q3526" s="10" t="s">
        <v>8322</v>
      </c>
      <c r="R3526" t="s">
        <v>8323</v>
      </c>
      <c r="S3526" s="16">
        <f t="shared" si="222"/>
        <v>41013.936562499999</v>
      </c>
      <c r="T3526" s="16">
        <f t="shared" si="223"/>
        <v>41061.165972222225</v>
      </c>
    </row>
    <row r="3527" spans="1:20" ht="48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 t="shared" si="220"/>
        <v>101</v>
      </c>
      <c r="P3527">
        <f t="shared" si="221"/>
        <v>88.74</v>
      </c>
      <c r="Q3527" s="10" t="s">
        <v>8322</v>
      </c>
      <c r="R3527" t="s">
        <v>8323</v>
      </c>
      <c r="S3527" s="16">
        <f t="shared" si="222"/>
        <v>42754.693842592591</v>
      </c>
      <c r="T3527" s="16">
        <f t="shared" si="223"/>
        <v>42782.958333333328</v>
      </c>
    </row>
    <row r="3528" spans="1:20" ht="48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 t="shared" si="220"/>
        <v>102</v>
      </c>
      <c r="P3528">
        <f t="shared" si="221"/>
        <v>203.2</v>
      </c>
      <c r="Q3528" s="10" t="s">
        <v>8322</v>
      </c>
      <c r="R3528" t="s">
        <v>8323</v>
      </c>
      <c r="S3528" s="16">
        <f t="shared" si="222"/>
        <v>42380.884872685187</v>
      </c>
      <c r="T3528" s="16">
        <f t="shared" si="223"/>
        <v>42398.249305555553</v>
      </c>
    </row>
    <row r="3529" spans="1:20" ht="48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 t="shared" si="220"/>
        <v>116</v>
      </c>
      <c r="P3529">
        <f t="shared" si="221"/>
        <v>55.33</v>
      </c>
      <c r="Q3529" s="10" t="s">
        <v>8322</v>
      </c>
      <c r="R3529" t="s">
        <v>8323</v>
      </c>
      <c r="S3529" s="16">
        <f t="shared" si="222"/>
        <v>42261.917395833334</v>
      </c>
      <c r="T3529" s="16">
        <f t="shared" si="223"/>
        <v>42291.917395833334</v>
      </c>
    </row>
    <row r="3530" spans="1:20" ht="48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si="220"/>
        <v>136</v>
      </c>
      <c r="P3530">
        <f t="shared" si="221"/>
        <v>46.42</v>
      </c>
      <c r="Q3530" s="10" t="s">
        <v>8322</v>
      </c>
      <c r="R3530" t="s">
        <v>8323</v>
      </c>
      <c r="S3530" s="16">
        <f t="shared" si="222"/>
        <v>42102.743773148148</v>
      </c>
      <c r="T3530" s="16">
        <f t="shared" si="223"/>
        <v>42123.743773148148</v>
      </c>
    </row>
    <row r="3531" spans="1:20" ht="48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 t="shared" si="220"/>
        <v>133</v>
      </c>
      <c r="P3531">
        <f t="shared" si="221"/>
        <v>57.2</v>
      </c>
      <c r="Q3531" s="10" t="s">
        <v>8322</v>
      </c>
      <c r="R3531" t="s">
        <v>8323</v>
      </c>
      <c r="S3531" s="16">
        <f t="shared" si="222"/>
        <v>42538.73583333334</v>
      </c>
      <c r="T3531" s="16">
        <f t="shared" si="223"/>
        <v>42583.290972222225</v>
      </c>
    </row>
    <row r="3532" spans="1:20" ht="48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 t="shared" si="220"/>
        <v>138</v>
      </c>
      <c r="P3532">
        <f t="shared" si="221"/>
        <v>109.08</v>
      </c>
      <c r="Q3532" s="10" t="s">
        <v>8322</v>
      </c>
      <c r="R3532" t="s">
        <v>8323</v>
      </c>
      <c r="S3532" s="16">
        <f t="shared" si="222"/>
        <v>42685.974004629628</v>
      </c>
      <c r="T3532" s="16">
        <f t="shared" si="223"/>
        <v>42710.974004629628</v>
      </c>
    </row>
    <row r="3533" spans="1:20" ht="32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 t="shared" si="220"/>
        <v>102</v>
      </c>
      <c r="P3533">
        <f t="shared" si="221"/>
        <v>55.6</v>
      </c>
      <c r="Q3533" s="10" t="s">
        <v>8322</v>
      </c>
      <c r="R3533" t="s">
        <v>8323</v>
      </c>
      <c r="S3533" s="16">
        <f t="shared" si="222"/>
        <v>42270.7269212963</v>
      </c>
      <c r="T3533" s="16">
        <f t="shared" si="223"/>
        <v>42306.167361111111</v>
      </c>
    </row>
    <row r="3534" spans="1:20" ht="48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 t="shared" si="220"/>
        <v>106</v>
      </c>
      <c r="P3534">
        <f t="shared" si="221"/>
        <v>44.14</v>
      </c>
      <c r="Q3534" s="10" t="s">
        <v>8322</v>
      </c>
      <c r="R3534" t="s">
        <v>8323</v>
      </c>
      <c r="S3534" s="16">
        <f t="shared" si="222"/>
        <v>42422.977418981478</v>
      </c>
      <c r="T3534" s="16">
        <f t="shared" si="223"/>
        <v>42444.875</v>
      </c>
    </row>
    <row r="3535" spans="1:20" ht="48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 t="shared" si="220"/>
        <v>100</v>
      </c>
      <c r="P3535">
        <f t="shared" si="221"/>
        <v>176.47</v>
      </c>
      <c r="Q3535" s="10" t="s">
        <v>8322</v>
      </c>
      <c r="R3535" t="s">
        <v>8323</v>
      </c>
      <c r="S3535" s="16">
        <f t="shared" si="222"/>
        <v>41765.610798611109</v>
      </c>
      <c r="T3535" s="16">
        <f t="shared" si="223"/>
        <v>41777.610798611109</v>
      </c>
    </row>
    <row r="3536" spans="1:20" ht="48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 t="shared" si="220"/>
        <v>104</v>
      </c>
      <c r="P3536">
        <f t="shared" si="221"/>
        <v>111.89</v>
      </c>
      <c r="Q3536" s="10" t="s">
        <v>8322</v>
      </c>
      <c r="R3536" t="s">
        <v>8323</v>
      </c>
      <c r="S3536" s="16">
        <f t="shared" si="222"/>
        <v>41937.95344907407</v>
      </c>
      <c r="T3536" s="16">
        <f t="shared" si="223"/>
        <v>41972.995115740734</v>
      </c>
    </row>
    <row r="3537" spans="1:20" ht="48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117</v>
      </c>
      <c r="P3537">
        <f t="shared" si="221"/>
        <v>100.17</v>
      </c>
      <c r="Q3537" s="10" t="s">
        <v>8322</v>
      </c>
      <c r="R3537" t="s">
        <v>8323</v>
      </c>
      <c r="S3537" s="16">
        <f t="shared" si="222"/>
        <v>41947.762592592589</v>
      </c>
      <c r="T3537" s="16">
        <f t="shared" si="223"/>
        <v>41987.762592592597</v>
      </c>
    </row>
    <row r="3538" spans="1:20" ht="48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 t="shared" si="220"/>
        <v>109</v>
      </c>
      <c r="P3538">
        <f t="shared" si="221"/>
        <v>81.38</v>
      </c>
      <c r="Q3538" s="10" t="s">
        <v>8322</v>
      </c>
      <c r="R3538" t="s">
        <v>8323</v>
      </c>
      <c r="S3538" s="16">
        <f t="shared" si="222"/>
        <v>42500.041550925926</v>
      </c>
      <c r="T3538" s="16">
        <f t="shared" si="223"/>
        <v>42527.291666666672</v>
      </c>
    </row>
    <row r="3539" spans="1:20" ht="48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 t="shared" si="220"/>
        <v>100</v>
      </c>
      <c r="P3539">
        <f t="shared" si="221"/>
        <v>115.38</v>
      </c>
      <c r="Q3539" s="10" t="s">
        <v>8322</v>
      </c>
      <c r="R3539" t="s">
        <v>8323</v>
      </c>
      <c r="S3539" s="16">
        <f t="shared" si="222"/>
        <v>41879.959050925929</v>
      </c>
      <c r="T3539" s="16">
        <f t="shared" si="223"/>
        <v>41909.959050925929</v>
      </c>
    </row>
    <row r="3540" spans="1:20" ht="48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 t="shared" si="220"/>
        <v>104</v>
      </c>
      <c r="P3540">
        <f t="shared" si="221"/>
        <v>70.569999999999993</v>
      </c>
      <c r="Q3540" s="10" t="s">
        <v>8322</v>
      </c>
      <c r="R3540" t="s">
        <v>8323</v>
      </c>
      <c r="S3540" s="16">
        <f t="shared" si="222"/>
        <v>42675.832465277781</v>
      </c>
      <c r="T3540" s="16">
        <f t="shared" si="223"/>
        <v>42705.332638888889</v>
      </c>
    </row>
    <row r="3541" spans="1:20" ht="48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 t="shared" si="220"/>
        <v>109</v>
      </c>
      <c r="P3541">
        <f t="shared" si="221"/>
        <v>71.150000000000006</v>
      </c>
      <c r="Q3541" s="10" t="s">
        <v>8322</v>
      </c>
      <c r="R3541" t="s">
        <v>8323</v>
      </c>
      <c r="S3541" s="16">
        <f t="shared" si="222"/>
        <v>42323.562222222223</v>
      </c>
      <c r="T3541" s="16">
        <f t="shared" si="223"/>
        <v>42352</v>
      </c>
    </row>
    <row r="3542" spans="1:20" ht="48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 t="shared" si="220"/>
        <v>101</v>
      </c>
      <c r="P3542">
        <f t="shared" si="221"/>
        <v>84.17</v>
      </c>
      <c r="Q3542" s="10" t="s">
        <v>8322</v>
      </c>
      <c r="R3542" t="s">
        <v>8323</v>
      </c>
      <c r="S3542" s="16">
        <f t="shared" si="222"/>
        <v>42205.710879629631</v>
      </c>
      <c r="T3542" s="16">
        <f t="shared" si="223"/>
        <v>42235.710879629631</v>
      </c>
    </row>
    <row r="3543" spans="1:20" ht="48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 t="shared" si="220"/>
        <v>191</v>
      </c>
      <c r="P3543">
        <f t="shared" si="221"/>
        <v>358.69</v>
      </c>
      <c r="Q3543" s="10" t="s">
        <v>8322</v>
      </c>
      <c r="R3543" t="s">
        <v>8323</v>
      </c>
      <c r="S3543" s="16">
        <f t="shared" si="222"/>
        <v>41821.205636574072</v>
      </c>
      <c r="T3543" s="16">
        <f t="shared" si="223"/>
        <v>41852.290972222225</v>
      </c>
    </row>
    <row r="3544" spans="1:20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 t="shared" si="220"/>
        <v>101</v>
      </c>
      <c r="P3544">
        <f t="shared" si="221"/>
        <v>64.47</v>
      </c>
      <c r="Q3544" s="10" t="s">
        <v>8322</v>
      </c>
      <c r="R3544" t="s">
        <v>8323</v>
      </c>
      <c r="S3544" s="16">
        <f t="shared" si="222"/>
        <v>42053.671666666662</v>
      </c>
      <c r="T3544" s="16">
        <f t="shared" si="223"/>
        <v>42083.630000000005</v>
      </c>
    </row>
    <row r="3545" spans="1:20" ht="48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 t="shared" si="220"/>
        <v>138</v>
      </c>
      <c r="P3545">
        <f t="shared" si="221"/>
        <v>51.88</v>
      </c>
      <c r="Q3545" s="10" t="s">
        <v>8322</v>
      </c>
      <c r="R3545" t="s">
        <v>8323</v>
      </c>
      <c r="S3545" s="16">
        <f t="shared" si="222"/>
        <v>41796.771597222221</v>
      </c>
      <c r="T3545" s="16">
        <f t="shared" si="223"/>
        <v>41826.771597222221</v>
      </c>
    </row>
    <row r="3546" spans="1:20" ht="48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 t="shared" si="220"/>
        <v>155</v>
      </c>
      <c r="P3546">
        <f t="shared" si="221"/>
        <v>83.14</v>
      </c>
      <c r="Q3546" s="10" t="s">
        <v>8322</v>
      </c>
      <c r="R3546" t="s">
        <v>8323</v>
      </c>
      <c r="S3546" s="16">
        <f t="shared" si="222"/>
        <v>42126.87501157407</v>
      </c>
      <c r="T3546" s="16">
        <f t="shared" si="223"/>
        <v>42158.290972222225</v>
      </c>
    </row>
    <row r="3547" spans="1:20" ht="48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 t="shared" si="220"/>
        <v>121</v>
      </c>
      <c r="P3547">
        <f t="shared" si="221"/>
        <v>125.38</v>
      </c>
      <c r="Q3547" s="10" t="s">
        <v>8322</v>
      </c>
      <c r="R3547" t="s">
        <v>8323</v>
      </c>
      <c r="S3547" s="16">
        <f t="shared" si="222"/>
        <v>42087.768055555556</v>
      </c>
      <c r="T3547" s="16">
        <f t="shared" si="223"/>
        <v>42111.666666666672</v>
      </c>
    </row>
    <row r="3548" spans="1:20" ht="48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 t="shared" si="220"/>
        <v>124</v>
      </c>
      <c r="P3548">
        <f t="shared" si="221"/>
        <v>47.85</v>
      </c>
      <c r="Q3548" s="10" t="s">
        <v>8322</v>
      </c>
      <c r="R3548" t="s">
        <v>8323</v>
      </c>
      <c r="S3548" s="16">
        <f t="shared" si="222"/>
        <v>42584.846828703703</v>
      </c>
      <c r="T3548" s="16">
        <f t="shared" si="223"/>
        <v>42624.846828703703</v>
      </c>
    </row>
    <row r="3549" spans="1:20" ht="48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 t="shared" si="220"/>
        <v>102</v>
      </c>
      <c r="P3549">
        <f t="shared" si="221"/>
        <v>105</v>
      </c>
      <c r="Q3549" s="10" t="s">
        <v>8322</v>
      </c>
      <c r="R3549" t="s">
        <v>8323</v>
      </c>
      <c r="S3549" s="16">
        <f t="shared" si="222"/>
        <v>41829.734259259261</v>
      </c>
      <c r="T3549" s="16">
        <f t="shared" si="223"/>
        <v>41874.734259259261</v>
      </c>
    </row>
    <row r="3550" spans="1:20" ht="48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 t="shared" si="220"/>
        <v>106</v>
      </c>
      <c r="P3550">
        <f t="shared" si="221"/>
        <v>96.67</v>
      </c>
      <c r="Q3550" s="10" t="s">
        <v>8322</v>
      </c>
      <c r="R3550" t="s">
        <v>8323</v>
      </c>
      <c r="S3550" s="16">
        <f t="shared" si="222"/>
        <v>41950.859560185185</v>
      </c>
      <c r="T3550" s="16">
        <f t="shared" si="223"/>
        <v>41964.204861111109</v>
      </c>
    </row>
    <row r="3551" spans="1:20" ht="48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 t="shared" si="220"/>
        <v>103</v>
      </c>
      <c r="P3551">
        <f t="shared" si="221"/>
        <v>66.959999999999994</v>
      </c>
      <c r="Q3551" s="10" t="s">
        <v>8322</v>
      </c>
      <c r="R3551" t="s">
        <v>8323</v>
      </c>
      <c r="S3551" s="16">
        <f t="shared" si="222"/>
        <v>42125.772812499999</v>
      </c>
      <c r="T3551" s="16">
        <f t="shared" si="223"/>
        <v>42155.772812499999</v>
      </c>
    </row>
    <row r="3552" spans="1:20" ht="32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 t="shared" si="220"/>
        <v>103</v>
      </c>
      <c r="P3552">
        <f t="shared" si="221"/>
        <v>39.54</v>
      </c>
      <c r="Q3552" s="10" t="s">
        <v>8322</v>
      </c>
      <c r="R3552" t="s">
        <v>8323</v>
      </c>
      <c r="S3552" s="16">
        <f t="shared" si="222"/>
        <v>41921.375532407408</v>
      </c>
      <c r="T3552" s="16">
        <f t="shared" si="223"/>
        <v>41951.417199074072</v>
      </c>
    </row>
    <row r="3553" spans="1:20" ht="48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 t="shared" si="220"/>
        <v>109</v>
      </c>
      <c r="P3553">
        <f t="shared" si="221"/>
        <v>135.63</v>
      </c>
      <c r="Q3553" s="10" t="s">
        <v>8322</v>
      </c>
      <c r="R3553" t="s">
        <v>8323</v>
      </c>
      <c r="S3553" s="16">
        <f t="shared" si="222"/>
        <v>42418.425983796296</v>
      </c>
      <c r="T3553" s="16">
        <f t="shared" si="223"/>
        <v>42478.384317129632</v>
      </c>
    </row>
    <row r="3554" spans="1:20" ht="96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 t="shared" si="220"/>
        <v>116</v>
      </c>
      <c r="P3554">
        <f t="shared" si="221"/>
        <v>30.94</v>
      </c>
      <c r="Q3554" s="10" t="s">
        <v>8322</v>
      </c>
      <c r="R3554" t="s">
        <v>8323</v>
      </c>
      <c r="S3554" s="16">
        <f t="shared" si="222"/>
        <v>42168.316481481481</v>
      </c>
      <c r="T3554" s="16">
        <f t="shared" si="223"/>
        <v>42198.316481481481</v>
      </c>
    </row>
    <row r="3555" spans="1:20" ht="48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 t="shared" si="220"/>
        <v>111</v>
      </c>
      <c r="P3555">
        <f t="shared" si="221"/>
        <v>77.19</v>
      </c>
      <c r="Q3555" s="10" t="s">
        <v>8322</v>
      </c>
      <c r="R3555" t="s">
        <v>8323</v>
      </c>
      <c r="S3555" s="16">
        <f t="shared" si="222"/>
        <v>41974.898599537039</v>
      </c>
      <c r="T3555" s="16">
        <f t="shared" si="223"/>
        <v>42009.851388888885</v>
      </c>
    </row>
    <row r="3556" spans="1:20" ht="48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20"/>
        <v>113</v>
      </c>
      <c r="P3556">
        <f t="shared" si="221"/>
        <v>49.06</v>
      </c>
      <c r="Q3556" s="10" t="s">
        <v>8322</v>
      </c>
      <c r="R3556" t="s">
        <v>8323</v>
      </c>
      <c r="S3556" s="16">
        <f t="shared" si="222"/>
        <v>42483.015694444446</v>
      </c>
      <c r="T3556" s="16">
        <f t="shared" si="223"/>
        <v>42489.290972222225</v>
      </c>
    </row>
    <row r="3557" spans="1:20" ht="48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 t="shared" si="220"/>
        <v>130</v>
      </c>
      <c r="P3557">
        <f t="shared" si="221"/>
        <v>61.06</v>
      </c>
      <c r="Q3557" s="10" t="s">
        <v>8322</v>
      </c>
      <c r="R3557" t="s">
        <v>8323</v>
      </c>
      <c r="S3557" s="16">
        <f t="shared" si="222"/>
        <v>42566.604826388888</v>
      </c>
      <c r="T3557" s="16">
        <f t="shared" si="223"/>
        <v>42596.604826388888</v>
      </c>
    </row>
    <row r="3558" spans="1:20" ht="48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 t="shared" si="220"/>
        <v>110</v>
      </c>
      <c r="P3558">
        <f t="shared" si="221"/>
        <v>47.03</v>
      </c>
      <c r="Q3558" s="10" t="s">
        <v>8322</v>
      </c>
      <c r="R3558" t="s">
        <v>8323</v>
      </c>
      <c r="S3558" s="16">
        <f t="shared" si="222"/>
        <v>42619.935694444444</v>
      </c>
      <c r="T3558" s="16">
        <f t="shared" si="223"/>
        <v>42643.875</v>
      </c>
    </row>
    <row r="3559" spans="1:20" ht="80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 t="shared" si="220"/>
        <v>105</v>
      </c>
      <c r="P3559">
        <f t="shared" si="221"/>
        <v>80.72</v>
      </c>
      <c r="Q3559" s="10" t="s">
        <v>8322</v>
      </c>
      <c r="R3559" t="s">
        <v>8323</v>
      </c>
      <c r="S3559" s="16">
        <f t="shared" si="222"/>
        <v>42545.774189814809</v>
      </c>
      <c r="T3559" s="16">
        <f t="shared" si="223"/>
        <v>42605.774189814809</v>
      </c>
    </row>
    <row r="3560" spans="1:20" ht="48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 t="shared" si="220"/>
        <v>103</v>
      </c>
      <c r="P3560">
        <f t="shared" si="221"/>
        <v>39.49</v>
      </c>
      <c r="Q3560" s="10" t="s">
        <v>8322</v>
      </c>
      <c r="R3560" t="s">
        <v>8323</v>
      </c>
      <c r="S3560" s="16">
        <f t="shared" si="222"/>
        <v>42157.652511574073</v>
      </c>
      <c r="T3560" s="16">
        <f t="shared" si="223"/>
        <v>42187.652511574073</v>
      </c>
    </row>
    <row r="3561" spans="1:20" ht="48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 t="shared" si="220"/>
        <v>102</v>
      </c>
      <c r="P3561">
        <f t="shared" si="221"/>
        <v>235.46</v>
      </c>
      <c r="Q3561" s="10" t="s">
        <v>8322</v>
      </c>
      <c r="R3561" t="s">
        <v>8323</v>
      </c>
      <c r="S3561" s="16">
        <f t="shared" si="222"/>
        <v>42055.277199074073</v>
      </c>
      <c r="T3561" s="16">
        <f t="shared" si="223"/>
        <v>42082.610416666663</v>
      </c>
    </row>
    <row r="3562" spans="1:20" ht="48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 t="shared" si="220"/>
        <v>111</v>
      </c>
      <c r="P3562">
        <f t="shared" si="221"/>
        <v>92.5</v>
      </c>
      <c r="Q3562" s="10" t="s">
        <v>8322</v>
      </c>
      <c r="R3562" t="s">
        <v>8323</v>
      </c>
      <c r="S3562" s="16">
        <f t="shared" si="222"/>
        <v>42447.896666666667</v>
      </c>
      <c r="T3562" s="16">
        <f t="shared" si="223"/>
        <v>42470.166666666672</v>
      </c>
    </row>
    <row r="3563" spans="1:20" ht="48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 t="shared" si="220"/>
        <v>103</v>
      </c>
      <c r="P3563">
        <f t="shared" si="221"/>
        <v>53.36</v>
      </c>
      <c r="Q3563" s="10" t="s">
        <v>8322</v>
      </c>
      <c r="R3563" t="s">
        <v>8323</v>
      </c>
      <c r="S3563" s="16">
        <f t="shared" si="222"/>
        <v>42173.970127314817</v>
      </c>
      <c r="T3563" s="16">
        <f t="shared" si="223"/>
        <v>42203.970127314817</v>
      </c>
    </row>
    <row r="3564" spans="1:20" ht="48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 t="shared" si="220"/>
        <v>102</v>
      </c>
      <c r="P3564">
        <f t="shared" si="221"/>
        <v>53.44</v>
      </c>
      <c r="Q3564" s="10" t="s">
        <v>8322</v>
      </c>
      <c r="R3564" t="s">
        <v>8323</v>
      </c>
      <c r="S3564" s="16">
        <f t="shared" si="222"/>
        <v>41878.946574074071</v>
      </c>
      <c r="T3564" s="16">
        <f t="shared" si="223"/>
        <v>41908.946574074071</v>
      </c>
    </row>
    <row r="3565" spans="1:20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 t="shared" si="220"/>
        <v>113</v>
      </c>
      <c r="P3565">
        <f t="shared" si="221"/>
        <v>99.5</v>
      </c>
      <c r="Q3565" s="10" t="s">
        <v>8322</v>
      </c>
      <c r="R3565" t="s">
        <v>8323</v>
      </c>
      <c r="S3565" s="16">
        <f t="shared" si="222"/>
        <v>42627.454097222217</v>
      </c>
      <c r="T3565" s="16">
        <f t="shared" si="223"/>
        <v>42648.454097222217</v>
      </c>
    </row>
    <row r="3566" spans="1:20" ht="48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 t="shared" si="220"/>
        <v>139</v>
      </c>
      <c r="P3566">
        <f t="shared" si="221"/>
        <v>62.33</v>
      </c>
      <c r="Q3566" s="10" t="s">
        <v>8322</v>
      </c>
      <c r="R3566" t="s">
        <v>8323</v>
      </c>
      <c r="S3566" s="16">
        <f t="shared" si="222"/>
        <v>41772.685393518521</v>
      </c>
      <c r="T3566" s="16">
        <f t="shared" si="223"/>
        <v>41806.290972222225</v>
      </c>
    </row>
    <row r="3567" spans="1:20" ht="48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 t="shared" si="220"/>
        <v>109</v>
      </c>
      <c r="P3567">
        <f t="shared" si="221"/>
        <v>83.97</v>
      </c>
      <c r="Q3567" s="10" t="s">
        <v>8322</v>
      </c>
      <c r="R3567" t="s">
        <v>8323</v>
      </c>
      <c r="S3567" s="16">
        <f t="shared" si="222"/>
        <v>41829.787083333329</v>
      </c>
      <c r="T3567" s="16">
        <f t="shared" si="223"/>
        <v>41859.787083333329</v>
      </c>
    </row>
    <row r="3568" spans="1:20" ht="48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 t="shared" si="220"/>
        <v>118</v>
      </c>
      <c r="P3568">
        <f t="shared" si="221"/>
        <v>57.26</v>
      </c>
      <c r="Q3568" s="10" t="s">
        <v>8322</v>
      </c>
      <c r="R3568" t="s">
        <v>8323</v>
      </c>
      <c r="S3568" s="16">
        <f t="shared" si="222"/>
        <v>42147.826840277776</v>
      </c>
      <c r="T3568" s="16">
        <f t="shared" si="223"/>
        <v>42176.934027777781</v>
      </c>
    </row>
    <row r="3569" spans="1:20" ht="48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 t="shared" si="220"/>
        <v>109</v>
      </c>
      <c r="P3569">
        <f t="shared" si="221"/>
        <v>155.94999999999999</v>
      </c>
      <c r="Q3569" s="10" t="s">
        <v>8322</v>
      </c>
      <c r="R3569" t="s">
        <v>8323</v>
      </c>
      <c r="S3569" s="16">
        <f t="shared" si="222"/>
        <v>42524.53800925926</v>
      </c>
      <c r="T3569" s="16">
        <f t="shared" si="223"/>
        <v>42561.957638888889</v>
      </c>
    </row>
    <row r="3570" spans="1:20" ht="64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 t="shared" si="220"/>
        <v>153</v>
      </c>
      <c r="P3570">
        <f t="shared" si="221"/>
        <v>70.459999999999994</v>
      </c>
      <c r="Q3570" s="10" t="s">
        <v>8322</v>
      </c>
      <c r="R3570" t="s">
        <v>8323</v>
      </c>
      <c r="S3570" s="16">
        <f t="shared" si="222"/>
        <v>42034.928252314814</v>
      </c>
      <c r="T3570" s="16">
        <f t="shared" si="223"/>
        <v>42090</v>
      </c>
    </row>
    <row r="3571" spans="1:20" ht="48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 t="shared" si="220"/>
        <v>109</v>
      </c>
      <c r="P3571">
        <f t="shared" si="221"/>
        <v>57.39</v>
      </c>
      <c r="Q3571" s="10" t="s">
        <v>8322</v>
      </c>
      <c r="R3571" t="s">
        <v>8323</v>
      </c>
      <c r="S3571" s="16">
        <f t="shared" si="222"/>
        <v>42143.445219907408</v>
      </c>
      <c r="T3571" s="16">
        <f t="shared" si="223"/>
        <v>42173.445219907408</v>
      </c>
    </row>
    <row r="3572" spans="1:20" ht="48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 t="shared" si="220"/>
        <v>1</v>
      </c>
      <c r="P3572">
        <f t="shared" si="221"/>
        <v>25</v>
      </c>
      <c r="Q3572" s="10" t="s">
        <v>8322</v>
      </c>
      <c r="R3572" t="s">
        <v>8323</v>
      </c>
      <c r="S3572" s="16">
        <f t="shared" si="222"/>
        <v>42317.826377314821</v>
      </c>
      <c r="T3572" s="16">
        <f t="shared" si="223"/>
        <v>42357.826377314821</v>
      </c>
    </row>
    <row r="3573" spans="1:20" ht="48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 t="shared" si="220"/>
        <v>49</v>
      </c>
      <c r="P3573">
        <f t="shared" si="221"/>
        <v>47.26</v>
      </c>
      <c r="Q3573" s="10" t="s">
        <v>8322</v>
      </c>
      <c r="R3573" t="s">
        <v>8323</v>
      </c>
      <c r="S3573" s="16">
        <f t="shared" si="222"/>
        <v>42663.468078703707</v>
      </c>
      <c r="T3573" s="16">
        <f t="shared" si="223"/>
        <v>42688.509745370371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20"/>
        <v>0</v>
      </c>
      <c r="P3574">
        <f t="shared" si="221"/>
        <v>0</v>
      </c>
      <c r="Q3574" s="10" t="s">
        <v>8322</v>
      </c>
      <c r="R3574" t="s">
        <v>8323</v>
      </c>
      <c r="S3574" s="16">
        <f t="shared" si="222"/>
        <v>41926.542303240742</v>
      </c>
      <c r="T3574" s="16">
        <f t="shared" si="223"/>
        <v>41938.75</v>
      </c>
    </row>
    <row r="3575" spans="1:20" ht="64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 t="shared" si="220"/>
        <v>44</v>
      </c>
      <c r="P3575">
        <f t="shared" si="221"/>
        <v>57.17</v>
      </c>
      <c r="Q3575" s="10" t="s">
        <v>8322</v>
      </c>
      <c r="R3575" t="s">
        <v>8323</v>
      </c>
      <c r="S3575" s="16">
        <f t="shared" si="222"/>
        <v>42221.656782407401</v>
      </c>
      <c r="T3575" s="16">
        <f t="shared" si="223"/>
        <v>42281.656782407401</v>
      </c>
    </row>
    <row r="3576" spans="1:20" ht="48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 t="shared" si="220"/>
        <v>3</v>
      </c>
      <c r="P3576">
        <f t="shared" si="221"/>
        <v>50.5</v>
      </c>
      <c r="Q3576" s="10" t="s">
        <v>8322</v>
      </c>
      <c r="R3576" t="s">
        <v>8323</v>
      </c>
      <c r="S3576" s="16">
        <f t="shared" si="222"/>
        <v>42615.142870370371</v>
      </c>
      <c r="T3576" s="16">
        <f t="shared" si="223"/>
        <v>42645.142870370371</v>
      </c>
    </row>
    <row r="3577" spans="1:20" ht="48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 t="shared" si="220"/>
        <v>2</v>
      </c>
      <c r="P3577">
        <f t="shared" si="221"/>
        <v>11.25</v>
      </c>
      <c r="Q3577" s="10" t="s">
        <v>8322</v>
      </c>
      <c r="R3577" t="s">
        <v>8323</v>
      </c>
      <c r="S3577" s="16">
        <f t="shared" si="222"/>
        <v>42342.845555555556</v>
      </c>
      <c r="T3577" s="16">
        <f t="shared" si="223"/>
        <v>42372.845555555556</v>
      </c>
    </row>
    <row r="3578" spans="1:20" ht="48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 t="shared" ref="O3578:O3641" si="224">ROUND(E3578/D3578*100,0)</f>
        <v>0</v>
      </c>
      <c r="P3578">
        <f t="shared" ref="P3578:P3641" si="225">IFERROR(ROUND(E3578/L3578,2),0)</f>
        <v>0</v>
      </c>
      <c r="Q3578" s="10" t="s">
        <v>8322</v>
      </c>
      <c r="R3578" t="s">
        <v>8323</v>
      </c>
      <c r="S3578" s="16">
        <f t="shared" ref="S3578:S3641" si="226">(((J3578/60)/60)/24)+DATE(1970,1,1)</f>
        <v>42286.749780092592</v>
      </c>
      <c r="T3578" s="16">
        <f t="shared" ref="T3578:T3641" si="227">(((I3578/60)/60)/24)+DATE(1970,1,1)</f>
        <v>42316.791446759264</v>
      </c>
    </row>
    <row r="3579" spans="1:20" ht="48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 t="shared" si="224"/>
        <v>17</v>
      </c>
      <c r="P3579">
        <f t="shared" si="225"/>
        <v>29.24</v>
      </c>
      <c r="Q3579" s="10" t="s">
        <v>8322</v>
      </c>
      <c r="R3579" t="s">
        <v>8323</v>
      </c>
      <c r="S3579" s="16">
        <f t="shared" si="226"/>
        <v>41950.26694444444</v>
      </c>
      <c r="T3579" s="16">
        <f t="shared" si="227"/>
        <v>41963.669444444444</v>
      </c>
    </row>
    <row r="3580" spans="1:20" ht="48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 t="shared" si="224"/>
        <v>0</v>
      </c>
      <c r="P3580">
        <f t="shared" si="225"/>
        <v>0</v>
      </c>
      <c r="Q3580" s="10" t="s">
        <v>8322</v>
      </c>
      <c r="R3580" t="s">
        <v>8323</v>
      </c>
      <c r="S3580" s="16">
        <f t="shared" si="226"/>
        <v>42069.391446759255</v>
      </c>
      <c r="T3580" s="16">
        <f t="shared" si="227"/>
        <v>42099.349780092598</v>
      </c>
    </row>
    <row r="3581" spans="1:20" ht="48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 t="shared" si="224"/>
        <v>1</v>
      </c>
      <c r="P3581">
        <f t="shared" si="225"/>
        <v>20</v>
      </c>
      <c r="Q3581" s="10" t="s">
        <v>8322</v>
      </c>
      <c r="R3581" t="s">
        <v>8323</v>
      </c>
      <c r="S3581" s="16">
        <f t="shared" si="226"/>
        <v>41872.807696759257</v>
      </c>
      <c r="T3581" s="16">
        <f t="shared" si="227"/>
        <v>41932.807696759257</v>
      </c>
    </row>
    <row r="3582" spans="1:20" ht="48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 t="shared" si="224"/>
        <v>7</v>
      </c>
      <c r="P3582">
        <f t="shared" si="225"/>
        <v>30.71</v>
      </c>
      <c r="Q3582" s="10" t="s">
        <v>8322</v>
      </c>
      <c r="R3582" t="s">
        <v>8323</v>
      </c>
      <c r="S3582" s="16">
        <f t="shared" si="226"/>
        <v>42768.97084490741</v>
      </c>
      <c r="T3582" s="16">
        <f t="shared" si="227"/>
        <v>42789.041666666672</v>
      </c>
    </row>
    <row r="3583" spans="1:20" ht="64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 t="shared" si="224"/>
        <v>38</v>
      </c>
      <c r="P3583">
        <f t="shared" si="225"/>
        <v>86.62</v>
      </c>
      <c r="Q3583" s="10" t="s">
        <v>8322</v>
      </c>
      <c r="R3583" t="s">
        <v>8323</v>
      </c>
      <c r="S3583" s="16">
        <f t="shared" si="226"/>
        <v>41865.878657407404</v>
      </c>
      <c r="T3583" s="16">
        <f t="shared" si="227"/>
        <v>41925.878657407404</v>
      </c>
    </row>
    <row r="3584" spans="1:20" ht="48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 t="shared" si="224"/>
        <v>0</v>
      </c>
      <c r="P3584">
        <f t="shared" si="225"/>
        <v>5</v>
      </c>
      <c r="Q3584" s="10" t="s">
        <v>8322</v>
      </c>
      <c r="R3584" t="s">
        <v>8323</v>
      </c>
      <c r="S3584" s="16">
        <f t="shared" si="226"/>
        <v>42510.938900462963</v>
      </c>
      <c r="T3584" s="16">
        <f t="shared" si="227"/>
        <v>42540.938900462963</v>
      </c>
    </row>
    <row r="3585" spans="1:20" ht="48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 t="shared" si="224"/>
        <v>0</v>
      </c>
      <c r="P3585">
        <f t="shared" si="225"/>
        <v>0</v>
      </c>
      <c r="Q3585" s="10" t="s">
        <v>8322</v>
      </c>
      <c r="R3585" t="s">
        <v>8323</v>
      </c>
      <c r="S3585" s="16">
        <f t="shared" si="226"/>
        <v>42511.698101851856</v>
      </c>
      <c r="T3585" s="16">
        <f t="shared" si="227"/>
        <v>42535.787500000006</v>
      </c>
    </row>
    <row r="3586" spans="1:20" ht="48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 t="shared" si="224"/>
        <v>0</v>
      </c>
      <c r="P3586">
        <f t="shared" si="225"/>
        <v>10</v>
      </c>
      <c r="Q3586" s="10" t="s">
        <v>8322</v>
      </c>
      <c r="R3586" t="s">
        <v>8323</v>
      </c>
      <c r="S3586" s="16">
        <f t="shared" si="226"/>
        <v>42622.436412037037</v>
      </c>
      <c r="T3586" s="16">
        <f t="shared" si="227"/>
        <v>42652.436412037037</v>
      </c>
    </row>
    <row r="3587" spans="1:20" ht="48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 t="shared" si="224"/>
        <v>21</v>
      </c>
      <c r="P3587">
        <f t="shared" si="225"/>
        <v>45.79</v>
      </c>
      <c r="Q3587" s="10" t="s">
        <v>8322</v>
      </c>
      <c r="R3587" t="s">
        <v>8323</v>
      </c>
      <c r="S3587" s="16">
        <f t="shared" si="226"/>
        <v>42640.278171296297</v>
      </c>
      <c r="T3587" s="16">
        <f t="shared" si="227"/>
        <v>42670.278171296297</v>
      </c>
    </row>
    <row r="3588" spans="1:20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2</v>
      </c>
      <c r="P3588">
        <f t="shared" si="225"/>
        <v>59</v>
      </c>
      <c r="Q3588" s="10" t="s">
        <v>8322</v>
      </c>
      <c r="R3588" t="s">
        <v>8323</v>
      </c>
      <c r="S3588" s="16">
        <f t="shared" si="226"/>
        <v>42767.031678240746</v>
      </c>
      <c r="T3588" s="16">
        <f t="shared" si="227"/>
        <v>42797.208333333328</v>
      </c>
    </row>
    <row r="3589" spans="1:20" ht="48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 t="shared" si="224"/>
        <v>3</v>
      </c>
      <c r="P3589">
        <f t="shared" si="225"/>
        <v>15.67</v>
      </c>
      <c r="Q3589" s="10" t="s">
        <v>8322</v>
      </c>
      <c r="R3589" t="s">
        <v>8323</v>
      </c>
      <c r="S3589" s="16">
        <f t="shared" si="226"/>
        <v>42029.135879629626</v>
      </c>
      <c r="T3589" s="16">
        <f t="shared" si="227"/>
        <v>42059.135879629626</v>
      </c>
    </row>
    <row r="3590" spans="1:20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24"/>
        <v>110</v>
      </c>
      <c r="P3590">
        <f t="shared" si="225"/>
        <v>45.88</v>
      </c>
      <c r="Q3590" s="10" t="s">
        <v>8322</v>
      </c>
      <c r="R3590" t="s">
        <v>8323</v>
      </c>
      <c r="S3590" s="16">
        <f t="shared" si="226"/>
        <v>42206.835370370376</v>
      </c>
      <c r="T3590" s="16">
        <f t="shared" si="227"/>
        <v>42236.835370370376</v>
      </c>
    </row>
    <row r="3591" spans="1:20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24"/>
        <v>100</v>
      </c>
      <c r="P3591">
        <f t="shared" si="225"/>
        <v>74.53</v>
      </c>
      <c r="Q3591" s="10" t="s">
        <v>8322</v>
      </c>
      <c r="R3591" t="s">
        <v>8323</v>
      </c>
      <c r="S3591" s="16">
        <f t="shared" si="226"/>
        <v>41852.658310185187</v>
      </c>
      <c r="T3591" s="16">
        <f t="shared" si="227"/>
        <v>41882.658310185187</v>
      </c>
    </row>
    <row r="3592" spans="1:20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24"/>
        <v>102</v>
      </c>
      <c r="P3592">
        <f t="shared" si="225"/>
        <v>46.71</v>
      </c>
      <c r="Q3592" s="10" t="s">
        <v>8322</v>
      </c>
      <c r="R3592" t="s">
        <v>8323</v>
      </c>
      <c r="S3592" s="16">
        <f t="shared" si="226"/>
        <v>41868.924050925925</v>
      </c>
      <c r="T3592" s="16">
        <f t="shared" si="227"/>
        <v>41898.875</v>
      </c>
    </row>
    <row r="3593" spans="1:20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24"/>
        <v>108</v>
      </c>
      <c r="P3593">
        <f t="shared" si="225"/>
        <v>46.89</v>
      </c>
      <c r="Q3593" s="10" t="s">
        <v>8322</v>
      </c>
      <c r="R3593" t="s">
        <v>8323</v>
      </c>
      <c r="S3593" s="16">
        <f t="shared" si="226"/>
        <v>42115.889652777783</v>
      </c>
      <c r="T3593" s="16">
        <f t="shared" si="227"/>
        <v>42151.114583333328</v>
      </c>
    </row>
    <row r="3594" spans="1:20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si="224"/>
        <v>12</v>
      </c>
      <c r="P3594">
        <f t="shared" si="225"/>
        <v>79.400000000000006</v>
      </c>
      <c r="Q3594" s="10" t="s">
        <v>8322</v>
      </c>
      <c r="R3594" t="s">
        <v>8323</v>
      </c>
      <c r="S3594" s="16">
        <f t="shared" si="226"/>
        <v>42151.905717592599</v>
      </c>
      <c r="T3594" s="16">
        <f t="shared" si="227"/>
        <v>42182.905717592599</v>
      </c>
    </row>
    <row r="3595" spans="1:20" ht="48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 t="shared" si="224"/>
        <v>118</v>
      </c>
      <c r="P3595">
        <f t="shared" si="225"/>
        <v>100.06</v>
      </c>
      <c r="Q3595" s="10" t="s">
        <v>8322</v>
      </c>
      <c r="R3595" t="s">
        <v>8323</v>
      </c>
      <c r="S3595" s="16">
        <f t="shared" si="226"/>
        <v>42179.344988425932</v>
      </c>
      <c r="T3595" s="16">
        <f t="shared" si="227"/>
        <v>42219.75</v>
      </c>
    </row>
    <row r="3596" spans="1:20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24"/>
        <v>100</v>
      </c>
      <c r="P3596">
        <f t="shared" si="225"/>
        <v>67.650000000000006</v>
      </c>
      <c r="Q3596" s="10" t="s">
        <v>8322</v>
      </c>
      <c r="R3596" t="s">
        <v>8323</v>
      </c>
      <c r="S3596" s="16">
        <f t="shared" si="226"/>
        <v>42171.725416666668</v>
      </c>
      <c r="T3596" s="16">
        <f t="shared" si="227"/>
        <v>42201.725416666668</v>
      </c>
    </row>
    <row r="3597" spans="1:20" ht="48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102</v>
      </c>
      <c r="P3597">
        <f t="shared" si="225"/>
        <v>145.65</v>
      </c>
      <c r="Q3597" s="10" t="s">
        <v>8322</v>
      </c>
      <c r="R3597" t="s">
        <v>8323</v>
      </c>
      <c r="S3597" s="16">
        <f t="shared" si="226"/>
        <v>42521.010370370372</v>
      </c>
      <c r="T3597" s="16">
        <f t="shared" si="227"/>
        <v>42543.163194444445</v>
      </c>
    </row>
    <row r="3598" spans="1:20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24"/>
        <v>102</v>
      </c>
      <c r="P3598">
        <f t="shared" si="225"/>
        <v>99</v>
      </c>
      <c r="Q3598" s="10" t="s">
        <v>8322</v>
      </c>
      <c r="R3598" t="s">
        <v>8323</v>
      </c>
      <c r="S3598" s="16">
        <f t="shared" si="226"/>
        <v>42460.335312499999</v>
      </c>
      <c r="T3598" s="16">
        <f t="shared" si="227"/>
        <v>42488.249305555553</v>
      </c>
    </row>
    <row r="3599" spans="1:20" ht="32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 t="shared" si="224"/>
        <v>105</v>
      </c>
      <c r="P3599">
        <f t="shared" si="225"/>
        <v>86.23</v>
      </c>
      <c r="Q3599" s="10" t="s">
        <v>8322</v>
      </c>
      <c r="R3599" t="s">
        <v>8323</v>
      </c>
      <c r="S3599" s="16">
        <f t="shared" si="226"/>
        <v>42165.993125000001</v>
      </c>
      <c r="T3599" s="16">
        <f t="shared" si="227"/>
        <v>42187.993125000001</v>
      </c>
    </row>
    <row r="3600" spans="1:20" ht="48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 t="shared" si="224"/>
        <v>100</v>
      </c>
      <c r="P3600">
        <f t="shared" si="225"/>
        <v>119.64</v>
      </c>
      <c r="Q3600" s="10" t="s">
        <v>8322</v>
      </c>
      <c r="R3600" t="s">
        <v>8323</v>
      </c>
      <c r="S3600" s="16">
        <f t="shared" si="226"/>
        <v>42510.798854166671</v>
      </c>
      <c r="T3600" s="16">
        <f t="shared" si="227"/>
        <v>42533.708333333328</v>
      </c>
    </row>
    <row r="3601" spans="1:20" ht="48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 t="shared" si="224"/>
        <v>160</v>
      </c>
      <c r="P3601">
        <f t="shared" si="225"/>
        <v>40.29</v>
      </c>
      <c r="Q3601" s="10" t="s">
        <v>8322</v>
      </c>
      <c r="R3601" t="s">
        <v>8323</v>
      </c>
      <c r="S3601" s="16">
        <f t="shared" si="226"/>
        <v>41793.668761574074</v>
      </c>
      <c r="T3601" s="16">
        <f t="shared" si="227"/>
        <v>41823.668761574074</v>
      </c>
    </row>
    <row r="3602" spans="1:20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24"/>
        <v>119</v>
      </c>
      <c r="P3602">
        <f t="shared" si="225"/>
        <v>176.09</v>
      </c>
      <c r="Q3602" s="10" t="s">
        <v>8322</v>
      </c>
      <c r="R3602" t="s">
        <v>8323</v>
      </c>
      <c r="S3602" s="16">
        <f t="shared" si="226"/>
        <v>41964.716319444444</v>
      </c>
      <c r="T3602" s="16">
        <f t="shared" si="227"/>
        <v>41994.716319444444</v>
      </c>
    </row>
    <row r="3603" spans="1:20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24"/>
        <v>108</v>
      </c>
      <c r="P3603">
        <f t="shared" si="225"/>
        <v>126.55</v>
      </c>
      <c r="Q3603" s="10" t="s">
        <v>8322</v>
      </c>
      <c r="R3603" t="s">
        <v>8323</v>
      </c>
      <c r="S3603" s="16">
        <f t="shared" si="226"/>
        <v>42157.591064814813</v>
      </c>
      <c r="T3603" s="16">
        <f t="shared" si="227"/>
        <v>42179.083333333328</v>
      </c>
    </row>
    <row r="3604" spans="1:20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24"/>
        <v>1</v>
      </c>
      <c r="P3604">
        <f t="shared" si="225"/>
        <v>34.950000000000003</v>
      </c>
      <c r="Q3604" s="10" t="s">
        <v>8322</v>
      </c>
      <c r="R3604" t="s">
        <v>8323</v>
      </c>
      <c r="S3604" s="16">
        <f t="shared" si="226"/>
        <v>42718.963599537034</v>
      </c>
      <c r="T3604" s="16">
        <f t="shared" si="227"/>
        <v>42748.961805555555</v>
      </c>
    </row>
    <row r="3605" spans="1:20" ht="48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 t="shared" si="224"/>
        <v>109</v>
      </c>
      <c r="P3605">
        <f t="shared" si="225"/>
        <v>29.26</v>
      </c>
      <c r="Q3605" s="10" t="s">
        <v>8322</v>
      </c>
      <c r="R3605" t="s">
        <v>8323</v>
      </c>
      <c r="S3605" s="16">
        <f t="shared" si="226"/>
        <v>42492.717233796298</v>
      </c>
      <c r="T3605" s="16">
        <f t="shared" si="227"/>
        <v>42522.717233796298</v>
      </c>
    </row>
    <row r="3606" spans="1:20" ht="32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 t="shared" si="224"/>
        <v>109</v>
      </c>
      <c r="P3606">
        <f t="shared" si="225"/>
        <v>44.19</v>
      </c>
      <c r="Q3606" s="10" t="s">
        <v>8322</v>
      </c>
      <c r="R3606" t="s">
        <v>8323</v>
      </c>
      <c r="S3606" s="16">
        <f t="shared" si="226"/>
        <v>42086.614942129629</v>
      </c>
      <c r="T3606" s="16">
        <f t="shared" si="227"/>
        <v>42117.290972222225</v>
      </c>
    </row>
    <row r="3607" spans="1:20" ht="48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 t="shared" si="224"/>
        <v>124</v>
      </c>
      <c r="P3607">
        <f t="shared" si="225"/>
        <v>135.63</v>
      </c>
      <c r="Q3607" s="10" t="s">
        <v>8322</v>
      </c>
      <c r="R3607" t="s">
        <v>8323</v>
      </c>
      <c r="S3607" s="16">
        <f t="shared" si="226"/>
        <v>42169.814340277779</v>
      </c>
      <c r="T3607" s="16">
        <f t="shared" si="227"/>
        <v>42199.814340277779</v>
      </c>
    </row>
    <row r="3608" spans="1:20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 t="shared" si="224"/>
        <v>130</v>
      </c>
      <c r="P3608">
        <f t="shared" si="225"/>
        <v>42.21</v>
      </c>
      <c r="Q3608" s="10" t="s">
        <v>8322</v>
      </c>
      <c r="R3608" t="s">
        <v>8323</v>
      </c>
      <c r="S3608" s="16">
        <f t="shared" si="226"/>
        <v>42566.441203703704</v>
      </c>
      <c r="T3608" s="16">
        <f t="shared" si="227"/>
        <v>42582.458333333328</v>
      </c>
    </row>
    <row r="3609" spans="1:20" ht="48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 t="shared" si="224"/>
        <v>111</v>
      </c>
      <c r="P3609">
        <f t="shared" si="225"/>
        <v>125.81</v>
      </c>
      <c r="Q3609" s="10" t="s">
        <v>8322</v>
      </c>
      <c r="R3609" t="s">
        <v>8323</v>
      </c>
      <c r="S3609" s="16">
        <f t="shared" si="226"/>
        <v>41853.240208333329</v>
      </c>
      <c r="T3609" s="16">
        <f t="shared" si="227"/>
        <v>41876.207638888889</v>
      </c>
    </row>
    <row r="3610" spans="1:20" ht="48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 t="shared" si="224"/>
        <v>18</v>
      </c>
      <c r="P3610">
        <f t="shared" si="225"/>
        <v>36.590000000000003</v>
      </c>
      <c r="Q3610" s="10" t="s">
        <v>8322</v>
      </c>
      <c r="R3610" t="s">
        <v>8323</v>
      </c>
      <c r="S3610" s="16">
        <f t="shared" si="226"/>
        <v>42606.056863425925</v>
      </c>
      <c r="T3610" s="16">
        <f t="shared" si="227"/>
        <v>42620.056863425925</v>
      </c>
    </row>
    <row r="3611" spans="1:20" ht="32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 t="shared" si="224"/>
        <v>106</v>
      </c>
      <c r="P3611">
        <f t="shared" si="225"/>
        <v>78.94</v>
      </c>
      <c r="Q3611" s="10" t="s">
        <v>8322</v>
      </c>
      <c r="R3611" t="s">
        <v>8323</v>
      </c>
      <c r="S3611" s="16">
        <f t="shared" si="226"/>
        <v>42585.523842592593</v>
      </c>
      <c r="T3611" s="16">
        <f t="shared" si="227"/>
        <v>42599.165972222225</v>
      </c>
    </row>
    <row r="3612" spans="1:20" ht="64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 t="shared" si="224"/>
        <v>101</v>
      </c>
      <c r="P3612">
        <f t="shared" si="225"/>
        <v>33.99</v>
      </c>
      <c r="Q3612" s="10" t="s">
        <v>8322</v>
      </c>
      <c r="R3612" t="s">
        <v>8323</v>
      </c>
      <c r="S3612" s="16">
        <f t="shared" si="226"/>
        <v>40478.263923611114</v>
      </c>
      <c r="T3612" s="16">
        <f t="shared" si="227"/>
        <v>40568.166666666664</v>
      </c>
    </row>
    <row r="3613" spans="1:20" ht="32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 t="shared" si="224"/>
        <v>100</v>
      </c>
      <c r="P3613">
        <f t="shared" si="225"/>
        <v>103.35</v>
      </c>
      <c r="Q3613" s="10" t="s">
        <v>8322</v>
      </c>
      <c r="R3613" t="s">
        <v>8323</v>
      </c>
      <c r="S3613" s="16">
        <f t="shared" si="226"/>
        <v>41862.83997685185</v>
      </c>
      <c r="T3613" s="16">
        <f t="shared" si="227"/>
        <v>41892.83997685185</v>
      </c>
    </row>
    <row r="3614" spans="1:20" ht="48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122</v>
      </c>
      <c r="P3614">
        <f t="shared" si="225"/>
        <v>75.09</v>
      </c>
      <c r="Q3614" s="10" t="s">
        <v>8322</v>
      </c>
      <c r="R3614" t="s">
        <v>8323</v>
      </c>
      <c r="S3614" s="16">
        <f t="shared" si="226"/>
        <v>42452.876909722225</v>
      </c>
      <c r="T3614" s="16">
        <f t="shared" si="227"/>
        <v>42473.876909722225</v>
      </c>
    </row>
    <row r="3615" spans="1:20" ht="48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 t="shared" si="224"/>
        <v>105</v>
      </c>
      <c r="P3615">
        <f t="shared" si="225"/>
        <v>32.97</v>
      </c>
      <c r="Q3615" s="10" t="s">
        <v>8322</v>
      </c>
      <c r="R3615" t="s">
        <v>8323</v>
      </c>
      <c r="S3615" s="16">
        <f t="shared" si="226"/>
        <v>42148.676851851851</v>
      </c>
      <c r="T3615" s="16">
        <f t="shared" si="227"/>
        <v>42170.676851851851</v>
      </c>
    </row>
    <row r="3616" spans="1:20" ht="48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 t="shared" si="224"/>
        <v>104</v>
      </c>
      <c r="P3616">
        <f t="shared" si="225"/>
        <v>71.67</v>
      </c>
      <c r="Q3616" s="10" t="s">
        <v>8322</v>
      </c>
      <c r="R3616" t="s">
        <v>8323</v>
      </c>
      <c r="S3616" s="16">
        <f t="shared" si="226"/>
        <v>42302.701516203699</v>
      </c>
      <c r="T3616" s="16">
        <f t="shared" si="227"/>
        <v>42337.958333333328</v>
      </c>
    </row>
    <row r="3617" spans="1:20" ht="48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 t="shared" si="224"/>
        <v>107</v>
      </c>
      <c r="P3617">
        <f t="shared" si="225"/>
        <v>71.73</v>
      </c>
      <c r="Q3617" s="10" t="s">
        <v>8322</v>
      </c>
      <c r="R3617" t="s">
        <v>8323</v>
      </c>
      <c r="S3617" s="16">
        <f t="shared" si="226"/>
        <v>42275.731666666667</v>
      </c>
      <c r="T3617" s="16">
        <f t="shared" si="227"/>
        <v>42305.731666666667</v>
      </c>
    </row>
    <row r="3618" spans="1:20" ht="48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 t="shared" si="224"/>
        <v>101</v>
      </c>
      <c r="P3618">
        <f t="shared" si="225"/>
        <v>76.650000000000006</v>
      </c>
      <c r="Q3618" s="10" t="s">
        <v>8322</v>
      </c>
      <c r="R3618" t="s">
        <v>8323</v>
      </c>
      <c r="S3618" s="16">
        <f t="shared" si="226"/>
        <v>42559.431203703702</v>
      </c>
      <c r="T3618" s="16">
        <f t="shared" si="227"/>
        <v>42583.957638888889</v>
      </c>
    </row>
    <row r="3619" spans="1:20" ht="32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 t="shared" si="224"/>
        <v>127</v>
      </c>
      <c r="P3619">
        <f t="shared" si="225"/>
        <v>72.95</v>
      </c>
      <c r="Q3619" s="10" t="s">
        <v>8322</v>
      </c>
      <c r="R3619" t="s">
        <v>8323</v>
      </c>
      <c r="S3619" s="16">
        <f t="shared" si="226"/>
        <v>42420.019097222219</v>
      </c>
      <c r="T3619" s="16">
        <f t="shared" si="227"/>
        <v>42479.977430555555</v>
      </c>
    </row>
    <row r="3620" spans="1:20" ht="48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 t="shared" si="224"/>
        <v>101</v>
      </c>
      <c r="P3620">
        <f t="shared" si="225"/>
        <v>88.25</v>
      </c>
      <c r="Q3620" s="10" t="s">
        <v>8322</v>
      </c>
      <c r="R3620" t="s">
        <v>8323</v>
      </c>
      <c r="S3620" s="16">
        <f t="shared" si="226"/>
        <v>41820.62809027778</v>
      </c>
      <c r="T3620" s="16">
        <f t="shared" si="227"/>
        <v>41841.165972222225</v>
      </c>
    </row>
    <row r="3621" spans="1:20" ht="48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 t="shared" si="224"/>
        <v>111</v>
      </c>
      <c r="P3621">
        <f t="shared" si="225"/>
        <v>58.79</v>
      </c>
      <c r="Q3621" s="10" t="s">
        <v>8322</v>
      </c>
      <c r="R3621" t="s">
        <v>8323</v>
      </c>
      <c r="S3621" s="16">
        <f t="shared" si="226"/>
        <v>42633.116851851853</v>
      </c>
      <c r="T3621" s="16">
        <f t="shared" si="227"/>
        <v>42663.116851851853</v>
      </c>
    </row>
    <row r="3622" spans="1:20" ht="48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 t="shared" si="224"/>
        <v>107</v>
      </c>
      <c r="P3622">
        <f t="shared" si="225"/>
        <v>62.67</v>
      </c>
      <c r="Q3622" s="10" t="s">
        <v>8322</v>
      </c>
      <c r="R3622" t="s">
        <v>8323</v>
      </c>
      <c r="S3622" s="16">
        <f t="shared" si="226"/>
        <v>42490.133877314816</v>
      </c>
      <c r="T3622" s="16">
        <f t="shared" si="227"/>
        <v>42527.083333333328</v>
      </c>
    </row>
    <row r="3623" spans="1:20" ht="48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103</v>
      </c>
      <c r="P3623">
        <f t="shared" si="225"/>
        <v>132.96</v>
      </c>
      <c r="Q3623" s="10" t="s">
        <v>8322</v>
      </c>
      <c r="R3623" t="s">
        <v>8323</v>
      </c>
      <c r="S3623" s="16">
        <f t="shared" si="226"/>
        <v>42036.995590277773</v>
      </c>
      <c r="T3623" s="16">
        <f t="shared" si="227"/>
        <v>42094.536111111112</v>
      </c>
    </row>
    <row r="3624" spans="1:20" ht="48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24"/>
        <v>105</v>
      </c>
      <c r="P3624">
        <f t="shared" si="225"/>
        <v>79.540000000000006</v>
      </c>
      <c r="Q3624" s="10" t="s">
        <v>8322</v>
      </c>
      <c r="R3624" t="s">
        <v>8323</v>
      </c>
      <c r="S3624" s="16">
        <f t="shared" si="226"/>
        <v>42341.180636574078</v>
      </c>
      <c r="T3624" s="16">
        <f t="shared" si="227"/>
        <v>42373.180636574078</v>
      </c>
    </row>
    <row r="3625" spans="1:20" ht="48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 t="shared" si="224"/>
        <v>0</v>
      </c>
      <c r="P3625">
        <f t="shared" si="225"/>
        <v>10</v>
      </c>
      <c r="Q3625" s="10" t="s">
        <v>8322</v>
      </c>
      <c r="R3625" t="s">
        <v>8323</v>
      </c>
      <c r="S3625" s="16">
        <f t="shared" si="226"/>
        <v>41863.527326388888</v>
      </c>
      <c r="T3625" s="16">
        <f t="shared" si="227"/>
        <v>41893.527326388888</v>
      </c>
    </row>
    <row r="3626" spans="1:20" ht="48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 t="shared" si="224"/>
        <v>1</v>
      </c>
      <c r="P3626">
        <f t="shared" si="225"/>
        <v>7.25</v>
      </c>
      <c r="Q3626" s="10" t="s">
        <v>8322</v>
      </c>
      <c r="R3626" t="s">
        <v>8323</v>
      </c>
      <c r="S3626" s="16">
        <f t="shared" si="226"/>
        <v>42417.675879629634</v>
      </c>
      <c r="T3626" s="16">
        <f t="shared" si="227"/>
        <v>42475.686111111107</v>
      </c>
    </row>
    <row r="3627" spans="1:20" ht="48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 t="shared" si="224"/>
        <v>22</v>
      </c>
      <c r="P3627">
        <f t="shared" si="225"/>
        <v>129.16999999999999</v>
      </c>
      <c r="Q3627" s="10" t="s">
        <v>8322</v>
      </c>
      <c r="R3627" t="s">
        <v>8323</v>
      </c>
      <c r="S3627" s="16">
        <f t="shared" si="226"/>
        <v>42310.968518518523</v>
      </c>
      <c r="T3627" s="16">
        <f t="shared" si="227"/>
        <v>42333.958333333328</v>
      </c>
    </row>
    <row r="3628" spans="1:20" ht="48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1</v>
      </c>
      <c r="P3628">
        <f t="shared" si="225"/>
        <v>18.5</v>
      </c>
      <c r="Q3628" s="10" t="s">
        <v>8322</v>
      </c>
      <c r="R3628" t="s">
        <v>8323</v>
      </c>
      <c r="S3628" s="16">
        <f t="shared" si="226"/>
        <v>42078.34520833334</v>
      </c>
      <c r="T3628" s="16">
        <f t="shared" si="227"/>
        <v>42133.166666666672</v>
      </c>
    </row>
    <row r="3629" spans="1:20" ht="48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 t="shared" si="224"/>
        <v>22</v>
      </c>
      <c r="P3629">
        <f t="shared" si="225"/>
        <v>126.5</v>
      </c>
      <c r="Q3629" s="10" t="s">
        <v>8322</v>
      </c>
      <c r="R3629" t="s">
        <v>8323</v>
      </c>
      <c r="S3629" s="16">
        <f t="shared" si="226"/>
        <v>42353.761759259258</v>
      </c>
      <c r="T3629" s="16">
        <f t="shared" si="227"/>
        <v>42383.761759259258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8322</v>
      </c>
      <c r="R3630" t="s">
        <v>8358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8322</v>
      </c>
      <c r="R3631" t="s">
        <v>8358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8322</v>
      </c>
      <c r="R3632" t="s">
        <v>8358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8322</v>
      </c>
      <c r="R3633" t="s">
        <v>8358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8322</v>
      </c>
      <c r="R3634" t="s">
        <v>8358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8322</v>
      </c>
      <c r="R3635" t="s">
        <v>8358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8322</v>
      </c>
      <c r="R3636" t="s">
        <v>8358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8322</v>
      </c>
      <c r="R3637" t="s">
        <v>8358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8322</v>
      </c>
      <c r="R3638" t="s">
        <v>8358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8322</v>
      </c>
      <c r="R3639" t="s">
        <v>8358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8322</v>
      </c>
      <c r="R3640" t="s">
        <v>8358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8322</v>
      </c>
      <c r="R3641" t="s">
        <v>8358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28">ROUND(E3642/D3642*100,0)</f>
        <v>6</v>
      </c>
      <c r="P3642">
        <f t="shared" ref="P3642:P3705" si="229">IFERROR(ROUND(E3642/L3642,2),0)</f>
        <v>18.329999999999998</v>
      </c>
      <c r="Q3642" s="10" t="s">
        <v>8322</v>
      </c>
      <c r="R3642" t="s">
        <v>8358</v>
      </c>
      <c r="S3642" s="16">
        <f t="shared" ref="S3642:S3705" si="230">(((J3642/60)/60)/24)+DATE(1970,1,1)</f>
        <v>42104.781597222223</v>
      </c>
      <c r="T3642" s="16">
        <f t="shared" ref="T3642:T3705" si="231">(((I3642/60)/60)/24)+DATE(1970,1,1)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0" t="s">
        <v>8322</v>
      </c>
      <c r="R3643" t="s">
        <v>8358</v>
      </c>
      <c r="S3643" s="16">
        <f t="shared" si="230"/>
        <v>41899.627071759263</v>
      </c>
      <c r="T3643" s="16">
        <f t="shared" si="23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0" t="s">
        <v>8322</v>
      </c>
      <c r="R3644" t="s">
        <v>8358</v>
      </c>
      <c r="S3644" s="16">
        <f t="shared" si="230"/>
        <v>42297.816284722227</v>
      </c>
      <c r="T3644" s="16">
        <f t="shared" si="23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0" t="s">
        <v>8322</v>
      </c>
      <c r="R3645" t="s">
        <v>8358</v>
      </c>
      <c r="S3645" s="16">
        <f t="shared" si="230"/>
        <v>42285.143969907411</v>
      </c>
      <c r="T3645" s="16">
        <f t="shared" si="23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0" t="s">
        <v>8322</v>
      </c>
      <c r="R3646" t="s">
        <v>8358</v>
      </c>
      <c r="S3646" s="16">
        <f t="shared" si="230"/>
        <v>42409.241747685184</v>
      </c>
      <c r="T3646" s="16">
        <f t="shared" si="23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0" t="s">
        <v>8322</v>
      </c>
      <c r="R3647" t="s">
        <v>8358</v>
      </c>
      <c r="S3647" s="16">
        <f t="shared" si="230"/>
        <v>42665.970347222217</v>
      </c>
      <c r="T3647" s="16">
        <f t="shared" si="23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0" t="s">
        <v>8322</v>
      </c>
      <c r="R3648" t="s">
        <v>8358</v>
      </c>
      <c r="S3648" s="16">
        <f t="shared" si="230"/>
        <v>42140.421319444446</v>
      </c>
      <c r="T3648" s="16">
        <f t="shared" si="23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0" t="s">
        <v>8322</v>
      </c>
      <c r="R3649" t="s">
        <v>8358</v>
      </c>
      <c r="S3649" s="16">
        <f t="shared" si="230"/>
        <v>42598.749155092592</v>
      </c>
      <c r="T3649" s="16">
        <f t="shared" si="231"/>
        <v>42643.749155092592</v>
      </c>
    </row>
    <row r="3650" spans="1:20" ht="48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 t="shared" si="228"/>
        <v>0</v>
      </c>
      <c r="P3650">
        <f t="shared" si="229"/>
        <v>10</v>
      </c>
      <c r="Q3650" s="10" t="s">
        <v>8322</v>
      </c>
      <c r="R3650" t="s">
        <v>8323</v>
      </c>
      <c r="S3650" s="16">
        <f t="shared" si="230"/>
        <v>42058.603877314818</v>
      </c>
      <c r="T3650" s="16">
        <f t="shared" si="231"/>
        <v>42087.165972222225</v>
      </c>
    </row>
    <row r="3651" spans="1:20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28"/>
        <v>11</v>
      </c>
      <c r="P3651">
        <f t="shared" si="229"/>
        <v>80</v>
      </c>
      <c r="Q3651" s="10" t="s">
        <v>8322</v>
      </c>
      <c r="R3651" t="s">
        <v>8323</v>
      </c>
      <c r="S3651" s="16">
        <f t="shared" si="230"/>
        <v>42750.530312499999</v>
      </c>
      <c r="T3651" s="16">
        <f t="shared" si="231"/>
        <v>42794.368749999994</v>
      </c>
    </row>
    <row r="3652" spans="1:20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28"/>
        <v>108</v>
      </c>
      <c r="P3652">
        <f t="shared" si="229"/>
        <v>46.61</v>
      </c>
      <c r="Q3652" s="10" t="s">
        <v>8322</v>
      </c>
      <c r="R3652" t="s">
        <v>8323</v>
      </c>
      <c r="S3652" s="16">
        <f t="shared" si="230"/>
        <v>41884.056747685187</v>
      </c>
      <c r="T3652" s="16">
        <f t="shared" si="231"/>
        <v>41903.083333333336</v>
      </c>
    </row>
    <row r="3653" spans="1:20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28"/>
        <v>3</v>
      </c>
      <c r="P3653">
        <f t="shared" si="229"/>
        <v>23.75</v>
      </c>
      <c r="Q3653" s="10" t="s">
        <v>8322</v>
      </c>
      <c r="R3653" t="s">
        <v>8323</v>
      </c>
      <c r="S3653" s="16">
        <f t="shared" si="230"/>
        <v>42446.060694444444</v>
      </c>
      <c r="T3653" s="16">
        <f t="shared" si="231"/>
        <v>42461.165972222225</v>
      </c>
    </row>
    <row r="3654" spans="1:20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28"/>
        <v>105</v>
      </c>
      <c r="P3654">
        <f t="shared" si="229"/>
        <v>114.29</v>
      </c>
      <c r="Q3654" s="10" t="s">
        <v>8322</v>
      </c>
      <c r="R3654" t="s">
        <v>8323</v>
      </c>
      <c r="S3654" s="16">
        <f t="shared" si="230"/>
        <v>42268.009224537032</v>
      </c>
      <c r="T3654" s="16">
        <f t="shared" si="231"/>
        <v>42303.009224537032</v>
      </c>
    </row>
    <row r="3655" spans="1:20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28"/>
        <v>139</v>
      </c>
      <c r="P3655">
        <f t="shared" si="229"/>
        <v>116.65</v>
      </c>
      <c r="Q3655" s="10" t="s">
        <v>8322</v>
      </c>
      <c r="R3655" t="s">
        <v>8323</v>
      </c>
      <c r="S3655" s="16">
        <f t="shared" si="230"/>
        <v>42185.521087962959</v>
      </c>
      <c r="T3655" s="16">
        <f t="shared" si="231"/>
        <v>42215.521087962959</v>
      </c>
    </row>
    <row r="3656" spans="1:20" ht="48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 t="shared" si="228"/>
        <v>100</v>
      </c>
      <c r="P3656">
        <f t="shared" si="229"/>
        <v>129.03</v>
      </c>
      <c r="Q3656" s="10" t="s">
        <v>8322</v>
      </c>
      <c r="R3656" t="s">
        <v>8323</v>
      </c>
      <c r="S3656" s="16">
        <f t="shared" si="230"/>
        <v>42676.065150462964</v>
      </c>
      <c r="T3656" s="16">
        <f t="shared" si="231"/>
        <v>42721.290972222225</v>
      </c>
    </row>
    <row r="3657" spans="1:20" ht="48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 t="shared" si="228"/>
        <v>100</v>
      </c>
      <c r="P3657">
        <f t="shared" si="229"/>
        <v>65.87</v>
      </c>
      <c r="Q3657" s="10" t="s">
        <v>8322</v>
      </c>
      <c r="R3657" t="s">
        <v>8323</v>
      </c>
      <c r="S3657" s="16">
        <f t="shared" si="230"/>
        <v>42561.154664351852</v>
      </c>
      <c r="T3657" s="16">
        <f t="shared" si="231"/>
        <v>42592.166666666672</v>
      </c>
    </row>
    <row r="3658" spans="1:20" ht="48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 t="shared" si="228"/>
        <v>7</v>
      </c>
      <c r="P3658">
        <f t="shared" si="229"/>
        <v>29.56</v>
      </c>
      <c r="Q3658" s="10" t="s">
        <v>8322</v>
      </c>
      <c r="R3658" t="s">
        <v>8323</v>
      </c>
      <c r="S3658" s="16">
        <f t="shared" si="230"/>
        <v>42480.800648148142</v>
      </c>
      <c r="T3658" s="16">
        <f t="shared" si="231"/>
        <v>42540.800648148142</v>
      </c>
    </row>
    <row r="3659" spans="1:20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28"/>
        <v>101</v>
      </c>
      <c r="P3659">
        <f t="shared" si="229"/>
        <v>98.54</v>
      </c>
      <c r="Q3659" s="10" t="s">
        <v>8322</v>
      </c>
      <c r="R3659" t="s">
        <v>8323</v>
      </c>
      <c r="S3659" s="16">
        <f t="shared" si="230"/>
        <v>41829.788252314815</v>
      </c>
      <c r="T3659" s="16">
        <f t="shared" si="231"/>
        <v>41839.208333333336</v>
      </c>
    </row>
    <row r="3660" spans="1:20" ht="48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 t="shared" si="228"/>
        <v>127</v>
      </c>
      <c r="P3660">
        <f t="shared" si="229"/>
        <v>80.73</v>
      </c>
      <c r="Q3660" s="10" t="s">
        <v>8322</v>
      </c>
      <c r="R3660" t="s">
        <v>8323</v>
      </c>
      <c r="S3660" s="16">
        <f t="shared" si="230"/>
        <v>41799.685902777775</v>
      </c>
      <c r="T3660" s="16">
        <f t="shared" si="231"/>
        <v>41827.083333333336</v>
      </c>
    </row>
    <row r="3661" spans="1:20" ht="32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 t="shared" si="228"/>
        <v>126</v>
      </c>
      <c r="P3661">
        <f t="shared" si="229"/>
        <v>53.72</v>
      </c>
      <c r="Q3661" s="10" t="s">
        <v>8322</v>
      </c>
      <c r="R3661" t="s">
        <v>8323</v>
      </c>
      <c r="S3661" s="16">
        <f t="shared" si="230"/>
        <v>41829.795729166668</v>
      </c>
      <c r="T3661" s="16">
        <f t="shared" si="231"/>
        <v>41859.795729166668</v>
      </c>
    </row>
    <row r="3662" spans="1:20" ht="48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 t="shared" si="228"/>
        <v>103</v>
      </c>
      <c r="P3662">
        <f t="shared" si="229"/>
        <v>36.61</v>
      </c>
      <c r="Q3662" s="10" t="s">
        <v>8322</v>
      </c>
      <c r="R3662" t="s">
        <v>8323</v>
      </c>
      <c r="S3662" s="16">
        <f t="shared" si="230"/>
        <v>42155.696793981479</v>
      </c>
      <c r="T3662" s="16">
        <f t="shared" si="231"/>
        <v>42190.696793981479</v>
      </c>
    </row>
    <row r="3663" spans="1:20" ht="48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 t="shared" si="228"/>
        <v>100</v>
      </c>
      <c r="P3663">
        <f t="shared" si="229"/>
        <v>34.92</v>
      </c>
      <c r="Q3663" s="10" t="s">
        <v>8322</v>
      </c>
      <c r="R3663" t="s">
        <v>8323</v>
      </c>
      <c r="S3663" s="16">
        <f t="shared" si="230"/>
        <v>42734.789444444439</v>
      </c>
      <c r="T3663" s="16">
        <f t="shared" si="231"/>
        <v>42767.979861111111</v>
      </c>
    </row>
    <row r="3664" spans="1:20" ht="48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 t="shared" si="228"/>
        <v>107</v>
      </c>
      <c r="P3664">
        <f t="shared" si="229"/>
        <v>204.57</v>
      </c>
      <c r="Q3664" s="10" t="s">
        <v>8322</v>
      </c>
      <c r="R3664" t="s">
        <v>8323</v>
      </c>
      <c r="S3664" s="16">
        <f t="shared" si="230"/>
        <v>42611.801412037035</v>
      </c>
      <c r="T3664" s="16">
        <f t="shared" si="231"/>
        <v>42627.791666666672</v>
      </c>
    </row>
    <row r="3665" spans="1:20" ht="48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 t="shared" si="228"/>
        <v>102</v>
      </c>
      <c r="P3665">
        <f t="shared" si="229"/>
        <v>204.05</v>
      </c>
      <c r="Q3665" s="10" t="s">
        <v>8322</v>
      </c>
      <c r="R3665" t="s">
        <v>8323</v>
      </c>
      <c r="S3665" s="16">
        <f t="shared" si="230"/>
        <v>42186.855879629627</v>
      </c>
      <c r="T3665" s="16">
        <f t="shared" si="231"/>
        <v>42216.855879629627</v>
      </c>
    </row>
    <row r="3666" spans="1:20" ht="48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 t="shared" si="228"/>
        <v>110</v>
      </c>
      <c r="P3666">
        <f t="shared" si="229"/>
        <v>49.44</v>
      </c>
      <c r="Q3666" s="10" t="s">
        <v>8322</v>
      </c>
      <c r="R3666" t="s">
        <v>8323</v>
      </c>
      <c r="S3666" s="16">
        <f t="shared" si="230"/>
        <v>42466.303715277783</v>
      </c>
      <c r="T3666" s="16">
        <f t="shared" si="231"/>
        <v>42496.303715277783</v>
      </c>
    </row>
    <row r="3667" spans="1:20" ht="32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 t="shared" si="228"/>
        <v>106</v>
      </c>
      <c r="P3667">
        <f t="shared" si="229"/>
        <v>184.78</v>
      </c>
      <c r="Q3667" s="10" t="s">
        <v>8322</v>
      </c>
      <c r="R3667" t="s">
        <v>8323</v>
      </c>
      <c r="S3667" s="16">
        <f t="shared" si="230"/>
        <v>42746.057106481487</v>
      </c>
      <c r="T3667" s="16">
        <f t="shared" si="231"/>
        <v>42791.057106481487</v>
      </c>
    </row>
    <row r="3668" spans="1:20" ht="48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 t="shared" si="228"/>
        <v>102</v>
      </c>
      <c r="P3668">
        <f t="shared" si="229"/>
        <v>85.21</v>
      </c>
      <c r="Q3668" s="10" t="s">
        <v>8322</v>
      </c>
      <c r="R3668" t="s">
        <v>8323</v>
      </c>
      <c r="S3668" s="16">
        <f t="shared" si="230"/>
        <v>42044.184988425928</v>
      </c>
      <c r="T3668" s="16">
        <f t="shared" si="231"/>
        <v>42074.143321759257</v>
      </c>
    </row>
    <row r="3669" spans="1:20" ht="48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 t="shared" si="228"/>
        <v>111</v>
      </c>
      <c r="P3669">
        <f t="shared" si="229"/>
        <v>68.349999999999994</v>
      </c>
      <c r="Q3669" s="10" t="s">
        <v>8322</v>
      </c>
      <c r="R3669" t="s">
        <v>8323</v>
      </c>
      <c r="S3669" s="16">
        <f t="shared" si="230"/>
        <v>41941.75203703704</v>
      </c>
      <c r="T3669" s="16">
        <f t="shared" si="231"/>
        <v>41964.708333333328</v>
      </c>
    </row>
    <row r="3670" spans="1:20" ht="48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 t="shared" si="228"/>
        <v>120</v>
      </c>
      <c r="P3670">
        <f t="shared" si="229"/>
        <v>159.47</v>
      </c>
      <c r="Q3670" s="10" t="s">
        <v>8322</v>
      </c>
      <c r="R3670" t="s">
        <v>8323</v>
      </c>
      <c r="S3670" s="16">
        <f t="shared" si="230"/>
        <v>42089.412557870368</v>
      </c>
      <c r="T3670" s="16">
        <f t="shared" si="231"/>
        <v>42117.770833333328</v>
      </c>
    </row>
    <row r="3671" spans="1:20" ht="48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 t="shared" si="228"/>
        <v>101</v>
      </c>
      <c r="P3671">
        <f t="shared" si="229"/>
        <v>72.05</v>
      </c>
      <c r="Q3671" s="10" t="s">
        <v>8322</v>
      </c>
      <c r="R3671" t="s">
        <v>8323</v>
      </c>
      <c r="S3671" s="16">
        <f t="shared" si="230"/>
        <v>41752.83457175926</v>
      </c>
      <c r="T3671" s="16">
        <f t="shared" si="231"/>
        <v>41782.83457175926</v>
      </c>
    </row>
    <row r="3672" spans="1:20" ht="48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 t="shared" si="228"/>
        <v>105</v>
      </c>
      <c r="P3672">
        <f t="shared" si="229"/>
        <v>136</v>
      </c>
      <c r="Q3672" s="10" t="s">
        <v>8322</v>
      </c>
      <c r="R3672" t="s">
        <v>8323</v>
      </c>
      <c r="S3672" s="16">
        <f t="shared" si="230"/>
        <v>42430.839398148149</v>
      </c>
      <c r="T3672" s="16">
        <f t="shared" si="231"/>
        <v>42445.165972222225</v>
      </c>
    </row>
    <row r="3673" spans="1:20" ht="48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 t="shared" si="228"/>
        <v>100</v>
      </c>
      <c r="P3673">
        <f t="shared" si="229"/>
        <v>307.69</v>
      </c>
      <c r="Q3673" s="10" t="s">
        <v>8322</v>
      </c>
      <c r="R3673" t="s">
        <v>8323</v>
      </c>
      <c r="S3673" s="16">
        <f t="shared" si="230"/>
        <v>41794.817523148151</v>
      </c>
      <c r="T3673" s="16">
        <f t="shared" si="231"/>
        <v>41824.458333333336</v>
      </c>
    </row>
    <row r="3674" spans="1:20" ht="48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 t="shared" si="228"/>
        <v>114</v>
      </c>
      <c r="P3674">
        <f t="shared" si="229"/>
        <v>56.83</v>
      </c>
      <c r="Q3674" s="10" t="s">
        <v>8322</v>
      </c>
      <c r="R3674" t="s">
        <v>8323</v>
      </c>
      <c r="S3674" s="16">
        <f t="shared" si="230"/>
        <v>42581.397546296299</v>
      </c>
      <c r="T3674" s="16">
        <f t="shared" si="231"/>
        <v>42638.958333333328</v>
      </c>
    </row>
    <row r="3675" spans="1:20" ht="48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 t="shared" si="228"/>
        <v>128</v>
      </c>
      <c r="P3675">
        <f t="shared" si="229"/>
        <v>82.26</v>
      </c>
      <c r="Q3675" s="10" t="s">
        <v>8322</v>
      </c>
      <c r="R3675" t="s">
        <v>8323</v>
      </c>
      <c r="S3675" s="16">
        <f t="shared" si="230"/>
        <v>42125.647534722222</v>
      </c>
      <c r="T3675" s="16">
        <f t="shared" si="231"/>
        <v>42150.647534722222</v>
      </c>
    </row>
    <row r="3676" spans="1:20" ht="48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 t="shared" si="228"/>
        <v>100</v>
      </c>
      <c r="P3676">
        <f t="shared" si="229"/>
        <v>81.67</v>
      </c>
      <c r="Q3676" s="10" t="s">
        <v>8322</v>
      </c>
      <c r="R3676" t="s">
        <v>8323</v>
      </c>
      <c r="S3676" s="16">
        <f t="shared" si="230"/>
        <v>42447.894432870366</v>
      </c>
      <c r="T3676" s="16">
        <f t="shared" si="231"/>
        <v>42507.894432870366</v>
      </c>
    </row>
    <row r="3677" spans="1:20" ht="48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 t="shared" si="228"/>
        <v>102</v>
      </c>
      <c r="P3677">
        <f t="shared" si="229"/>
        <v>84.85</v>
      </c>
      <c r="Q3677" s="10" t="s">
        <v>8322</v>
      </c>
      <c r="R3677" t="s">
        <v>8323</v>
      </c>
      <c r="S3677" s="16">
        <f t="shared" si="230"/>
        <v>41846.667326388888</v>
      </c>
      <c r="T3677" s="16">
        <f t="shared" si="231"/>
        <v>41867.667326388888</v>
      </c>
    </row>
    <row r="3678" spans="1:20" ht="48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 t="shared" si="228"/>
        <v>114</v>
      </c>
      <c r="P3678">
        <f t="shared" si="229"/>
        <v>39.869999999999997</v>
      </c>
      <c r="Q3678" s="10" t="s">
        <v>8322</v>
      </c>
      <c r="R3678" t="s">
        <v>8323</v>
      </c>
      <c r="S3678" s="16">
        <f t="shared" si="230"/>
        <v>41914.295104166667</v>
      </c>
      <c r="T3678" s="16">
        <f t="shared" si="231"/>
        <v>41948.536111111112</v>
      </c>
    </row>
    <row r="3679" spans="1:20" ht="64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 t="shared" si="228"/>
        <v>100</v>
      </c>
      <c r="P3679">
        <f t="shared" si="229"/>
        <v>121.36</v>
      </c>
      <c r="Q3679" s="10" t="s">
        <v>8322</v>
      </c>
      <c r="R3679" t="s">
        <v>8323</v>
      </c>
      <c r="S3679" s="16">
        <f t="shared" si="230"/>
        <v>41995.870486111111</v>
      </c>
      <c r="T3679" s="16">
        <f t="shared" si="231"/>
        <v>42015.870486111111</v>
      </c>
    </row>
    <row r="3680" spans="1:20" ht="48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 t="shared" si="228"/>
        <v>101</v>
      </c>
      <c r="P3680">
        <f t="shared" si="229"/>
        <v>310</v>
      </c>
      <c r="Q3680" s="10" t="s">
        <v>8322</v>
      </c>
      <c r="R3680" t="s">
        <v>8323</v>
      </c>
      <c r="S3680" s="16">
        <f t="shared" si="230"/>
        <v>42102.866307870368</v>
      </c>
      <c r="T3680" s="16">
        <f t="shared" si="231"/>
        <v>42133.866307870368</v>
      </c>
    </row>
    <row r="3681" spans="1:20" ht="48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 t="shared" si="228"/>
        <v>20</v>
      </c>
      <c r="P3681">
        <f t="shared" si="229"/>
        <v>100.63</v>
      </c>
      <c r="Q3681" s="10" t="s">
        <v>8322</v>
      </c>
      <c r="R3681" t="s">
        <v>8323</v>
      </c>
      <c r="S3681" s="16">
        <f t="shared" si="230"/>
        <v>42548.449861111112</v>
      </c>
      <c r="T3681" s="16">
        <f t="shared" si="231"/>
        <v>42568.449861111112</v>
      </c>
    </row>
    <row r="3682" spans="1:20" ht="48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 t="shared" si="228"/>
        <v>1</v>
      </c>
      <c r="P3682">
        <f t="shared" si="229"/>
        <v>25</v>
      </c>
      <c r="Q3682" s="10" t="s">
        <v>8322</v>
      </c>
      <c r="R3682" t="s">
        <v>8323</v>
      </c>
      <c r="S3682" s="16">
        <f t="shared" si="230"/>
        <v>42439.702314814815</v>
      </c>
      <c r="T3682" s="16">
        <f t="shared" si="231"/>
        <v>42468.774305555555</v>
      </c>
    </row>
    <row r="3683" spans="1:20" ht="48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 t="shared" si="228"/>
        <v>0</v>
      </c>
      <c r="P3683">
        <f t="shared" si="229"/>
        <v>0</v>
      </c>
      <c r="Q3683" s="10" t="s">
        <v>8322</v>
      </c>
      <c r="R3683" t="s">
        <v>8323</v>
      </c>
      <c r="S3683" s="16">
        <f t="shared" si="230"/>
        <v>42282.655543981484</v>
      </c>
      <c r="T3683" s="16">
        <f t="shared" si="231"/>
        <v>42342.697210648148</v>
      </c>
    </row>
    <row r="3684" spans="1:20" ht="32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 t="shared" si="228"/>
        <v>1</v>
      </c>
      <c r="P3684">
        <f t="shared" si="229"/>
        <v>6.75</v>
      </c>
      <c r="Q3684" s="10" t="s">
        <v>8322</v>
      </c>
      <c r="R3684" t="s">
        <v>8323</v>
      </c>
      <c r="S3684" s="16">
        <f t="shared" si="230"/>
        <v>41833.951516203706</v>
      </c>
      <c r="T3684" s="16">
        <f t="shared" si="231"/>
        <v>41863.951516203706</v>
      </c>
    </row>
    <row r="3685" spans="1:20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28"/>
        <v>16</v>
      </c>
      <c r="P3685">
        <f t="shared" si="229"/>
        <v>53.75</v>
      </c>
      <c r="Q3685" s="10" t="s">
        <v>8322</v>
      </c>
      <c r="R3685" t="s">
        <v>8323</v>
      </c>
      <c r="S3685" s="16">
        <f t="shared" si="230"/>
        <v>42803.579224537039</v>
      </c>
      <c r="T3685" s="16">
        <f t="shared" si="231"/>
        <v>42833.537557870368</v>
      </c>
    </row>
    <row r="3686" spans="1:20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28"/>
        <v>114</v>
      </c>
      <c r="P3686">
        <f t="shared" si="229"/>
        <v>77.34</v>
      </c>
      <c r="Q3686" s="10" t="s">
        <v>8322</v>
      </c>
      <c r="R3686" t="s">
        <v>8323</v>
      </c>
      <c r="S3686" s="16">
        <f t="shared" si="230"/>
        <v>41375.702210648145</v>
      </c>
      <c r="T3686" s="16">
        <f t="shared" si="231"/>
        <v>41400.702210648145</v>
      </c>
    </row>
    <row r="3687" spans="1:20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28"/>
        <v>107</v>
      </c>
      <c r="P3687">
        <f t="shared" si="229"/>
        <v>100.22</v>
      </c>
      <c r="Q3687" s="10" t="s">
        <v>8322</v>
      </c>
      <c r="R3687" t="s">
        <v>8323</v>
      </c>
      <c r="S3687" s="16">
        <f t="shared" si="230"/>
        <v>41791.993414351848</v>
      </c>
      <c r="T3687" s="16">
        <f t="shared" si="231"/>
        <v>41821.993414351848</v>
      </c>
    </row>
    <row r="3688" spans="1:20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28"/>
        <v>103</v>
      </c>
      <c r="P3688">
        <f t="shared" si="229"/>
        <v>49.55</v>
      </c>
      <c r="Q3688" s="10" t="s">
        <v>8322</v>
      </c>
      <c r="R3688" t="s">
        <v>8323</v>
      </c>
      <c r="S3688" s="16">
        <f t="shared" si="230"/>
        <v>42465.491435185191</v>
      </c>
      <c r="T3688" s="16">
        <f t="shared" si="231"/>
        <v>42494.958333333328</v>
      </c>
    </row>
    <row r="3689" spans="1:20" ht="48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 t="shared" si="228"/>
        <v>100</v>
      </c>
      <c r="P3689">
        <f t="shared" si="229"/>
        <v>65.38</v>
      </c>
      <c r="Q3689" s="10" t="s">
        <v>8322</v>
      </c>
      <c r="R3689" t="s">
        <v>8323</v>
      </c>
      <c r="S3689" s="16">
        <f t="shared" si="230"/>
        <v>42208.84646990741</v>
      </c>
      <c r="T3689" s="16">
        <f t="shared" si="231"/>
        <v>42238.84646990741</v>
      </c>
    </row>
    <row r="3690" spans="1:20" ht="48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 t="shared" si="228"/>
        <v>0</v>
      </c>
      <c r="P3690">
        <f t="shared" si="229"/>
        <v>0</v>
      </c>
      <c r="Q3690" s="10" t="s">
        <v>8322</v>
      </c>
      <c r="R3690" t="s">
        <v>8323</v>
      </c>
      <c r="S3690" s="16">
        <f t="shared" si="230"/>
        <v>42390.002650462964</v>
      </c>
      <c r="T3690" s="16">
        <f t="shared" si="231"/>
        <v>42398.970138888893</v>
      </c>
    </row>
    <row r="3691" spans="1:20" ht="48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 t="shared" si="228"/>
        <v>102</v>
      </c>
      <c r="P3691">
        <f t="shared" si="229"/>
        <v>80.16</v>
      </c>
      <c r="Q3691" s="10" t="s">
        <v>8322</v>
      </c>
      <c r="R3691" t="s">
        <v>8323</v>
      </c>
      <c r="S3691" s="16">
        <f t="shared" si="230"/>
        <v>41841.26489583333</v>
      </c>
      <c r="T3691" s="16">
        <f t="shared" si="231"/>
        <v>41864.207638888889</v>
      </c>
    </row>
    <row r="3692" spans="1:20" ht="32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 t="shared" si="228"/>
        <v>116</v>
      </c>
      <c r="P3692">
        <f t="shared" si="229"/>
        <v>50.2</v>
      </c>
      <c r="Q3692" s="10" t="s">
        <v>8322</v>
      </c>
      <c r="R3692" t="s">
        <v>8323</v>
      </c>
      <c r="S3692" s="16">
        <f t="shared" si="230"/>
        <v>42648.546111111107</v>
      </c>
      <c r="T3692" s="16">
        <f t="shared" si="231"/>
        <v>42678.546111111107</v>
      </c>
    </row>
    <row r="3693" spans="1:20" ht="48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 t="shared" si="228"/>
        <v>117</v>
      </c>
      <c r="P3693">
        <f t="shared" si="229"/>
        <v>52.58</v>
      </c>
      <c r="Q3693" s="10" t="s">
        <v>8322</v>
      </c>
      <c r="R3693" t="s">
        <v>8323</v>
      </c>
      <c r="S3693" s="16">
        <f t="shared" si="230"/>
        <v>42426.949988425928</v>
      </c>
      <c r="T3693" s="16">
        <f t="shared" si="231"/>
        <v>42461.165972222225</v>
      </c>
    </row>
    <row r="3694" spans="1:20" ht="48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 t="shared" si="228"/>
        <v>170</v>
      </c>
      <c r="P3694">
        <f t="shared" si="229"/>
        <v>84.29</v>
      </c>
      <c r="Q3694" s="10" t="s">
        <v>8322</v>
      </c>
      <c r="R3694" t="s">
        <v>8323</v>
      </c>
      <c r="S3694" s="16">
        <f t="shared" si="230"/>
        <v>42768.425370370373</v>
      </c>
      <c r="T3694" s="16">
        <f t="shared" si="231"/>
        <v>42798.425370370373</v>
      </c>
    </row>
    <row r="3695" spans="1:20" ht="48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 t="shared" si="228"/>
        <v>101</v>
      </c>
      <c r="P3695">
        <f t="shared" si="229"/>
        <v>114.13</v>
      </c>
      <c r="Q3695" s="10" t="s">
        <v>8322</v>
      </c>
      <c r="R3695" t="s">
        <v>8323</v>
      </c>
      <c r="S3695" s="16">
        <f t="shared" si="230"/>
        <v>41851.200150462959</v>
      </c>
      <c r="T3695" s="16">
        <f t="shared" si="231"/>
        <v>41881.200150462959</v>
      </c>
    </row>
    <row r="3696" spans="1:20" ht="48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 t="shared" si="228"/>
        <v>100</v>
      </c>
      <c r="P3696">
        <f t="shared" si="229"/>
        <v>145.16</v>
      </c>
      <c r="Q3696" s="10" t="s">
        <v>8322</v>
      </c>
      <c r="R3696" t="s">
        <v>8323</v>
      </c>
      <c r="S3696" s="16">
        <f t="shared" si="230"/>
        <v>42556.873020833329</v>
      </c>
      <c r="T3696" s="16">
        <f t="shared" si="231"/>
        <v>42616.873020833329</v>
      </c>
    </row>
    <row r="3697" spans="1:20" ht="32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 t="shared" si="228"/>
        <v>102</v>
      </c>
      <c r="P3697">
        <f t="shared" si="229"/>
        <v>72.89</v>
      </c>
      <c r="Q3697" s="10" t="s">
        <v>8322</v>
      </c>
      <c r="R3697" t="s">
        <v>8323</v>
      </c>
      <c r="S3697" s="16">
        <f t="shared" si="230"/>
        <v>41943.753032407411</v>
      </c>
      <c r="T3697" s="16">
        <f t="shared" si="231"/>
        <v>41973.794699074075</v>
      </c>
    </row>
    <row r="3698" spans="1:20" ht="48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1</v>
      </c>
      <c r="P3698">
        <f t="shared" si="229"/>
        <v>50</v>
      </c>
      <c r="Q3698" s="10" t="s">
        <v>8322</v>
      </c>
      <c r="R3698" t="s">
        <v>8323</v>
      </c>
      <c r="S3698" s="16">
        <f t="shared" si="230"/>
        <v>42570.850381944445</v>
      </c>
      <c r="T3698" s="16">
        <f t="shared" si="231"/>
        <v>42615.850381944445</v>
      </c>
    </row>
    <row r="3699" spans="1:20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100</v>
      </c>
      <c r="P3699">
        <f t="shared" si="229"/>
        <v>148.47999999999999</v>
      </c>
      <c r="Q3699" s="10" t="s">
        <v>8322</v>
      </c>
      <c r="R3699" t="s">
        <v>8323</v>
      </c>
      <c r="S3699" s="16">
        <f t="shared" si="230"/>
        <v>42062.834444444445</v>
      </c>
      <c r="T3699" s="16">
        <f t="shared" si="231"/>
        <v>42083.852083333331</v>
      </c>
    </row>
    <row r="3700" spans="1:20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28"/>
        <v>112</v>
      </c>
      <c r="P3700">
        <f t="shared" si="229"/>
        <v>69.19</v>
      </c>
      <c r="Q3700" s="10" t="s">
        <v>8322</v>
      </c>
      <c r="R3700" t="s">
        <v>8323</v>
      </c>
      <c r="S3700" s="16">
        <f t="shared" si="230"/>
        <v>42762.942430555559</v>
      </c>
      <c r="T3700" s="16">
        <f t="shared" si="231"/>
        <v>42794.208333333328</v>
      </c>
    </row>
    <row r="3701" spans="1:20" ht="48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 t="shared" si="228"/>
        <v>102</v>
      </c>
      <c r="P3701">
        <f t="shared" si="229"/>
        <v>150.15</v>
      </c>
      <c r="Q3701" s="10" t="s">
        <v>8322</v>
      </c>
      <c r="R3701" t="s">
        <v>8323</v>
      </c>
      <c r="S3701" s="16">
        <f t="shared" si="230"/>
        <v>42318.702094907407</v>
      </c>
      <c r="T3701" s="16">
        <f t="shared" si="231"/>
        <v>42348.702094907407</v>
      </c>
    </row>
    <row r="3702" spans="1:20" ht="48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 t="shared" si="228"/>
        <v>105</v>
      </c>
      <c r="P3702">
        <f t="shared" si="229"/>
        <v>93.43</v>
      </c>
      <c r="Q3702" s="10" t="s">
        <v>8322</v>
      </c>
      <c r="R3702" t="s">
        <v>8323</v>
      </c>
      <c r="S3702" s="16">
        <f t="shared" si="230"/>
        <v>42646.092812499999</v>
      </c>
      <c r="T3702" s="16">
        <f t="shared" si="231"/>
        <v>42675.207638888889</v>
      </c>
    </row>
    <row r="3703" spans="1:20" ht="48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 t="shared" si="228"/>
        <v>121</v>
      </c>
      <c r="P3703">
        <f t="shared" si="229"/>
        <v>71.790000000000006</v>
      </c>
      <c r="Q3703" s="10" t="s">
        <v>8322</v>
      </c>
      <c r="R3703" t="s">
        <v>8323</v>
      </c>
      <c r="S3703" s="16">
        <f t="shared" si="230"/>
        <v>42238.13282407407</v>
      </c>
      <c r="T3703" s="16">
        <f t="shared" si="231"/>
        <v>42268.13282407407</v>
      </c>
    </row>
    <row r="3704" spans="1:20" ht="48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 t="shared" si="228"/>
        <v>302</v>
      </c>
      <c r="P3704">
        <f t="shared" si="229"/>
        <v>252.02</v>
      </c>
      <c r="Q3704" s="10" t="s">
        <v>8322</v>
      </c>
      <c r="R3704" t="s">
        <v>8323</v>
      </c>
      <c r="S3704" s="16">
        <f t="shared" si="230"/>
        <v>42473.794710648144</v>
      </c>
      <c r="T3704" s="16">
        <f t="shared" si="231"/>
        <v>42503.794710648144</v>
      </c>
    </row>
    <row r="3705" spans="1:20" ht="48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 t="shared" si="228"/>
        <v>105</v>
      </c>
      <c r="P3705">
        <f t="shared" si="229"/>
        <v>36.86</v>
      </c>
      <c r="Q3705" s="10" t="s">
        <v>8322</v>
      </c>
      <c r="R3705" t="s">
        <v>8323</v>
      </c>
      <c r="S3705" s="16">
        <f t="shared" si="230"/>
        <v>42558.189432870371</v>
      </c>
      <c r="T3705" s="16">
        <f t="shared" si="231"/>
        <v>42587.875</v>
      </c>
    </row>
    <row r="3706" spans="1:20" ht="48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 t="shared" ref="O3706:O3769" si="232">ROUND(E3706/D3706*100,0)</f>
        <v>101</v>
      </c>
      <c r="P3706">
        <f t="shared" ref="P3706:P3769" si="233">IFERROR(ROUND(E3706/L3706,2),0)</f>
        <v>36.47</v>
      </c>
      <c r="Q3706" s="10" t="s">
        <v>8322</v>
      </c>
      <c r="R3706" t="s">
        <v>8323</v>
      </c>
      <c r="S3706" s="16">
        <f t="shared" ref="S3706:S3769" si="234">(((J3706/60)/60)/24)+DATE(1970,1,1)</f>
        <v>42201.675011574072</v>
      </c>
      <c r="T3706" s="16">
        <f t="shared" ref="T3706:T3769" si="235">(((I3706/60)/60)/24)+DATE(1970,1,1)</f>
        <v>42216.666666666672</v>
      </c>
    </row>
    <row r="3707" spans="1:20" ht="48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 t="shared" si="232"/>
        <v>117</v>
      </c>
      <c r="P3707">
        <f t="shared" si="233"/>
        <v>44.86</v>
      </c>
      <c r="Q3707" s="10" t="s">
        <v>8322</v>
      </c>
      <c r="R3707" t="s">
        <v>8323</v>
      </c>
      <c r="S3707" s="16">
        <f t="shared" si="234"/>
        <v>42507.264699074076</v>
      </c>
      <c r="T3707" s="16">
        <f t="shared" si="235"/>
        <v>42538.666666666672</v>
      </c>
    </row>
    <row r="3708" spans="1:20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 t="shared" si="232"/>
        <v>126</v>
      </c>
      <c r="P3708">
        <f t="shared" si="233"/>
        <v>67.739999999999995</v>
      </c>
      <c r="Q3708" s="10" t="s">
        <v>8322</v>
      </c>
      <c r="R3708" t="s">
        <v>8323</v>
      </c>
      <c r="S3708" s="16">
        <f t="shared" si="234"/>
        <v>42154.873124999998</v>
      </c>
      <c r="T3708" s="16">
        <f t="shared" si="235"/>
        <v>42184.873124999998</v>
      </c>
    </row>
    <row r="3709" spans="1:20" ht="48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 t="shared" si="232"/>
        <v>113</v>
      </c>
      <c r="P3709">
        <f t="shared" si="233"/>
        <v>68.25</v>
      </c>
      <c r="Q3709" s="10" t="s">
        <v>8322</v>
      </c>
      <c r="R3709" t="s">
        <v>8323</v>
      </c>
      <c r="S3709" s="16">
        <f t="shared" si="234"/>
        <v>42054.74418981481</v>
      </c>
      <c r="T3709" s="16">
        <f t="shared" si="235"/>
        <v>42100.166666666672</v>
      </c>
    </row>
    <row r="3710" spans="1:20" ht="48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 t="shared" si="232"/>
        <v>105</v>
      </c>
      <c r="P3710">
        <f t="shared" si="233"/>
        <v>50.38</v>
      </c>
      <c r="Q3710" s="10" t="s">
        <v>8322</v>
      </c>
      <c r="R3710" t="s">
        <v>8323</v>
      </c>
      <c r="S3710" s="16">
        <f t="shared" si="234"/>
        <v>42139.525567129633</v>
      </c>
      <c r="T3710" s="16">
        <f t="shared" si="235"/>
        <v>42169.525567129633</v>
      </c>
    </row>
    <row r="3711" spans="1:20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32"/>
        <v>2</v>
      </c>
      <c r="P3711">
        <f t="shared" si="233"/>
        <v>15.83</v>
      </c>
      <c r="Q3711" s="10" t="s">
        <v>8322</v>
      </c>
      <c r="R3711" t="s">
        <v>8323</v>
      </c>
      <c r="S3711" s="16">
        <f t="shared" si="234"/>
        <v>41781.045173611114</v>
      </c>
      <c r="T3711" s="16">
        <f t="shared" si="235"/>
        <v>41811.045173611114</v>
      </c>
    </row>
    <row r="3712" spans="1:20" ht="48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 t="shared" si="232"/>
        <v>1</v>
      </c>
      <c r="P3712">
        <f t="shared" si="233"/>
        <v>22.5</v>
      </c>
      <c r="Q3712" s="10" t="s">
        <v>8322</v>
      </c>
      <c r="R3712" t="s">
        <v>8323</v>
      </c>
      <c r="S3712" s="16">
        <f t="shared" si="234"/>
        <v>42627.955104166671</v>
      </c>
      <c r="T3712" s="16">
        <f t="shared" si="235"/>
        <v>42657.916666666672</v>
      </c>
    </row>
    <row r="3713" spans="1:20" ht="48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 t="shared" si="232"/>
        <v>15</v>
      </c>
      <c r="P3713">
        <f t="shared" si="233"/>
        <v>83.33</v>
      </c>
      <c r="Q3713" s="10" t="s">
        <v>8322</v>
      </c>
      <c r="R3713" t="s">
        <v>8323</v>
      </c>
      <c r="S3713" s="16">
        <f t="shared" si="234"/>
        <v>41746.189409722225</v>
      </c>
      <c r="T3713" s="16">
        <f t="shared" si="235"/>
        <v>41776.189409722225</v>
      </c>
    </row>
    <row r="3714" spans="1:20" ht="48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 t="shared" si="232"/>
        <v>5</v>
      </c>
      <c r="P3714">
        <f t="shared" si="233"/>
        <v>90.33</v>
      </c>
      <c r="Q3714" s="10" t="s">
        <v>8322</v>
      </c>
      <c r="R3714" t="s">
        <v>8323</v>
      </c>
      <c r="S3714" s="16">
        <f t="shared" si="234"/>
        <v>42722.84474537037</v>
      </c>
      <c r="T3714" s="16">
        <f t="shared" si="235"/>
        <v>42752.84474537037</v>
      </c>
    </row>
    <row r="3715" spans="1:20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 t="shared" si="232"/>
        <v>1</v>
      </c>
      <c r="P3715">
        <f t="shared" si="233"/>
        <v>12.5</v>
      </c>
      <c r="Q3715" s="10" t="s">
        <v>8322</v>
      </c>
      <c r="R3715" t="s">
        <v>8323</v>
      </c>
      <c r="S3715" s="16">
        <f t="shared" si="234"/>
        <v>41953.773090277777</v>
      </c>
      <c r="T3715" s="16">
        <f t="shared" si="235"/>
        <v>42013.083333333328</v>
      </c>
    </row>
    <row r="3716" spans="1:20" ht="48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 t="shared" si="232"/>
        <v>1</v>
      </c>
      <c r="P3716">
        <f t="shared" si="233"/>
        <v>9.75</v>
      </c>
      <c r="Q3716" s="10" t="s">
        <v>8322</v>
      </c>
      <c r="R3716" t="s">
        <v>8323</v>
      </c>
      <c r="S3716" s="16">
        <f t="shared" si="234"/>
        <v>42196.166874999995</v>
      </c>
      <c r="T3716" s="16">
        <f t="shared" si="235"/>
        <v>42256.166874999995</v>
      </c>
    </row>
    <row r="3717" spans="1:20" ht="48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 t="shared" si="232"/>
        <v>27</v>
      </c>
      <c r="P3717">
        <f t="shared" si="233"/>
        <v>68.099999999999994</v>
      </c>
      <c r="Q3717" s="10" t="s">
        <v>8322</v>
      </c>
      <c r="R3717" t="s">
        <v>8323</v>
      </c>
      <c r="S3717" s="16">
        <f t="shared" si="234"/>
        <v>42278.629710648151</v>
      </c>
      <c r="T3717" s="16">
        <f t="shared" si="235"/>
        <v>42306.629710648151</v>
      </c>
    </row>
    <row r="3718" spans="1:20" ht="48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 t="shared" si="232"/>
        <v>110</v>
      </c>
      <c r="P3718">
        <f t="shared" si="233"/>
        <v>50.75</v>
      </c>
      <c r="Q3718" s="10" t="s">
        <v>8322</v>
      </c>
      <c r="R3718" t="s">
        <v>8323</v>
      </c>
      <c r="S3718" s="16">
        <f t="shared" si="234"/>
        <v>42061.212488425925</v>
      </c>
      <c r="T3718" s="16">
        <f t="shared" si="235"/>
        <v>42089.166666666672</v>
      </c>
    </row>
    <row r="3719" spans="1:20" ht="48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 t="shared" si="232"/>
        <v>101</v>
      </c>
      <c r="P3719">
        <f t="shared" si="233"/>
        <v>25.69</v>
      </c>
      <c r="Q3719" s="10" t="s">
        <v>8322</v>
      </c>
      <c r="R3719" t="s">
        <v>8323</v>
      </c>
      <c r="S3719" s="16">
        <f t="shared" si="234"/>
        <v>41827.909942129627</v>
      </c>
      <c r="T3719" s="16">
        <f t="shared" si="235"/>
        <v>41857.897222222222</v>
      </c>
    </row>
    <row r="3720" spans="1:20" ht="48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 t="shared" si="232"/>
        <v>114</v>
      </c>
      <c r="P3720">
        <f t="shared" si="233"/>
        <v>80.23</v>
      </c>
      <c r="Q3720" s="10" t="s">
        <v>8322</v>
      </c>
      <c r="R3720" t="s">
        <v>8323</v>
      </c>
      <c r="S3720" s="16">
        <f t="shared" si="234"/>
        <v>42042.197824074072</v>
      </c>
      <c r="T3720" s="16">
        <f t="shared" si="235"/>
        <v>42072.156157407408</v>
      </c>
    </row>
    <row r="3721" spans="1:20" ht="48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 t="shared" si="232"/>
        <v>175</v>
      </c>
      <c r="P3721">
        <f t="shared" si="233"/>
        <v>264.85000000000002</v>
      </c>
      <c r="Q3721" s="10" t="s">
        <v>8322</v>
      </c>
      <c r="R3721" t="s">
        <v>8323</v>
      </c>
      <c r="S3721" s="16">
        <f t="shared" si="234"/>
        <v>42341.818379629629</v>
      </c>
      <c r="T3721" s="16">
        <f t="shared" si="235"/>
        <v>42370.166666666672</v>
      </c>
    </row>
    <row r="3722" spans="1:20" ht="48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 t="shared" si="232"/>
        <v>102</v>
      </c>
      <c r="P3722">
        <f t="shared" si="233"/>
        <v>58.62</v>
      </c>
      <c r="Q3722" s="10" t="s">
        <v>8322</v>
      </c>
      <c r="R3722" t="s">
        <v>8323</v>
      </c>
      <c r="S3722" s="16">
        <f t="shared" si="234"/>
        <v>41880.061006944445</v>
      </c>
      <c r="T3722" s="16">
        <f t="shared" si="235"/>
        <v>41908.065972222219</v>
      </c>
    </row>
    <row r="3723" spans="1:20" ht="48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 t="shared" si="232"/>
        <v>101</v>
      </c>
      <c r="P3723">
        <f t="shared" si="233"/>
        <v>110.22</v>
      </c>
      <c r="Q3723" s="10" t="s">
        <v>8322</v>
      </c>
      <c r="R3723" t="s">
        <v>8323</v>
      </c>
      <c r="S3723" s="16">
        <f t="shared" si="234"/>
        <v>41993.824340277773</v>
      </c>
      <c r="T3723" s="16">
        <f t="shared" si="235"/>
        <v>42010.25</v>
      </c>
    </row>
    <row r="3724" spans="1:20" ht="48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 t="shared" si="232"/>
        <v>189</v>
      </c>
      <c r="P3724">
        <f t="shared" si="233"/>
        <v>31.21</v>
      </c>
      <c r="Q3724" s="10" t="s">
        <v>8322</v>
      </c>
      <c r="R3724" t="s">
        <v>8323</v>
      </c>
      <c r="S3724" s="16">
        <f t="shared" si="234"/>
        <v>41233.499131944445</v>
      </c>
      <c r="T3724" s="16">
        <f t="shared" si="235"/>
        <v>41263.499131944445</v>
      </c>
    </row>
    <row r="3725" spans="1:20" ht="32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 t="shared" si="232"/>
        <v>114</v>
      </c>
      <c r="P3725">
        <f t="shared" si="233"/>
        <v>82.61</v>
      </c>
      <c r="Q3725" s="10" t="s">
        <v>8322</v>
      </c>
      <c r="R3725" t="s">
        <v>8323</v>
      </c>
      <c r="S3725" s="16">
        <f t="shared" si="234"/>
        <v>41447.839722222219</v>
      </c>
      <c r="T3725" s="16">
        <f t="shared" si="235"/>
        <v>41477.839722222219</v>
      </c>
    </row>
    <row r="3726" spans="1:20" ht="48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 t="shared" si="232"/>
        <v>110</v>
      </c>
      <c r="P3726">
        <f t="shared" si="233"/>
        <v>91.3</v>
      </c>
      <c r="Q3726" s="10" t="s">
        <v>8322</v>
      </c>
      <c r="R3726" t="s">
        <v>8323</v>
      </c>
      <c r="S3726" s="16">
        <f t="shared" si="234"/>
        <v>40531.886886574073</v>
      </c>
      <c r="T3726" s="16">
        <f t="shared" si="235"/>
        <v>40591.886886574073</v>
      </c>
    </row>
    <row r="3727" spans="1:20" ht="48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 t="shared" si="232"/>
        <v>104</v>
      </c>
      <c r="P3727">
        <f t="shared" si="233"/>
        <v>63.11</v>
      </c>
      <c r="Q3727" s="10" t="s">
        <v>8322</v>
      </c>
      <c r="R3727" t="s">
        <v>8323</v>
      </c>
      <c r="S3727" s="16">
        <f t="shared" si="234"/>
        <v>41827.605057870373</v>
      </c>
      <c r="T3727" s="16">
        <f t="shared" si="235"/>
        <v>41848.605057870373</v>
      </c>
    </row>
    <row r="3728" spans="1:20" ht="48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 t="shared" si="232"/>
        <v>119</v>
      </c>
      <c r="P3728">
        <f t="shared" si="233"/>
        <v>97.38</v>
      </c>
      <c r="Q3728" s="10" t="s">
        <v>8322</v>
      </c>
      <c r="R3728" t="s">
        <v>8323</v>
      </c>
      <c r="S3728" s="16">
        <f t="shared" si="234"/>
        <v>42766.805034722223</v>
      </c>
      <c r="T3728" s="16">
        <f t="shared" si="235"/>
        <v>42796.805034722223</v>
      </c>
    </row>
    <row r="3729" spans="1:20" ht="48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 t="shared" si="232"/>
        <v>109</v>
      </c>
      <c r="P3729">
        <f t="shared" si="233"/>
        <v>74.819999999999993</v>
      </c>
      <c r="Q3729" s="10" t="s">
        <v>8322</v>
      </c>
      <c r="R3729" t="s">
        <v>8323</v>
      </c>
      <c r="S3729" s="16">
        <f t="shared" si="234"/>
        <v>42303.672662037032</v>
      </c>
      <c r="T3729" s="16">
        <f t="shared" si="235"/>
        <v>42338.714328703703</v>
      </c>
    </row>
    <row r="3730" spans="1:20" ht="48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 t="shared" si="232"/>
        <v>109</v>
      </c>
      <c r="P3730">
        <f t="shared" si="233"/>
        <v>54.3</v>
      </c>
      <c r="Q3730" s="10" t="s">
        <v>8322</v>
      </c>
      <c r="R3730" t="s">
        <v>8323</v>
      </c>
      <c r="S3730" s="16">
        <f t="shared" si="234"/>
        <v>41931.682939814818</v>
      </c>
      <c r="T3730" s="16">
        <f t="shared" si="235"/>
        <v>41961.724606481483</v>
      </c>
    </row>
    <row r="3731" spans="1:20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 t="shared" si="232"/>
        <v>122</v>
      </c>
      <c r="P3731">
        <f t="shared" si="233"/>
        <v>129.36000000000001</v>
      </c>
      <c r="Q3731" s="10" t="s">
        <v>8322</v>
      </c>
      <c r="R3731" t="s">
        <v>8323</v>
      </c>
      <c r="S3731" s="16">
        <f t="shared" si="234"/>
        <v>42219.019733796296</v>
      </c>
      <c r="T3731" s="16">
        <f t="shared" si="235"/>
        <v>42249.019733796296</v>
      </c>
    </row>
    <row r="3732" spans="1:20" ht="48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 t="shared" si="232"/>
        <v>105</v>
      </c>
      <c r="P3732">
        <f t="shared" si="233"/>
        <v>80.400000000000006</v>
      </c>
      <c r="Q3732" s="10" t="s">
        <v>8322</v>
      </c>
      <c r="R3732" t="s">
        <v>8323</v>
      </c>
      <c r="S3732" s="16">
        <f t="shared" si="234"/>
        <v>42248.697754629626</v>
      </c>
      <c r="T3732" s="16">
        <f t="shared" si="235"/>
        <v>42283.697754629626</v>
      </c>
    </row>
    <row r="3733" spans="1:20" ht="48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 t="shared" si="232"/>
        <v>100</v>
      </c>
      <c r="P3733">
        <f t="shared" si="233"/>
        <v>79.62</v>
      </c>
      <c r="Q3733" s="10" t="s">
        <v>8322</v>
      </c>
      <c r="R3733" t="s">
        <v>8323</v>
      </c>
      <c r="S3733" s="16">
        <f t="shared" si="234"/>
        <v>41827.674143518518</v>
      </c>
      <c r="T3733" s="16">
        <f t="shared" si="235"/>
        <v>41854.958333333336</v>
      </c>
    </row>
    <row r="3734" spans="1:20" ht="48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 t="shared" si="232"/>
        <v>101</v>
      </c>
      <c r="P3734">
        <f t="shared" si="233"/>
        <v>93.61</v>
      </c>
      <c r="Q3734" s="10" t="s">
        <v>8322</v>
      </c>
      <c r="R3734" t="s">
        <v>8323</v>
      </c>
      <c r="S3734" s="16">
        <f t="shared" si="234"/>
        <v>41806.395428240743</v>
      </c>
      <c r="T3734" s="16">
        <f t="shared" si="235"/>
        <v>41843.458333333336</v>
      </c>
    </row>
    <row r="3735" spans="1:20" ht="48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32"/>
        <v>108</v>
      </c>
      <c r="P3735">
        <f t="shared" si="233"/>
        <v>76.8</v>
      </c>
      <c r="Q3735" s="10" t="s">
        <v>8322</v>
      </c>
      <c r="R3735" t="s">
        <v>8323</v>
      </c>
      <c r="S3735" s="16">
        <f t="shared" si="234"/>
        <v>42495.992800925931</v>
      </c>
      <c r="T3735" s="16">
        <f t="shared" si="235"/>
        <v>42552.958333333328</v>
      </c>
    </row>
    <row r="3736" spans="1:20" ht="48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 t="shared" si="232"/>
        <v>113</v>
      </c>
      <c r="P3736">
        <f t="shared" si="233"/>
        <v>83.43</v>
      </c>
      <c r="Q3736" s="10" t="s">
        <v>8322</v>
      </c>
      <c r="R3736" t="s">
        <v>8323</v>
      </c>
      <c r="S3736" s="16">
        <f t="shared" si="234"/>
        <v>41866.025347222225</v>
      </c>
      <c r="T3736" s="16">
        <f t="shared" si="235"/>
        <v>41883.665972222225</v>
      </c>
    </row>
    <row r="3737" spans="1:20" ht="48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 t="shared" si="232"/>
        <v>104</v>
      </c>
      <c r="P3737">
        <f t="shared" si="233"/>
        <v>96.2</v>
      </c>
      <c r="Q3737" s="10" t="s">
        <v>8322</v>
      </c>
      <c r="R3737" t="s">
        <v>8323</v>
      </c>
      <c r="S3737" s="16">
        <f t="shared" si="234"/>
        <v>42690.041435185187</v>
      </c>
      <c r="T3737" s="16">
        <f t="shared" si="235"/>
        <v>42750.041435185187</v>
      </c>
    </row>
    <row r="3738" spans="1:20" ht="48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 t="shared" si="232"/>
        <v>106</v>
      </c>
      <c r="P3738">
        <f t="shared" si="233"/>
        <v>143.11000000000001</v>
      </c>
      <c r="Q3738" s="10" t="s">
        <v>8322</v>
      </c>
      <c r="R3738" t="s">
        <v>8323</v>
      </c>
      <c r="S3738" s="16">
        <f t="shared" si="234"/>
        <v>41851.541585648149</v>
      </c>
      <c r="T3738" s="16">
        <f t="shared" si="235"/>
        <v>41872.686111111114</v>
      </c>
    </row>
    <row r="3739" spans="1:20" ht="48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 t="shared" si="232"/>
        <v>105</v>
      </c>
      <c r="P3739">
        <f t="shared" si="233"/>
        <v>64.16</v>
      </c>
      <c r="Q3739" s="10" t="s">
        <v>8322</v>
      </c>
      <c r="R3739" t="s">
        <v>8323</v>
      </c>
      <c r="S3739" s="16">
        <f t="shared" si="234"/>
        <v>41809.12300925926</v>
      </c>
      <c r="T3739" s="16">
        <f t="shared" si="235"/>
        <v>41831.677083333336</v>
      </c>
    </row>
    <row r="3740" spans="1:20" ht="48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 t="shared" si="232"/>
        <v>102</v>
      </c>
      <c r="P3740">
        <f t="shared" si="233"/>
        <v>55.01</v>
      </c>
      <c r="Q3740" s="10" t="s">
        <v>8322</v>
      </c>
      <c r="R3740" t="s">
        <v>8323</v>
      </c>
      <c r="S3740" s="16">
        <f t="shared" si="234"/>
        <v>42575.130057870367</v>
      </c>
      <c r="T3740" s="16">
        <f t="shared" si="235"/>
        <v>42605.130057870367</v>
      </c>
    </row>
    <row r="3741" spans="1:20" ht="48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 t="shared" si="232"/>
        <v>113</v>
      </c>
      <c r="P3741">
        <f t="shared" si="233"/>
        <v>78.260000000000005</v>
      </c>
      <c r="Q3741" s="10" t="s">
        <v>8322</v>
      </c>
      <c r="R3741" t="s">
        <v>8323</v>
      </c>
      <c r="S3741" s="16">
        <f t="shared" si="234"/>
        <v>41753.635775462964</v>
      </c>
      <c r="T3741" s="16">
        <f t="shared" si="235"/>
        <v>41783.875</v>
      </c>
    </row>
    <row r="3742" spans="1:20" ht="48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 t="shared" si="232"/>
        <v>107</v>
      </c>
      <c r="P3742">
        <f t="shared" si="233"/>
        <v>74.209999999999994</v>
      </c>
      <c r="Q3742" s="10" t="s">
        <v>8322</v>
      </c>
      <c r="R3742" t="s">
        <v>8323</v>
      </c>
      <c r="S3742" s="16">
        <f t="shared" si="234"/>
        <v>41915.762835648151</v>
      </c>
      <c r="T3742" s="16">
        <f t="shared" si="235"/>
        <v>41944.720833333333</v>
      </c>
    </row>
    <row r="3743" spans="1:20" ht="32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 t="shared" si="232"/>
        <v>156</v>
      </c>
      <c r="P3743">
        <f t="shared" si="233"/>
        <v>38.28</v>
      </c>
      <c r="Q3743" s="10" t="s">
        <v>8322</v>
      </c>
      <c r="R3743" t="s">
        <v>8323</v>
      </c>
      <c r="S3743" s="16">
        <f t="shared" si="234"/>
        <v>42243.6252662037</v>
      </c>
      <c r="T3743" s="16">
        <f t="shared" si="235"/>
        <v>42278.6252662037</v>
      </c>
    </row>
    <row r="3744" spans="1:20" ht="48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 t="shared" si="232"/>
        <v>113</v>
      </c>
      <c r="P3744">
        <f t="shared" si="233"/>
        <v>107</v>
      </c>
      <c r="Q3744" s="10" t="s">
        <v>8322</v>
      </c>
      <c r="R3744" t="s">
        <v>8323</v>
      </c>
      <c r="S3744" s="16">
        <f t="shared" si="234"/>
        <v>42016.050451388888</v>
      </c>
      <c r="T3744" s="16">
        <f t="shared" si="235"/>
        <v>42046.708333333328</v>
      </c>
    </row>
    <row r="3745" spans="1:20" ht="48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 t="shared" si="232"/>
        <v>100</v>
      </c>
      <c r="P3745">
        <f t="shared" si="233"/>
        <v>122.54</v>
      </c>
      <c r="Q3745" s="10" t="s">
        <v>8322</v>
      </c>
      <c r="R3745" t="s">
        <v>8323</v>
      </c>
      <c r="S3745" s="16">
        <f t="shared" si="234"/>
        <v>41982.688611111109</v>
      </c>
      <c r="T3745" s="16">
        <f t="shared" si="235"/>
        <v>42012.688611111109</v>
      </c>
    </row>
    <row r="3746" spans="1:20" ht="48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 t="shared" si="232"/>
        <v>100</v>
      </c>
      <c r="P3746">
        <f t="shared" si="233"/>
        <v>68.53</v>
      </c>
      <c r="Q3746" s="10" t="s">
        <v>8322</v>
      </c>
      <c r="R3746" t="s">
        <v>8323</v>
      </c>
      <c r="S3746" s="16">
        <f t="shared" si="234"/>
        <v>41902.333726851852</v>
      </c>
      <c r="T3746" s="16">
        <f t="shared" si="235"/>
        <v>41932.333726851852</v>
      </c>
    </row>
    <row r="3747" spans="1:20" ht="48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 t="shared" si="232"/>
        <v>144</v>
      </c>
      <c r="P3747">
        <f t="shared" si="233"/>
        <v>126.67</v>
      </c>
      <c r="Q3747" s="10" t="s">
        <v>8322</v>
      </c>
      <c r="R3747" t="s">
        <v>8323</v>
      </c>
      <c r="S3747" s="16">
        <f t="shared" si="234"/>
        <v>41789.726979166669</v>
      </c>
      <c r="T3747" s="16">
        <f t="shared" si="235"/>
        <v>41799.726979166669</v>
      </c>
    </row>
    <row r="3748" spans="1:20" ht="48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 t="shared" si="232"/>
        <v>116</v>
      </c>
      <c r="P3748">
        <f t="shared" si="233"/>
        <v>73.58</v>
      </c>
      <c r="Q3748" s="10" t="s">
        <v>8322</v>
      </c>
      <c r="R3748" t="s">
        <v>8323</v>
      </c>
      <c r="S3748" s="16">
        <f t="shared" si="234"/>
        <v>42173.803217592591</v>
      </c>
      <c r="T3748" s="16">
        <f t="shared" si="235"/>
        <v>42203.290972222225</v>
      </c>
    </row>
    <row r="3749" spans="1:20" ht="48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 t="shared" si="232"/>
        <v>106</v>
      </c>
      <c r="P3749">
        <f t="shared" si="233"/>
        <v>115.02</v>
      </c>
      <c r="Q3749" s="10" t="s">
        <v>8322</v>
      </c>
      <c r="R3749" t="s">
        <v>8323</v>
      </c>
      <c r="S3749" s="16">
        <f t="shared" si="234"/>
        <v>42737.910138888896</v>
      </c>
      <c r="T3749" s="16">
        <f t="shared" si="235"/>
        <v>42767.957638888889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8322</v>
      </c>
      <c r="R3750" t="s">
        <v>8358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8322</v>
      </c>
      <c r="R3751" t="s">
        <v>8358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8322</v>
      </c>
      <c r="R3752" t="s">
        <v>8358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8322</v>
      </c>
      <c r="R3753" t="s">
        <v>8358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8322</v>
      </c>
      <c r="R3754" t="s">
        <v>8358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8322</v>
      </c>
      <c r="R3755" t="s">
        <v>8358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8322</v>
      </c>
      <c r="R3756" t="s">
        <v>8358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8322</v>
      </c>
      <c r="R3757" t="s">
        <v>8358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8322</v>
      </c>
      <c r="R3758" t="s">
        <v>8358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8322</v>
      </c>
      <c r="R3759" t="s">
        <v>8358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8322</v>
      </c>
      <c r="R3760" t="s">
        <v>8358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8322</v>
      </c>
      <c r="R3761" t="s">
        <v>8358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8322</v>
      </c>
      <c r="R3762" t="s">
        <v>8358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8322</v>
      </c>
      <c r="R3763" t="s">
        <v>8358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8322</v>
      </c>
      <c r="R3764" t="s">
        <v>8358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8322</v>
      </c>
      <c r="R3765" t="s">
        <v>8358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8322</v>
      </c>
      <c r="R3766" t="s">
        <v>8358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8322</v>
      </c>
      <c r="R3767" t="s">
        <v>8358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8322</v>
      </c>
      <c r="R3768" t="s">
        <v>8358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8322</v>
      </c>
      <c r="R3769" t="s">
        <v>8358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36">ROUND(E3770/D3770*100,0)</f>
        <v>108</v>
      </c>
      <c r="P3770">
        <f t="shared" ref="P3770:P3833" si="237">IFERROR(ROUND(E3770/L3770,2),0)</f>
        <v>74.239999999999995</v>
      </c>
      <c r="Q3770" s="10" t="s">
        <v>8322</v>
      </c>
      <c r="R3770" t="s">
        <v>8358</v>
      </c>
      <c r="S3770" s="16">
        <f t="shared" ref="S3770:S3833" si="238">(((J3770/60)/60)/24)+DATE(1970,1,1)</f>
        <v>41772.727893518517</v>
      </c>
      <c r="T3770" s="16">
        <f t="shared" ref="T3770:T3833" si="239"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0" t="s">
        <v>8322</v>
      </c>
      <c r="R3771" t="s">
        <v>8358</v>
      </c>
      <c r="S3771" s="16">
        <f t="shared" si="238"/>
        <v>42445.598136574074</v>
      </c>
      <c r="T3771" s="16">
        <f t="shared" si="239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0" t="s">
        <v>8322</v>
      </c>
      <c r="R3772" t="s">
        <v>8358</v>
      </c>
      <c r="S3772" s="16">
        <f t="shared" si="238"/>
        <v>42138.930671296301</v>
      </c>
      <c r="T3772" s="16">
        <f t="shared" si="239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0" t="s">
        <v>8322</v>
      </c>
      <c r="R3773" t="s">
        <v>8358</v>
      </c>
      <c r="S3773" s="16">
        <f t="shared" si="238"/>
        <v>42493.857083333336</v>
      </c>
      <c r="T3773" s="16">
        <f t="shared" si="239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0" t="s">
        <v>8322</v>
      </c>
      <c r="R3774" t="s">
        <v>8358</v>
      </c>
      <c r="S3774" s="16">
        <f t="shared" si="238"/>
        <v>42682.616967592592</v>
      </c>
      <c r="T3774" s="16">
        <f t="shared" si="239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0" t="s">
        <v>8322</v>
      </c>
      <c r="R3775" t="s">
        <v>8358</v>
      </c>
      <c r="S3775" s="16">
        <f t="shared" si="238"/>
        <v>42656.005173611105</v>
      </c>
      <c r="T3775" s="16">
        <f t="shared" si="239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0" t="s">
        <v>8322</v>
      </c>
      <c r="R3776" t="s">
        <v>8358</v>
      </c>
      <c r="S3776" s="16">
        <f t="shared" si="238"/>
        <v>42087.792303240742</v>
      </c>
      <c r="T3776" s="16">
        <f t="shared" si="239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0" t="s">
        <v>8322</v>
      </c>
      <c r="R3777" t="s">
        <v>8358</v>
      </c>
      <c r="S3777" s="16">
        <f t="shared" si="238"/>
        <v>42075.942627314813</v>
      </c>
      <c r="T3777" s="16">
        <f t="shared" si="239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0" t="s">
        <v>8322</v>
      </c>
      <c r="R3778" t="s">
        <v>8358</v>
      </c>
      <c r="S3778" s="16">
        <f t="shared" si="238"/>
        <v>41814.367800925924</v>
      </c>
      <c r="T3778" s="16">
        <f t="shared" si="239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8322</v>
      </c>
      <c r="R3779" t="s">
        <v>8358</v>
      </c>
      <c r="S3779" s="16">
        <f t="shared" si="238"/>
        <v>41887.111354166671</v>
      </c>
      <c r="T3779" s="16">
        <f t="shared" si="23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8322</v>
      </c>
      <c r="R3780" t="s">
        <v>8358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8322</v>
      </c>
      <c r="R3781" t="s">
        <v>8358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8322</v>
      </c>
      <c r="R3782" t="s">
        <v>8358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8322</v>
      </c>
      <c r="R3783" t="s">
        <v>8358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8322</v>
      </c>
      <c r="R3784" t="s">
        <v>8358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8322</v>
      </c>
      <c r="R3785" t="s">
        <v>8358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8322</v>
      </c>
      <c r="R3786" t="s">
        <v>8358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8322</v>
      </c>
      <c r="R3787" t="s">
        <v>8358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8322</v>
      </c>
      <c r="R3788" t="s">
        <v>8358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8322</v>
      </c>
      <c r="R3789" t="s">
        <v>8358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8322</v>
      </c>
      <c r="R3790" t="s">
        <v>8358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8322</v>
      </c>
      <c r="R3791" t="s">
        <v>8358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8322</v>
      </c>
      <c r="R3792" t="s">
        <v>8358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8322</v>
      </c>
      <c r="R3793" t="s">
        <v>8358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8322</v>
      </c>
      <c r="R3794" t="s">
        <v>8358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8322</v>
      </c>
      <c r="R3795" t="s">
        <v>8358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8322</v>
      </c>
      <c r="R3796" t="s">
        <v>8358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8322</v>
      </c>
      <c r="R3797" t="s">
        <v>8358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8322</v>
      </c>
      <c r="R3798" t="s">
        <v>8358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8322</v>
      </c>
      <c r="R3799" t="s">
        <v>8358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8322</v>
      </c>
      <c r="R3800" t="s">
        <v>8358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8322</v>
      </c>
      <c r="R3801" t="s">
        <v>8358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8322</v>
      </c>
      <c r="R3802" t="s">
        <v>8358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8322</v>
      </c>
      <c r="R3803" t="s">
        <v>8358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8322</v>
      </c>
      <c r="R3804" t="s">
        <v>8358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8322</v>
      </c>
      <c r="R3805" t="s">
        <v>8358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8322</v>
      </c>
      <c r="R3806" t="s">
        <v>8358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8322</v>
      </c>
      <c r="R3807" t="s">
        <v>8358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8322</v>
      </c>
      <c r="R3808" t="s">
        <v>8358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8322</v>
      </c>
      <c r="R3809" t="s">
        <v>8358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 t="shared" si="236"/>
        <v>106</v>
      </c>
      <c r="P3810">
        <f t="shared" si="237"/>
        <v>41.94</v>
      </c>
      <c r="Q3810" s="10" t="s">
        <v>8322</v>
      </c>
      <c r="R3810" t="s">
        <v>8323</v>
      </c>
      <c r="S3810" s="16">
        <f t="shared" si="238"/>
        <v>41753.593275462961</v>
      </c>
      <c r="T3810" s="16">
        <f t="shared" si="239"/>
        <v>41778.875</v>
      </c>
    </row>
    <row r="3811" spans="1:20" ht="48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 t="shared" si="236"/>
        <v>100</v>
      </c>
      <c r="P3811">
        <f t="shared" si="237"/>
        <v>200.49</v>
      </c>
      <c r="Q3811" s="10" t="s">
        <v>8322</v>
      </c>
      <c r="R3811" t="s">
        <v>8323</v>
      </c>
      <c r="S3811" s="16">
        <f t="shared" si="238"/>
        <v>41787.218229166669</v>
      </c>
      <c r="T3811" s="16">
        <f t="shared" si="239"/>
        <v>41817.218229166669</v>
      </c>
    </row>
    <row r="3812" spans="1:20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 t="shared" si="236"/>
        <v>111</v>
      </c>
      <c r="P3812">
        <f t="shared" si="237"/>
        <v>40.630000000000003</v>
      </c>
      <c r="Q3812" s="10" t="s">
        <v>8322</v>
      </c>
      <c r="R3812" t="s">
        <v>8323</v>
      </c>
      <c r="S3812" s="16">
        <f t="shared" si="238"/>
        <v>42401.806562500002</v>
      </c>
      <c r="T3812" s="16">
        <f t="shared" si="239"/>
        <v>42431.806562500002</v>
      </c>
    </row>
    <row r="3813" spans="1:20" ht="48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 t="shared" si="236"/>
        <v>101</v>
      </c>
      <c r="P3813">
        <f t="shared" si="237"/>
        <v>114.55</v>
      </c>
      <c r="Q3813" s="10" t="s">
        <v>8322</v>
      </c>
      <c r="R3813" t="s">
        <v>8323</v>
      </c>
      <c r="S3813" s="16">
        <f t="shared" si="238"/>
        <v>41927.936157407406</v>
      </c>
      <c r="T3813" s="16">
        <f t="shared" si="239"/>
        <v>41948.977824074071</v>
      </c>
    </row>
    <row r="3814" spans="1:20" ht="48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 t="shared" si="236"/>
        <v>7</v>
      </c>
      <c r="P3814">
        <f t="shared" si="237"/>
        <v>72.400000000000006</v>
      </c>
      <c r="Q3814" s="10" t="s">
        <v>8322</v>
      </c>
      <c r="R3814" t="s">
        <v>8323</v>
      </c>
      <c r="S3814" s="16">
        <f t="shared" si="238"/>
        <v>42041.205000000002</v>
      </c>
      <c r="T3814" s="16">
        <f t="shared" si="239"/>
        <v>42086.16333333333</v>
      </c>
    </row>
    <row r="3815" spans="1:20" ht="48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 t="shared" si="236"/>
        <v>2</v>
      </c>
      <c r="P3815">
        <f t="shared" si="237"/>
        <v>25</v>
      </c>
      <c r="Q3815" s="10" t="s">
        <v>8322</v>
      </c>
      <c r="R3815" t="s">
        <v>8323</v>
      </c>
      <c r="S3815" s="16">
        <f t="shared" si="238"/>
        <v>41858.214629629627</v>
      </c>
      <c r="T3815" s="16">
        <f t="shared" si="239"/>
        <v>41888.214629629627</v>
      </c>
    </row>
    <row r="3816" spans="1:20" ht="48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 t="shared" si="236"/>
        <v>110</v>
      </c>
      <c r="P3816">
        <f t="shared" si="237"/>
        <v>72.38</v>
      </c>
      <c r="Q3816" s="10" t="s">
        <v>8322</v>
      </c>
      <c r="R3816" t="s">
        <v>8323</v>
      </c>
      <c r="S3816" s="16">
        <f t="shared" si="238"/>
        <v>42329.838159722218</v>
      </c>
      <c r="T3816" s="16">
        <f t="shared" si="239"/>
        <v>42388.957638888889</v>
      </c>
    </row>
    <row r="3817" spans="1:20" ht="48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 t="shared" si="236"/>
        <v>105</v>
      </c>
      <c r="P3817">
        <f t="shared" si="237"/>
        <v>107.57</v>
      </c>
      <c r="Q3817" s="10" t="s">
        <v>8322</v>
      </c>
      <c r="R3817" t="s">
        <v>8323</v>
      </c>
      <c r="S3817" s="16">
        <f t="shared" si="238"/>
        <v>42151.069606481484</v>
      </c>
      <c r="T3817" s="16">
        <f t="shared" si="239"/>
        <v>42172.069606481484</v>
      </c>
    </row>
    <row r="3818" spans="1:20" ht="48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 t="shared" si="236"/>
        <v>100</v>
      </c>
      <c r="P3818">
        <f t="shared" si="237"/>
        <v>178.57</v>
      </c>
      <c r="Q3818" s="10" t="s">
        <v>8322</v>
      </c>
      <c r="R3818" t="s">
        <v>8323</v>
      </c>
      <c r="S3818" s="16">
        <f t="shared" si="238"/>
        <v>41944.527627314819</v>
      </c>
      <c r="T3818" s="16">
        <f t="shared" si="239"/>
        <v>42004.569293981483</v>
      </c>
    </row>
    <row r="3819" spans="1:20" ht="48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 t="shared" si="236"/>
        <v>22</v>
      </c>
      <c r="P3819">
        <f t="shared" si="237"/>
        <v>47.7</v>
      </c>
      <c r="Q3819" s="10" t="s">
        <v>8322</v>
      </c>
      <c r="R3819" t="s">
        <v>8323</v>
      </c>
      <c r="S3819" s="16">
        <f t="shared" si="238"/>
        <v>41740.493657407409</v>
      </c>
      <c r="T3819" s="16">
        <f t="shared" si="239"/>
        <v>41770.493657407409</v>
      </c>
    </row>
    <row r="3820" spans="1:20" ht="48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 t="shared" si="236"/>
        <v>21</v>
      </c>
      <c r="P3820">
        <f t="shared" si="237"/>
        <v>56.05</v>
      </c>
      <c r="Q3820" s="10" t="s">
        <v>8322</v>
      </c>
      <c r="R3820" t="s">
        <v>8323</v>
      </c>
      <c r="S3820" s="16">
        <f t="shared" si="238"/>
        <v>41766.072500000002</v>
      </c>
      <c r="T3820" s="16">
        <f t="shared" si="239"/>
        <v>41791.072500000002</v>
      </c>
    </row>
    <row r="3821" spans="1:20" ht="48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 t="shared" si="236"/>
        <v>0</v>
      </c>
      <c r="P3821">
        <f t="shared" si="237"/>
        <v>1</v>
      </c>
      <c r="Q3821" s="10" t="s">
        <v>8322</v>
      </c>
      <c r="R3821" t="s">
        <v>8323</v>
      </c>
      <c r="S3821" s="16">
        <f t="shared" si="238"/>
        <v>42041.743090277778</v>
      </c>
      <c r="T3821" s="16">
        <f t="shared" si="239"/>
        <v>42071.701423611114</v>
      </c>
    </row>
    <row r="3822" spans="1:20" ht="48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 t="shared" si="236"/>
        <v>5</v>
      </c>
      <c r="P3822">
        <f t="shared" si="237"/>
        <v>65</v>
      </c>
      <c r="Q3822" s="10" t="s">
        <v>8322</v>
      </c>
      <c r="R3822" t="s">
        <v>8323</v>
      </c>
      <c r="S3822" s="16">
        <f t="shared" si="238"/>
        <v>41829.73715277778</v>
      </c>
      <c r="T3822" s="16">
        <f t="shared" si="239"/>
        <v>41852.716666666667</v>
      </c>
    </row>
    <row r="3823" spans="1:20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236"/>
        <v>1</v>
      </c>
      <c r="P3823">
        <f t="shared" si="237"/>
        <v>20</v>
      </c>
      <c r="Q3823" s="10" t="s">
        <v>8322</v>
      </c>
      <c r="R3823" t="s">
        <v>8323</v>
      </c>
      <c r="S3823" s="16">
        <f t="shared" si="238"/>
        <v>42295.891828703709</v>
      </c>
      <c r="T3823" s="16">
        <f t="shared" si="239"/>
        <v>42325.933495370366</v>
      </c>
    </row>
    <row r="3824" spans="1:20" ht="48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 t="shared" si="236"/>
        <v>2</v>
      </c>
      <c r="P3824">
        <f t="shared" si="237"/>
        <v>30</v>
      </c>
      <c r="Q3824" s="10" t="s">
        <v>8322</v>
      </c>
      <c r="R3824" t="s">
        <v>8323</v>
      </c>
      <c r="S3824" s="16">
        <f t="shared" si="238"/>
        <v>42358.684872685189</v>
      </c>
      <c r="T3824" s="16">
        <f t="shared" si="239"/>
        <v>42387</v>
      </c>
    </row>
    <row r="3825" spans="1:20" ht="32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 t="shared" si="236"/>
        <v>0</v>
      </c>
      <c r="P3825">
        <f t="shared" si="237"/>
        <v>15</v>
      </c>
      <c r="Q3825" s="10" t="s">
        <v>8322</v>
      </c>
      <c r="R3825" t="s">
        <v>8323</v>
      </c>
      <c r="S3825" s="16">
        <f t="shared" si="238"/>
        <v>41970.085046296299</v>
      </c>
      <c r="T3825" s="16">
        <f t="shared" si="239"/>
        <v>42000.085046296299</v>
      </c>
    </row>
    <row r="3826" spans="1:20" ht="48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 t="shared" si="236"/>
        <v>13</v>
      </c>
      <c r="P3826">
        <f t="shared" si="237"/>
        <v>93</v>
      </c>
      <c r="Q3826" s="10" t="s">
        <v>8322</v>
      </c>
      <c r="R3826" t="s">
        <v>8323</v>
      </c>
      <c r="S3826" s="16">
        <f t="shared" si="238"/>
        <v>42265.683182870373</v>
      </c>
      <c r="T3826" s="16">
        <f t="shared" si="239"/>
        <v>42293.207638888889</v>
      </c>
    </row>
    <row r="3827" spans="1:20" ht="48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 t="shared" si="236"/>
        <v>11</v>
      </c>
      <c r="P3827">
        <f t="shared" si="237"/>
        <v>45.83</v>
      </c>
      <c r="Q3827" s="10" t="s">
        <v>8322</v>
      </c>
      <c r="R3827" t="s">
        <v>8323</v>
      </c>
      <c r="S3827" s="16">
        <f t="shared" si="238"/>
        <v>42233.671747685185</v>
      </c>
      <c r="T3827" s="16">
        <f t="shared" si="239"/>
        <v>42278.541666666672</v>
      </c>
    </row>
    <row r="3828" spans="1:20" ht="48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 t="shared" si="236"/>
        <v>0</v>
      </c>
      <c r="P3828">
        <f t="shared" si="237"/>
        <v>5</v>
      </c>
      <c r="Q3828" s="10" t="s">
        <v>8322</v>
      </c>
      <c r="R3828" t="s">
        <v>8323</v>
      </c>
      <c r="S3828" s="16">
        <f t="shared" si="238"/>
        <v>41915.400219907409</v>
      </c>
      <c r="T3828" s="16">
        <f t="shared" si="239"/>
        <v>41919.1875</v>
      </c>
    </row>
    <row r="3829" spans="1:20" ht="48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 t="shared" si="236"/>
        <v>0</v>
      </c>
      <c r="P3829">
        <f t="shared" si="237"/>
        <v>5.5</v>
      </c>
      <c r="Q3829" s="10" t="s">
        <v>8322</v>
      </c>
      <c r="R3829" t="s">
        <v>8323</v>
      </c>
      <c r="S3829" s="16">
        <f t="shared" si="238"/>
        <v>41961.492488425924</v>
      </c>
      <c r="T3829" s="16">
        <f t="shared" si="239"/>
        <v>42006.492488425924</v>
      </c>
    </row>
    <row r="3830" spans="1:20" ht="48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 t="shared" si="236"/>
        <v>36</v>
      </c>
      <c r="P3830">
        <f t="shared" si="237"/>
        <v>137.08000000000001</v>
      </c>
      <c r="Q3830" s="10" t="s">
        <v>8322</v>
      </c>
      <c r="R3830" t="s">
        <v>8323</v>
      </c>
      <c r="S3830" s="16">
        <f t="shared" si="238"/>
        <v>42279.778564814813</v>
      </c>
      <c r="T3830" s="16">
        <f t="shared" si="239"/>
        <v>42310.701388888891</v>
      </c>
    </row>
    <row r="3831" spans="1:20" ht="48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 t="shared" si="236"/>
        <v>0</v>
      </c>
      <c r="P3831">
        <f t="shared" si="237"/>
        <v>0</v>
      </c>
      <c r="Q3831" s="10" t="s">
        <v>8322</v>
      </c>
      <c r="R3831" t="s">
        <v>8323</v>
      </c>
      <c r="S3831" s="16">
        <f t="shared" si="238"/>
        <v>42213.662905092591</v>
      </c>
      <c r="T3831" s="16">
        <f t="shared" si="239"/>
        <v>42243.662905092591</v>
      </c>
    </row>
    <row r="3832" spans="1:20" ht="48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 t="shared" si="236"/>
        <v>0</v>
      </c>
      <c r="P3832">
        <f t="shared" si="237"/>
        <v>10.5</v>
      </c>
      <c r="Q3832" s="10" t="s">
        <v>8322</v>
      </c>
      <c r="R3832" t="s">
        <v>8323</v>
      </c>
      <c r="S3832" s="16">
        <f t="shared" si="238"/>
        <v>41745.891319444447</v>
      </c>
      <c r="T3832" s="16">
        <f t="shared" si="239"/>
        <v>41767.891319444447</v>
      </c>
    </row>
    <row r="3833" spans="1:20" ht="48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 t="shared" si="236"/>
        <v>11</v>
      </c>
      <c r="P3833">
        <f t="shared" si="237"/>
        <v>47.91</v>
      </c>
      <c r="Q3833" s="10" t="s">
        <v>8322</v>
      </c>
      <c r="R3833" t="s">
        <v>8323</v>
      </c>
      <c r="S3833" s="16">
        <f t="shared" si="238"/>
        <v>42452.815659722226</v>
      </c>
      <c r="T3833" s="16">
        <f t="shared" si="239"/>
        <v>42512.815659722226</v>
      </c>
    </row>
    <row r="3834" spans="1:20" ht="48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 t="shared" ref="O3834:O3897" si="240">ROUND(E3834/D3834*100,0)</f>
        <v>78</v>
      </c>
      <c r="P3834">
        <f t="shared" ref="P3834:P3897" si="241">IFERROR(ROUND(E3834/L3834,2),0)</f>
        <v>105.54</v>
      </c>
      <c r="Q3834" s="10" t="s">
        <v>8322</v>
      </c>
      <c r="R3834" t="s">
        <v>8323</v>
      </c>
      <c r="S3834" s="16">
        <f t="shared" ref="S3834:S3897" si="242">(((J3834/60)/60)/24)+DATE(1970,1,1)</f>
        <v>42469.68414351852</v>
      </c>
      <c r="T3834" s="16">
        <f t="shared" ref="T3834:T3897" si="243">(((I3834/60)/60)/24)+DATE(1970,1,1)</f>
        <v>42499.166666666672</v>
      </c>
    </row>
    <row r="3835" spans="1:20" ht="48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 t="shared" si="240"/>
        <v>10</v>
      </c>
      <c r="P3835">
        <f t="shared" si="241"/>
        <v>37.54</v>
      </c>
      <c r="Q3835" s="10" t="s">
        <v>8322</v>
      </c>
      <c r="R3835" t="s">
        <v>8323</v>
      </c>
      <c r="S3835" s="16">
        <f t="shared" si="242"/>
        <v>42467.548541666663</v>
      </c>
      <c r="T3835" s="16">
        <f t="shared" si="243"/>
        <v>42496.544444444444</v>
      </c>
    </row>
    <row r="3836" spans="1:20" ht="48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 t="shared" si="240"/>
        <v>5</v>
      </c>
      <c r="P3836">
        <f t="shared" si="241"/>
        <v>62.5</v>
      </c>
      <c r="Q3836" s="10" t="s">
        <v>8322</v>
      </c>
      <c r="R3836" t="s">
        <v>8323</v>
      </c>
      <c r="S3836" s="16">
        <f t="shared" si="242"/>
        <v>42151.237685185188</v>
      </c>
      <c r="T3836" s="16">
        <f t="shared" si="243"/>
        <v>42211.237685185188</v>
      </c>
    </row>
    <row r="3837" spans="1:20" ht="48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 t="shared" si="240"/>
        <v>0</v>
      </c>
      <c r="P3837">
        <f t="shared" si="241"/>
        <v>0</v>
      </c>
      <c r="Q3837" s="10" t="s">
        <v>8322</v>
      </c>
      <c r="R3837" t="s">
        <v>8323</v>
      </c>
      <c r="S3837" s="16">
        <f t="shared" si="242"/>
        <v>41941.585231481484</v>
      </c>
      <c r="T3837" s="16">
        <f t="shared" si="243"/>
        <v>41991.626898148148</v>
      </c>
    </row>
    <row r="3838" spans="1:20" ht="32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 t="shared" si="240"/>
        <v>0</v>
      </c>
      <c r="P3838">
        <f t="shared" si="241"/>
        <v>10.5</v>
      </c>
      <c r="Q3838" s="10" t="s">
        <v>8322</v>
      </c>
      <c r="R3838" t="s">
        <v>8323</v>
      </c>
      <c r="S3838" s="16">
        <f t="shared" si="242"/>
        <v>42559.474004629628</v>
      </c>
      <c r="T3838" s="16">
        <f t="shared" si="243"/>
        <v>42619.474004629628</v>
      </c>
    </row>
    <row r="3839" spans="1:20" ht="48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 t="shared" si="240"/>
        <v>0</v>
      </c>
      <c r="P3839">
        <f t="shared" si="241"/>
        <v>1</v>
      </c>
      <c r="Q3839" s="10" t="s">
        <v>8322</v>
      </c>
      <c r="R3839" t="s">
        <v>8323</v>
      </c>
      <c r="S3839" s="16">
        <f t="shared" si="242"/>
        <v>41842.201261574075</v>
      </c>
      <c r="T3839" s="16">
        <f t="shared" si="243"/>
        <v>41872.201261574075</v>
      </c>
    </row>
    <row r="3840" spans="1:20" ht="48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 t="shared" si="240"/>
        <v>2</v>
      </c>
      <c r="P3840">
        <f t="shared" si="241"/>
        <v>27.5</v>
      </c>
      <c r="Q3840" s="10" t="s">
        <v>8322</v>
      </c>
      <c r="R3840" t="s">
        <v>8323</v>
      </c>
      <c r="S3840" s="16">
        <f t="shared" si="242"/>
        <v>41991.022488425922</v>
      </c>
      <c r="T3840" s="16">
        <f t="shared" si="243"/>
        <v>42015.041666666672</v>
      </c>
    </row>
    <row r="3841" spans="1:20" ht="48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 t="shared" si="240"/>
        <v>18</v>
      </c>
      <c r="P3841">
        <f t="shared" si="241"/>
        <v>41.95</v>
      </c>
      <c r="Q3841" s="10" t="s">
        <v>8322</v>
      </c>
      <c r="R3841" t="s">
        <v>8323</v>
      </c>
      <c r="S3841" s="16">
        <f t="shared" si="242"/>
        <v>41779.648506944446</v>
      </c>
      <c r="T3841" s="16">
        <f t="shared" si="243"/>
        <v>41809.648506944446</v>
      </c>
    </row>
    <row r="3842" spans="1:20" ht="48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 t="shared" si="240"/>
        <v>61</v>
      </c>
      <c r="P3842">
        <f t="shared" si="241"/>
        <v>179.12</v>
      </c>
      <c r="Q3842" s="10" t="s">
        <v>8322</v>
      </c>
      <c r="R3842" t="s">
        <v>8323</v>
      </c>
      <c r="S3842" s="16">
        <f t="shared" si="242"/>
        <v>42235.117476851854</v>
      </c>
      <c r="T3842" s="16">
        <f t="shared" si="243"/>
        <v>42275.117476851854</v>
      </c>
    </row>
    <row r="3843" spans="1:20" ht="48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 t="shared" si="240"/>
        <v>5</v>
      </c>
      <c r="P3843">
        <f t="shared" si="241"/>
        <v>30</v>
      </c>
      <c r="Q3843" s="10" t="s">
        <v>8322</v>
      </c>
      <c r="R3843" t="s">
        <v>8323</v>
      </c>
      <c r="S3843" s="16">
        <f t="shared" si="242"/>
        <v>42122.732499999998</v>
      </c>
      <c r="T3843" s="16">
        <f t="shared" si="243"/>
        <v>42155.732638888891</v>
      </c>
    </row>
    <row r="3844" spans="1:20" ht="48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 t="shared" si="240"/>
        <v>71</v>
      </c>
      <c r="P3844">
        <f t="shared" si="241"/>
        <v>106.97</v>
      </c>
      <c r="Q3844" s="10" t="s">
        <v>8322</v>
      </c>
      <c r="R3844" t="s">
        <v>8323</v>
      </c>
      <c r="S3844" s="16">
        <f t="shared" si="242"/>
        <v>42053.049375000002</v>
      </c>
      <c r="T3844" s="16">
        <f t="shared" si="243"/>
        <v>42096.041666666672</v>
      </c>
    </row>
    <row r="3845" spans="1:20" ht="48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 t="shared" si="240"/>
        <v>0</v>
      </c>
      <c r="P3845">
        <f t="shared" si="241"/>
        <v>0</v>
      </c>
      <c r="Q3845" s="10" t="s">
        <v>8322</v>
      </c>
      <c r="R3845" t="s">
        <v>8323</v>
      </c>
      <c r="S3845" s="16">
        <f t="shared" si="242"/>
        <v>41916.597638888888</v>
      </c>
      <c r="T3845" s="16">
        <f t="shared" si="243"/>
        <v>41976.639305555553</v>
      </c>
    </row>
    <row r="3846" spans="1:20" ht="48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 t="shared" si="240"/>
        <v>9</v>
      </c>
      <c r="P3846">
        <f t="shared" si="241"/>
        <v>29.41</v>
      </c>
      <c r="Q3846" s="10" t="s">
        <v>8322</v>
      </c>
      <c r="R3846" t="s">
        <v>8323</v>
      </c>
      <c r="S3846" s="16">
        <f t="shared" si="242"/>
        <v>41869.714166666665</v>
      </c>
      <c r="T3846" s="16">
        <f t="shared" si="243"/>
        <v>41876.875</v>
      </c>
    </row>
    <row r="3847" spans="1:20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240"/>
        <v>62</v>
      </c>
      <c r="P3847">
        <f t="shared" si="241"/>
        <v>486.43</v>
      </c>
      <c r="Q3847" s="10" t="s">
        <v>8322</v>
      </c>
      <c r="R3847" t="s">
        <v>8323</v>
      </c>
      <c r="S3847" s="16">
        <f t="shared" si="242"/>
        <v>41830.234166666669</v>
      </c>
      <c r="T3847" s="16">
        <f t="shared" si="243"/>
        <v>41860.234166666669</v>
      </c>
    </row>
    <row r="3848" spans="1:20" ht="48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 t="shared" si="240"/>
        <v>102</v>
      </c>
      <c r="P3848">
        <f t="shared" si="241"/>
        <v>62.92</v>
      </c>
      <c r="Q3848" s="10" t="s">
        <v>8322</v>
      </c>
      <c r="R3848" t="s">
        <v>8323</v>
      </c>
      <c r="S3848" s="16">
        <f t="shared" si="242"/>
        <v>41026.953055555554</v>
      </c>
      <c r="T3848" s="16">
        <f t="shared" si="243"/>
        <v>41061.953055555554</v>
      </c>
    </row>
    <row r="3849" spans="1:20" ht="48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 t="shared" si="240"/>
        <v>105</v>
      </c>
      <c r="P3849">
        <f t="shared" si="241"/>
        <v>65.58</v>
      </c>
      <c r="Q3849" s="10" t="s">
        <v>8322</v>
      </c>
      <c r="R3849" t="s">
        <v>8323</v>
      </c>
      <c r="S3849" s="16">
        <f t="shared" si="242"/>
        <v>42145.746689814812</v>
      </c>
      <c r="T3849" s="16">
        <f t="shared" si="243"/>
        <v>42175.746689814812</v>
      </c>
    </row>
    <row r="3850" spans="1:20" ht="48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 t="shared" si="240"/>
        <v>100</v>
      </c>
      <c r="P3850">
        <f t="shared" si="241"/>
        <v>125.09</v>
      </c>
      <c r="Q3850" s="10" t="s">
        <v>8322</v>
      </c>
      <c r="R3850" t="s">
        <v>8323</v>
      </c>
      <c r="S3850" s="16">
        <f t="shared" si="242"/>
        <v>42193.771481481483</v>
      </c>
      <c r="T3850" s="16">
        <f t="shared" si="243"/>
        <v>42212.957638888889</v>
      </c>
    </row>
    <row r="3851" spans="1:20" ht="48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 t="shared" si="240"/>
        <v>100</v>
      </c>
      <c r="P3851">
        <f t="shared" si="241"/>
        <v>69.819999999999993</v>
      </c>
      <c r="Q3851" s="10" t="s">
        <v>8322</v>
      </c>
      <c r="R3851" t="s">
        <v>8323</v>
      </c>
      <c r="S3851" s="16">
        <f t="shared" si="242"/>
        <v>42466.558796296296</v>
      </c>
      <c r="T3851" s="16">
        <f t="shared" si="243"/>
        <v>42490.165972222225</v>
      </c>
    </row>
    <row r="3852" spans="1:20" ht="48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 t="shared" si="240"/>
        <v>102</v>
      </c>
      <c r="P3852">
        <f t="shared" si="241"/>
        <v>66.150000000000006</v>
      </c>
      <c r="Q3852" s="10" t="s">
        <v>8322</v>
      </c>
      <c r="R3852" t="s">
        <v>8323</v>
      </c>
      <c r="S3852" s="16">
        <f t="shared" si="242"/>
        <v>41829.599791666667</v>
      </c>
      <c r="T3852" s="16">
        <f t="shared" si="243"/>
        <v>41889.599791666667</v>
      </c>
    </row>
    <row r="3853" spans="1:20" ht="48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 t="shared" si="240"/>
        <v>106</v>
      </c>
      <c r="P3853">
        <f t="shared" si="241"/>
        <v>56.2</v>
      </c>
      <c r="Q3853" s="10" t="s">
        <v>8322</v>
      </c>
      <c r="R3853" t="s">
        <v>8323</v>
      </c>
      <c r="S3853" s="16">
        <f t="shared" si="242"/>
        <v>42196.028703703705</v>
      </c>
      <c r="T3853" s="16">
        <f t="shared" si="243"/>
        <v>42228</v>
      </c>
    </row>
    <row r="3854" spans="1:20" ht="48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 t="shared" si="240"/>
        <v>11</v>
      </c>
      <c r="P3854">
        <f t="shared" si="241"/>
        <v>51.67</v>
      </c>
      <c r="Q3854" s="10" t="s">
        <v>8322</v>
      </c>
      <c r="R3854" t="s">
        <v>8323</v>
      </c>
      <c r="S3854" s="16">
        <f t="shared" si="242"/>
        <v>41983.752847222218</v>
      </c>
      <c r="T3854" s="16">
        <f t="shared" si="243"/>
        <v>42014.140972222223</v>
      </c>
    </row>
    <row r="3855" spans="1:20" ht="48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1</v>
      </c>
      <c r="P3855">
        <f t="shared" si="241"/>
        <v>25</v>
      </c>
      <c r="Q3855" s="10" t="s">
        <v>8322</v>
      </c>
      <c r="R3855" t="s">
        <v>8323</v>
      </c>
      <c r="S3855" s="16">
        <f t="shared" si="242"/>
        <v>41940.587233796294</v>
      </c>
      <c r="T3855" s="16">
        <f t="shared" si="243"/>
        <v>41968.041666666672</v>
      </c>
    </row>
    <row r="3856" spans="1:20" ht="48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 t="shared" si="240"/>
        <v>0</v>
      </c>
      <c r="P3856">
        <f t="shared" si="241"/>
        <v>0</v>
      </c>
      <c r="Q3856" s="10" t="s">
        <v>8322</v>
      </c>
      <c r="R3856" t="s">
        <v>8323</v>
      </c>
      <c r="S3856" s="16">
        <f t="shared" si="242"/>
        <v>42457.932025462964</v>
      </c>
      <c r="T3856" s="16">
        <f t="shared" si="243"/>
        <v>42485.013888888891</v>
      </c>
    </row>
    <row r="3857" spans="1:20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240"/>
        <v>8</v>
      </c>
      <c r="P3857">
        <f t="shared" si="241"/>
        <v>38.33</v>
      </c>
      <c r="Q3857" s="10" t="s">
        <v>8322</v>
      </c>
      <c r="R3857" t="s">
        <v>8323</v>
      </c>
      <c r="S3857" s="16">
        <f t="shared" si="242"/>
        <v>41904.650578703702</v>
      </c>
      <c r="T3857" s="16">
        <f t="shared" si="243"/>
        <v>41934.650578703702</v>
      </c>
    </row>
    <row r="3858" spans="1:20" ht="48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 t="shared" si="240"/>
        <v>114</v>
      </c>
      <c r="P3858">
        <f t="shared" si="241"/>
        <v>105.21</v>
      </c>
      <c r="Q3858" s="10" t="s">
        <v>8322</v>
      </c>
      <c r="R3858" t="s">
        <v>8323</v>
      </c>
      <c r="S3858" s="16">
        <f t="shared" si="242"/>
        <v>42431.102534722217</v>
      </c>
      <c r="T3858" s="16">
        <f t="shared" si="243"/>
        <v>42461.06086805556</v>
      </c>
    </row>
    <row r="3859" spans="1:20" ht="48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 t="shared" si="240"/>
        <v>106</v>
      </c>
      <c r="P3859">
        <f t="shared" si="241"/>
        <v>136.78</v>
      </c>
      <c r="Q3859" s="10" t="s">
        <v>8322</v>
      </c>
      <c r="R3859" t="s">
        <v>8323</v>
      </c>
      <c r="S3859" s="16">
        <f t="shared" si="242"/>
        <v>41926.942685185182</v>
      </c>
      <c r="T3859" s="16">
        <f t="shared" si="243"/>
        <v>41956.984351851846</v>
      </c>
    </row>
    <row r="3860" spans="1:20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240"/>
        <v>106</v>
      </c>
      <c r="P3860">
        <f t="shared" si="241"/>
        <v>59.7</v>
      </c>
      <c r="Q3860" s="10" t="s">
        <v>8322</v>
      </c>
      <c r="R3860" t="s">
        <v>8323</v>
      </c>
      <c r="S3860" s="16">
        <f t="shared" si="242"/>
        <v>42278.089039351849</v>
      </c>
      <c r="T3860" s="16">
        <f t="shared" si="243"/>
        <v>42302.999305555553</v>
      </c>
    </row>
    <row r="3861" spans="1:20" ht="48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240"/>
        <v>119</v>
      </c>
      <c r="P3861">
        <f t="shared" si="241"/>
        <v>66.11</v>
      </c>
      <c r="Q3861" s="10" t="s">
        <v>8322</v>
      </c>
      <c r="R3861" t="s">
        <v>8323</v>
      </c>
      <c r="S3861" s="16">
        <f t="shared" si="242"/>
        <v>41920.787534722222</v>
      </c>
      <c r="T3861" s="16">
        <f t="shared" si="243"/>
        <v>41941.787534722222</v>
      </c>
    </row>
    <row r="3862" spans="1:20" ht="48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 t="shared" si="240"/>
        <v>100</v>
      </c>
      <c r="P3862">
        <f t="shared" si="241"/>
        <v>63.83</v>
      </c>
      <c r="Q3862" s="10" t="s">
        <v>8322</v>
      </c>
      <c r="R3862" t="s">
        <v>8323</v>
      </c>
      <c r="S3862" s="16">
        <f t="shared" si="242"/>
        <v>42060.683935185181</v>
      </c>
      <c r="T3862" s="16">
        <f t="shared" si="243"/>
        <v>42090.642268518524</v>
      </c>
    </row>
    <row r="3863" spans="1:20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 t="shared" si="240"/>
        <v>11</v>
      </c>
      <c r="P3863">
        <f t="shared" si="241"/>
        <v>108.33</v>
      </c>
      <c r="Q3863" s="10" t="s">
        <v>8322</v>
      </c>
      <c r="R3863" t="s">
        <v>8323</v>
      </c>
      <c r="S3863" s="16">
        <f t="shared" si="242"/>
        <v>42672.955138888887</v>
      </c>
      <c r="T3863" s="16">
        <f t="shared" si="243"/>
        <v>42704.708333333328</v>
      </c>
    </row>
    <row r="3864" spans="1:20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 t="shared" si="240"/>
        <v>9</v>
      </c>
      <c r="P3864">
        <f t="shared" si="241"/>
        <v>80.709999999999994</v>
      </c>
      <c r="Q3864" s="10" t="s">
        <v>8322</v>
      </c>
      <c r="R3864" t="s">
        <v>8323</v>
      </c>
      <c r="S3864" s="16">
        <f t="shared" si="242"/>
        <v>42199.648912037039</v>
      </c>
      <c r="T3864" s="16">
        <f t="shared" si="243"/>
        <v>42217.041666666672</v>
      </c>
    </row>
    <row r="3865" spans="1:20" ht="48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 t="shared" si="240"/>
        <v>106</v>
      </c>
      <c r="P3865">
        <f t="shared" si="241"/>
        <v>69.89</v>
      </c>
      <c r="Q3865" s="10" t="s">
        <v>8322</v>
      </c>
      <c r="R3865" t="s">
        <v>8323</v>
      </c>
      <c r="S3865" s="16">
        <f t="shared" si="242"/>
        <v>41808.669571759259</v>
      </c>
      <c r="T3865" s="16">
        <f t="shared" si="243"/>
        <v>41838.669571759259</v>
      </c>
    </row>
    <row r="3866" spans="1:20" ht="48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 t="shared" si="240"/>
        <v>100</v>
      </c>
      <c r="P3866">
        <f t="shared" si="241"/>
        <v>127.81</v>
      </c>
      <c r="Q3866" s="10" t="s">
        <v>8322</v>
      </c>
      <c r="R3866" t="s">
        <v>8323</v>
      </c>
      <c r="S3866" s="16">
        <f t="shared" si="242"/>
        <v>42171.763414351852</v>
      </c>
      <c r="T3866" s="16">
        <f t="shared" si="243"/>
        <v>42211.763414351852</v>
      </c>
    </row>
    <row r="3867" spans="1:20" ht="48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 t="shared" si="240"/>
        <v>131</v>
      </c>
      <c r="P3867">
        <f t="shared" si="241"/>
        <v>48.33</v>
      </c>
      <c r="Q3867" s="10" t="s">
        <v>8322</v>
      </c>
      <c r="R3867" t="s">
        <v>8323</v>
      </c>
      <c r="S3867" s="16">
        <f t="shared" si="242"/>
        <v>42136.536134259266</v>
      </c>
      <c r="T3867" s="16">
        <f t="shared" si="243"/>
        <v>42167.875</v>
      </c>
    </row>
    <row r="3868" spans="1:20" ht="48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 t="shared" si="240"/>
        <v>100</v>
      </c>
      <c r="P3868">
        <f t="shared" si="241"/>
        <v>72.290000000000006</v>
      </c>
      <c r="Q3868" s="10" t="s">
        <v>8322</v>
      </c>
      <c r="R3868" t="s">
        <v>8323</v>
      </c>
      <c r="S3868" s="16">
        <f t="shared" si="242"/>
        <v>41809.860300925924</v>
      </c>
      <c r="T3868" s="16">
        <f t="shared" si="243"/>
        <v>41839.860300925924</v>
      </c>
    </row>
    <row r="3869" spans="1:20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240"/>
        <v>102</v>
      </c>
      <c r="P3869">
        <f t="shared" si="241"/>
        <v>78.209999999999994</v>
      </c>
      <c r="Q3869" s="10" t="s">
        <v>8322</v>
      </c>
      <c r="R3869" t="s">
        <v>8323</v>
      </c>
      <c r="S3869" s="16">
        <f t="shared" si="242"/>
        <v>42062.296412037031</v>
      </c>
      <c r="T3869" s="16">
        <f t="shared" si="243"/>
        <v>42095.207638888889</v>
      </c>
    </row>
    <row r="3870" spans="1:20" ht="32" hidden="1" x14ac:dyDescent="0.2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240"/>
        <v>0</v>
      </c>
      <c r="P3870">
        <f t="shared" si="241"/>
        <v>15</v>
      </c>
      <c r="Q3870" s="10" t="s">
        <v>8320</v>
      </c>
      <c r="R3870" t="s">
        <v>8321</v>
      </c>
      <c r="S3870" s="16">
        <f t="shared" si="242"/>
        <v>41875.077546296299</v>
      </c>
      <c r="T3870" s="16">
        <f t="shared" si="243"/>
        <v>41905.077546296299</v>
      </c>
    </row>
    <row r="3871" spans="1:20" ht="48" hidden="1" x14ac:dyDescent="0.2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240"/>
        <v>0</v>
      </c>
      <c r="P3871">
        <f t="shared" si="241"/>
        <v>201.67</v>
      </c>
      <c r="Q3871" s="10" t="s">
        <v>8322</v>
      </c>
      <c r="R3871" t="s">
        <v>8356</v>
      </c>
      <c r="S3871" s="16">
        <f t="shared" si="242"/>
        <v>42255.791909722218</v>
      </c>
      <c r="T3871" s="16">
        <f t="shared" si="243"/>
        <v>42285.791909722218</v>
      </c>
    </row>
    <row r="3872" spans="1:20" ht="48" hidden="1" x14ac:dyDescent="0.2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240"/>
        <v>0</v>
      </c>
      <c r="P3872">
        <f t="shared" si="241"/>
        <v>90</v>
      </c>
      <c r="Q3872" s="10" t="s">
        <v>8324</v>
      </c>
      <c r="R3872" t="s">
        <v>8325</v>
      </c>
      <c r="S3872" s="16">
        <f t="shared" si="242"/>
        <v>42384.306840277779</v>
      </c>
      <c r="T3872" s="16">
        <f t="shared" si="243"/>
        <v>42443.958333333328</v>
      </c>
    </row>
    <row r="3873" spans="1:20" ht="48" hidden="1" x14ac:dyDescent="0.2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240"/>
        <v>1</v>
      </c>
      <c r="P3873">
        <f t="shared" si="241"/>
        <v>859.86</v>
      </c>
      <c r="Q3873" s="10" t="s">
        <v>8324</v>
      </c>
      <c r="R3873" t="s">
        <v>8326</v>
      </c>
      <c r="S3873" s="16">
        <f t="shared" si="242"/>
        <v>42697.74927083333</v>
      </c>
      <c r="T3873" s="16">
        <f t="shared" si="243"/>
        <v>42727.74927083333</v>
      </c>
    </row>
    <row r="3874" spans="1:20" ht="48" hidden="1" x14ac:dyDescent="0.2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240"/>
        <v>0</v>
      </c>
      <c r="P3874">
        <f t="shared" si="241"/>
        <v>0</v>
      </c>
      <c r="Q3874" s="10" t="s">
        <v>8324</v>
      </c>
      <c r="R3874" t="s">
        <v>8325</v>
      </c>
      <c r="S3874" s="16">
        <f t="shared" si="242"/>
        <v>42198.775787037041</v>
      </c>
      <c r="T3874" s="16">
        <f t="shared" si="243"/>
        <v>42227.775787037041</v>
      </c>
    </row>
    <row r="3875" spans="1:20" ht="48" hidden="1" x14ac:dyDescent="0.2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240"/>
        <v>0</v>
      </c>
      <c r="P3875">
        <f t="shared" si="241"/>
        <v>10</v>
      </c>
      <c r="Q3875" s="10" t="s">
        <v>8320</v>
      </c>
      <c r="R3875" t="s">
        <v>8321</v>
      </c>
      <c r="S3875" s="16">
        <f t="shared" si="242"/>
        <v>42514.434548611112</v>
      </c>
      <c r="T3875" s="16">
        <f t="shared" si="243"/>
        <v>42554.434548611112</v>
      </c>
    </row>
    <row r="3876" spans="1:20" ht="48" hidden="1" x14ac:dyDescent="0.2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240"/>
        <v>0</v>
      </c>
      <c r="P3876">
        <f t="shared" si="241"/>
        <v>0</v>
      </c>
      <c r="Q3876" s="10" t="s">
        <v>8330</v>
      </c>
      <c r="R3876" t="s">
        <v>8341</v>
      </c>
      <c r="S3876" s="16">
        <f t="shared" si="242"/>
        <v>40568.972569444442</v>
      </c>
      <c r="T3876" s="16">
        <f t="shared" si="243"/>
        <v>40598.972569444442</v>
      </c>
    </row>
    <row r="3877" spans="1:20" ht="48" hidden="1" x14ac:dyDescent="0.2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240"/>
        <v>8</v>
      </c>
      <c r="P3877">
        <f t="shared" si="241"/>
        <v>78.67</v>
      </c>
      <c r="Q3877" s="10" t="s">
        <v>8324</v>
      </c>
      <c r="R3877" t="s">
        <v>8354</v>
      </c>
      <c r="S3877" s="16">
        <f t="shared" si="242"/>
        <v>42226.313298611116</v>
      </c>
      <c r="T3877" s="16">
        <f t="shared" si="243"/>
        <v>42256.313298611116</v>
      </c>
    </row>
    <row r="3878" spans="1:20" ht="48" hidden="1" x14ac:dyDescent="0.2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240"/>
        <v>0</v>
      </c>
      <c r="P3878">
        <f t="shared" si="241"/>
        <v>0</v>
      </c>
      <c r="Q3878" s="10" t="s">
        <v>8324</v>
      </c>
      <c r="R3878" t="s">
        <v>8325</v>
      </c>
      <c r="S3878" s="16">
        <f t="shared" si="242"/>
        <v>41968.262314814812</v>
      </c>
      <c r="T3878" s="16">
        <f t="shared" si="243"/>
        <v>42008.262314814812</v>
      </c>
    </row>
    <row r="3879" spans="1:20" ht="32" hidden="1" x14ac:dyDescent="0.2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240"/>
        <v>0</v>
      </c>
      <c r="P3879">
        <f t="shared" si="241"/>
        <v>6.5</v>
      </c>
      <c r="Q3879" s="10" t="s">
        <v>8322</v>
      </c>
      <c r="R3879" t="s">
        <v>8356</v>
      </c>
      <c r="S3879" s="16">
        <f t="shared" si="242"/>
        <v>41977.780104166668</v>
      </c>
      <c r="T3879" s="16">
        <f t="shared" si="243"/>
        <v>42037.780104166668</v>
      </c>
    </row>
    <row r="3880" spans="1:20" ht="32" hidden="1" x14ac:dyDescent="0.2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240"/>
        <v>0</v>
      </c>
      <c r="P3880">
        <f t="shared" si="241"/>
        <v>50</v>
      </c>
      <c r="Q3880" s="10" t="s">
        <v>8324</v>
      </c>
      <c r="R3880" t="s">
        <v>8325</v>
      </c>
      <c r="S3880" s="16">
        <f t="shared" si="242"/>
        <v>42215.662314814821</v>
      </c>
      <c r="T3880" s="16">
        <f t="shared" si="243"/>
        <v>42245.662314814821</v>
      </c>
    </row>
    <row r="3881" spans="1:20" ht="48" hidden="1" x14ac:dyDescent="0.2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240"/>
        <v>2</v>
      </c>
      <c r="P3881">
        <f t="shared" si="241"/>
        <v>3304</v>
      </c>
      <c r="Q3881" s="10" t="s">
        <v>8324</v>
      </c>
      <c r="R3881" t="s">
        <v>8326</v>
      </c>
      <c r="S3881" s="16">
        <f t="shared" si="242"/>
        <v>42749.059722222228</v>
      </c>
      <c r="T3881" s="16">
        <f t="shared" si="243"/>
        <v>42809.018055555556</v>
      </c>
    </row>
    <row r="3882" spans="1:20" ht="32" hidden="1" x14ac:dyDescent="0.2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240"/>
        <v>0</v>
      </c>
      <c r="P3882">
        <f t="shared" si="241"/>
        <v>1</v>
      </c>
      <c r="Q3882" s="10" t="s">
        <v>8324</v>
      </c>
      <c r="R3882" t="s">
        <v>8325</v>
      </c>
      <c r="S3882" s="16">
        <f t="shared" si="242"/>
        <v>41865.583275462966</v>
      </c>
      <c r="T3882" s="16">
        <f t="shared" si="243"/>
        <v>41925.583275462966</v>
      </c>
    </row>
    <row r="3883" spans="1:20" ht="48" hidden="1" x14ac:dyDescent="0.2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240"/>
        <v>34</v>
      </c>
      <c r="P3883">
        <f t="shared" si="241"/>
        <v>223.58</v>
      </c>
      <c r="Q3883" s="10" t="s">
        <v>8324</v>
      </c>
      <c r="R3883" t="s">
        <v>8354</v>
      </c>
      <c r="S3883" s="16">
        <f t="shared" si="242"/>
        <v>42689.582349537035</v>
      </c>
      <c r="T3883" s="16">
        <f t="shared" si="243"/>
        <v>42725.332638888889</v>
      </c>
    </row>
    <row r="3884" spans="1:20" ht="64" hidden="1" x14ac:dyDescent="0.2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240"/>
        <v>0</v>
      </c>
      <c r="P3884">
        <f t="shared" si="241"/>
        <v>20.25</v>
      </c>
      <c r="Q3884" s="10" t="s">
        <v>8320</v>
      </c>
      <c r="R3884" t="s">
        <v>8321</v>
      </c>
      <c r="S3884" s="16">
        <f t="shared" si="242"/>
        <v>42168.559432870374</v>
      </c>
      <c r="T3884" s="16">
        <f t="shared" si="243"/>
        <v>42208.559432870374</v>
      </c>
    </row>
    <row r="3885" spans="1:20" ht="16" hidden="1" x14ac:dyDescent="0.2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240"/>
        <v>0</v>
      </c>
      <c r="P3885">
        <f t="shared" si="241"/>
        <v>0</v>
      </c>
      <c r="Q3885" s="10" t="s">
        <v>8322</v>
      </c>
      <c r="R3885" t="s">
        <v>8356</v>
      </c>
      <c r="S3885" s="16">
        <f t="shared" si="242"/>
        <v>42346.20685185185</v>
      </c>
      <c r="T3885" s="16">
        <f t="shared" si="243"/>
        <v>42376.20685185185</v>
      </c>
    </row>
    <row r="3886" spans="1:20" ht="32" hidden="1" x14ac:dyDescent="0.2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240"/>
        <v>0</v>
      </c>
      <c r="P3886">
        <f t="shared" si="241"/>
        <v>1</v>
      </c>
      <c r="Q3886" s="10" t="s">
        <v>8324</v>
      </c>
      <c r="R3886" t="s">
        <v>8325</v>
      </c>
      <c r="S3886" s="16">
        <f t="shared" si="242"/>
        <v>41908.650347222225</v>
      </c>
      <c r="T3886" s="16">
        <f t="shared" si="243"/>
        <v>41968.692013888889</v>
      </c>
    </row>
    <row r="3887" spans="1:20" ht="48" hidden="1" x14ac:dyDescent="0.2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8327</v>
      </c>
      <c r="R3887" t="s">
        <v>8342</v>
      </c>
      <c r="S3887" s="16">
        <f t="shared" si="242"/>
        <v>41915.896967592591</v>
      </c>
      <c r="T3887" s="16">
        <f t="shared" si="243"/>
        <v>41973.989583333328</v>
      </c>
    </row>
    <row r="3888" spans="1:20" ht="48" hidden="1" x14ac:dyDescent="0.2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240"/>
        <v>0</v>
      </c>
      <c r="P3888">
        <f t="shared" si="241"/>
        <v>0</v>
      </c>
      <c r="Q3888" s="10" t="s">
        <v>8322</v>
      </c>
      <c r="R3888" t="s">
        <v>8356</v>
      </c>
      <c r="S3888" s="16">
        <f t="shared" si="242"/>
        <v>41863.757210648146</v>
      </c>
      <c r="T3888" s="16">
        <f t="shared" si="243"/>
        <v>41893.757210648146</v>
      </c>
    </row>
    <row r="3889" spans="1:20" ht="32" hidden="1" x14ac:dyDescent="0.2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240"/>
        <v>0</v>
      </c>
      <c r="P3889">
        <f t="shared" si="241"/>
        <v>0</v>
      </c>
      <c r="Q3889" s="10" t="s">
        <v>8320</v>
      </c>
      <c r="R3889" t="s">
        <v>8321</v>
      </c>
      <c r="S3889" s="16">
        <f t="shared" si="242"/>
        <v>42593.431793981479</v>
      </c>
      <c r="T3889" s="16">
        <f t="shared" si="243"/>
        <v>42653.431793981479</v>
      </c>
    </row>
    <row r="3890" spans="1:20" ht="48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 t="shared" si="240"/>
        <v>100</v>
      </c>
      <c r="P3890">
        <f t="shared" si="241"/>
        <v>93.76</v>
      </c>
      <c r="Q3890" s="10" t="s">
        <v>8322</v>
      </c>
      <c r="R3890" t="s">
        <v>8323</v>
      </c>
      <c r="S3890" s="16">
        <f t="shared" si="242"/>
        <v>42292.087592592594</v>
      </c>
      <c r="T3890" s="16">
        <f t="shared" si="243"/>
        <v>42329.125</v>
      </c>
    </row>
    <row r="3891" spans="1:20" ht="48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 t="shared" si="240"/>
        <v>104</v>
      </c>
      <c r="P3891">
        <f t="shared" si="241"/>
        <v>81.78</v>
      </c>
      <c r="Q3891" s="10" t="s">
        <v>8322</v>
      </c>
      <c r="R3891" t="s">
        <v>8323</v>
      </c>
      <c r="S3891" s="16">
        <f t="shared" si="242"/>
        <v>42018.676898148144</v>
      </c>
      <c r="T3891" s="16">
        <f t="shared" si="243"/>
        <v>42040.290972222225</v>
      </c>
    </row>
    <row r="3892" spans="1:20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240"/>
        <v>117</v>
      </c>
      <c r="P3892">
        <f t="shared" si="241"/>
        <v>81.569999999999993</v>
      </c>
      <c r="Q3892" s="10" t="s">
        <v>8322</v>
      </c>
      <c r="R3892" t="s">
        <v>8323</v>
      </c>
      <c r="S3892" s="16">
        <f t="shared" si="242"/>
        <v>42167.023206018523</v>
      </c>
      <c r="T3892" s="16">
        <f t="shared" si="243"/>
        <v>42196.165972222225</v>
      </c>
    </row>
    <row r="3893" spans="1:20" ht="48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 t="shared" si="240"/>
        <v>18</v>
      </c>
      <c r="P3893">
        <f t="shared" si="241"/>
        <v>81.540000000000006</v>
      </c>
      <c r="Q3893" s="10" t="s">
        <v>8322</v>
      </c>
      <c r="R3893" t="s">
        <v>8323</v>
      </c>
      <c r="S3893" s="16">
        <f t="shared" si="242"/>
        <v>41833.660995370366</v>
      </c>
      <c r="T3893" s="16">
        <f t="shared" si="243"/>
        <v>41863.660995370366</v>
      </c>
    </row>
    <row r="3894" spans="1:20" ht="48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8322</v>
      </c>
      <c r="R3894" t="s">
        <v>8323</v>
      </c>
      <c r="S3894" s="16">
        <f t="shared" si="242"/>
        <v>42253.633159722223</v>
      </c>
      <c r="T3894" s="16">
        <f t="shared" si="243"/>
        <v>42313.674826388888</v>
      </c>
    </row>
    <row r="3895" spans="1:20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240"/>
        <v>3</v>
      </c>
      <c r="P3895">
        <f t="shared" si="241"/>
        <v>61.67</v>
      </c>
      <c r="Q3895" s="10" t="s">
        <v>8322</v>
      </c>
      <c r="R3895" t="s">
        <v>8323</v>
      </c>
      <c r="S3895" s="16">
        <f t="shared" si="242"/>
        <v>42224.756909722222</v>
      </c>
      <c r="T3895" s="16">
        <f t="shared" si="243"/>
        <v>42254.756909722222</v>
      </c>
    </row>
    <row r="3896" spans="1:20" ht="32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240"/>
        <v>3</v>
      </c>
      <c r="P3896">
        <f t="shared" si="241"/>
        <v>39</v>
      </c>
      <c r="Q3896" s="10" t="s">
        <v>8322</v>
      </c>
      <c r="R3896" t="s">
        <v>8323</v>
      </c>
      <c r="S3896" s="16">
        <f t="shared" si="242"/>
        <v>42031.833587962959</v>
      </c>
      <c r="T3896" s="16">
        <f t="shared" si="243"/>
        <v>42063.333333333328</v>
      </c>
    </row>
    <row r="3897" spans="1:20" ht="48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 t="shared" si="240"/>
        <v>2</v>
      </c>
      <c r="P3897">
        <f t="shared" si="241"/>
        <v>18.329999999999998</v>
      </c>
      <c r="Q3897" s="10" t="s">
        <v>8322</v>
      </c>
      <c r="R3897" t="s">
        <v>8323</v>
      </c>
      <c r="S3897" s="16">
        <f t="shared" si="242"/>
        <v>42069.903437500005</v>
      </c>
      <c r="T3897" s="16">
        <f t="shared" si="243"/>
        <v>42092.833333333328</v>
      </c>
    </row>
    <row r="3898" spans="1:20" ht="48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 t="shared" ref="O3898:O3961" si="244">ROUND(E3898/D3898*100,0)</f>
        <v>47</v>
      </c>
      <c r="P3898">
        <f t="shared" ref="P3898:P3961" si="245">IFERROR(ROUND(E3898/L3898,2),0)</f>
        <v>166.06</v>
      </c>
      <c r="Q3898" s="10" t="s">
        <v>8322</v>
      </c>
      <c r="R3898" t="s">
        <v>8323</v>
      </c>
      <c r="S3898" s="16">
        <f t="shared" ref="S3898:S3961" si="246">(((J3898/60)/60)/24)+DATE(1970,1,1)</f>
        <v>41804.937083333331</v>
      </c>
      <c r="T3898" s="16">
        <f t="shared" ref="T3898:T3961" si="247">(((I3898/60)/60)/24)+DATE(1970,1,1)</f>
        <v>41821.9375</v>
      </c>
    </row>
    <row r="3899" spans="1:20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244"/>
        <v>7</v>
      </c>
      <c r="P3899">
        <f t="shared" si="245"/>
        <v>59</v>
      </c>
      <c r="Q3899" s="10" t="s">
        <v>8322</v>
      </c>
      <c r="R3899" t="s">
        <v>8323</v>
      </c>
      <c r="S3899" s="16">
        <f t="shared" si="246"/>
        <v>42293.809212962966</v>
      </c>
      <c r="T3899" s="16">
        <f t="shared" si="247"/>
        <v>42353.85087962963</v>
      </c>
    </row>
    <row r="3900" spans="1:20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244"/>
        <v>100</v>
      </c>
      <c r="P3900">
        <f t="shared" si="245"/>
        <v>209.84</v>
      </c>
      <c r="Q3900" s="10" t="s">
        <v>8322</v>
      </c>
      <c r="R3900" t="s">
        <v>8323</v>
      </c>
      <c r="S3900" s="16">
        <f t="shared" si="246"/>
        <v>42253.928530092591</v>
      </c>
      <c r="T3900" s="16">
        <f t="shared" si="247"/>
        <v>42283.928530092591</v>
      </c>
    </row>
    <row r="3901" spans="1:20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244"/>
        <v>113</v>
      </c>
      <c r="P3901">
        <f t="shared" si="245"/>
        <v>64.27</v>
      </c>
      <c r="Q3901" s="10" t="s">
        <v>8322</v>
      </c>
      <c r="R3901" t="s">
        <v>8323</v>
      </c>
      <c r="S3901" s="16">
        <f t="shared" si="246"/>
        <v>40970.875671296293</v>
      </c>
      <c r="T3901" s="16">
        <f t="shared" si="247"/>
        <v>41000.834004629629</v>
      </c>
    </row>
    <row r="3902" spans="1:20" ht="48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 t="shared" si="244"/>
        <v>109</v>
      </c>
      <c r="P3902">
        <f t="shared" si="245"/>
        <v>65.099999999999994</v>
      </c>
      <c r="Q3902" s="10" t="s">
        <v>8322</v>
      </c>
      <c r="R3902" t="s">
        <v>8323</v>
      </c>
      <c r="S3902" s="16">
        <f t="shared" si="246"/>
        <v>42466.608310185184</v>
      </c>
      <c r="T3902" s="16">
        <f t="shared" si="247"/>
        <v>42496.608310185184</v>
      </c>
    </row>
    <row r="3903" spans="1:20" ht="64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 t="shared" si="244"/>
        <v>101</v>
      </c>
      <c r="P3903">
        <f t="shared" si="245"/>
        <v>46.77</v>
      </c>
      <c r="Q3903" s="10" t="s">
        <v>8322</v>
      </c>
      <c r="R3903" t="s">
        <v>8323</v>
      </c>
      <c r="S3903" s="16">
        <f t="shared" si="246"/>
        <v>40883.949317129627</v>
      </c>
      <c r="T3903" s="16">
        <f t="shared" si="247"/>
        <v>40939.708333333336</v>
      </c>
    </row>
    <row r="3904" spans="1:20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 t="shared" si="244"/>
        <v>102</v>
      </c>
      <c r="P3904">
        <f t="shared" si="245"/>
        <v>193.62</v>
      </c>
      <c r="Q3904" s="10" t="s">
        <v>8322</v>
      </c>
      <c r="R3904" t="s">
        <v>8323</v>
      </c>
      <c r="S3904" s="16">
        <f t="shared" si="246"/>
        <v>42323.70930555556</v>
      </c>
      <c r="T3904" s="16">
        <f t="shared" si="247"/>
        <v>42355.207638888889</v>
      </c>
    </row>
    <row r="3905" spans="1:20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244"/>
        <v>105</v>
      </c>
      <c r="P3905">
        <f t="shared" si="245"/>
        <v>98.2</v>
      </c>
      <c r="Q3905" s="10" t="s">
        <v>8322</v>
      </c>
      <c r="R3905" t="s">
        <v>8323</v>
      </c>
      <c r="S3905" s="16">
        <f t="shared" si="246"/>
        <v>41982.887280092589</v>
      </c>
      <c r="T3905" s="16">
        <f t="shared" si="247"/>
        <v>42012.887280092589</v>
      </c>
    </row>
    <row r="3906" spans="1:20" ht="48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 t="shared" si="244"/>
        <v>3</v>
      </c>
      <c r="P3906">
        <f t="shared" si="245"/>
        <v>23.63</v>
      </c>
      <c r="Q3906" s="10" t="s">
        <v>8322</v>
      </c>
      <c r="R3906" t="s">
        <v>8323</v>
      </c>
      <c r="S3906" s="16">
        <f t="shared" si="246"/>
        <v>41885.221550925926</v>
      </c>
      <c r="T3906" s="16">
        <f t="shared" si="247"/>
        <v>41916.290972222225</v>
      </c>
    </row>
    <row r="3907" spans="1:20" ht="48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 t="shared" si="244"/>
        <v>16</v>
      </c>
      <c r="P3907">
        <f t="shared" si="245"/>
        <v>91.83</v>
      </c>
      <c r="Q3907" s="10" t="s">
        <v>8322</v>
      </c>
      <c r="R3907" t="s">
        <v>8323</v>
      </c>
      <c r="S3907" s="16">
        <f t="shared" si="246"/>
        <v>42538.968310185184</v>
      </c>
      <c r="T3907" s="16">
        <f t="shared" si="247"/>
        <v>42568.029861111107</v>
      </c>
    </row>
    <row r="3908" spans="1:20" ht="48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 t="shared" si="244"/>
        <v>17</v>
      </c>
      <c r="P3908">
        <f t="shared" si="245"/>
        <v>82.57</v>
      </c>
      <c r="Q3908" s="10" t="s">
        <v>8322</v>
      </c>
      <c r="R3908" t="s">
        <v>8323</v>
      </c>
      <c r="S3908" s="16">
        <f t="shared" si="246"/>
        <v>41842.828680555554</v>
      </c>
      <c r="T3908" s="16">
        <f t="shared" si="247"/>
        <v>41882.827650462961</v>
      </c>
    </row>
    <row r="3909" spans="1:20" ht="48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 t="shared" si="244"/>
        <v>0</v>
      </c>
      <c r="P3909">
        <f t="shared" si="245"/>
        <v>1</v>
      </c>
      <c r="Q3909" s="10" t="s">
        <v>8322</v>
      </c>
      <c r="R3909" t="s">
        <v>8323</v>
      </c>
      <c r="S3909" s="16">
        <f t="shared" si="246"/>
        <v>42174.780821759254</v>
      </c>
      <c r="T3909" s="16">
        <f t="shared" si="247"/>
        <v>42204.780821759254</v>
      </c>
    </row>
    <row r="3910" spans="1:20" ht="48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 t="shared" si="244"/>
        <v>0</v>
      </c>
      <c r="P3910">
        <f t="shared" si="245"/>
        <v>0</v>
      </c>
      <c r="Q3910" s="10" t="s">
        <v>8322</v>
      </c>
      <c r="R3910" t="s">
        <v>8323</v>
      </c>
      <c r="S3910" s="16">
        <f t="shared" si="246"/>
        <v>42408.999571759254</v>
      </c>
      <c r="T3910" s="16">
        <f t="shared" si="247"/>
        <v>42453.957905092597</v>
      </c>
    </row>
    <row r="3911" spans="1:20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244"/>
        <v>24</v>
      </c>
      <c r="P3911">
        <f t="shared" si="245"/>
        <v>45.84</v>
      </c>
      <c r="Q3911" s="10" t="s">
        <v>8322</v>
      </c>
      <c r="R3911" t="s">
        <v>8323</v>
      </c>
      <c r="S3911" s="16">
        <f t="shared" si="246"/>
        <v>41921.770439814813</v>
      </c>
      <c r="T3911" s="16">
        <f t="shared" si="247"/>
        <v>41938.770439814813</v>
      </c>
    </row>
    <row r="3912" spans="1:20" ht="48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 t="shared" si="244"/>
        <v>32</v>
      </c>
      <c r="P3912">
        <f t="shared" si="245"/>
        <v>60.67</v>
      </c>
      <c r="Q3912" s="10" t="s">
        <v>8322</v>
      </c>
      <c r="R3912" t="s">
        <v>8323</v>
      </c>
      <c r="S3912" s="16">
        <f t="shared" si="246"/>
        <v>42103.016585648147</v>
      </c>
      <c r="T3912" s="16">
        <f t="shared" si="247"/>
        <v>42163.016585648147</v>
      </c>
    </row>
    <row r="3913" spans="1:20" ht="48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 t="shared" si="244"/>
        <v>4</v>
      </c>
      <c r="P3913">
        <f t="shared" si="245"/>
        <v>26.33</v>
      </c>
      <c r="Q3913" s="10" t="s">
        <v>8322</v>
      </c>
      <c r="R3913" t="s">
        <v>8323</v>
      </c>
      <c r="S3913" s="16">
        <f t="shared" si="246"/>
        <v>42278.664965277778</v>
      </c>
      <c r="T3913" s="16">
        <f t="shared" si="247"/>
        <v>42308.664965277778</v>
      </c>
    </row>
    <row r="3914" spans="1:20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 t="shared" si="244"/>
        <v>109</v>
      </c>
      <c r="P3914">
        <f t="shared" si="245"/>
        <v>151.97999999999999</v>
      </c>
      <c r="Q3914" s="10" t="s">
        <v>8322</v>
      </c>
      <c r="R3914" t="s">
        <v>8323</v>
      </c>
      <c r="S3914" s="16">
        <f t="shared" si="246"/>
        <v>42576.697569444441</v>
      </c>
      <c r="T3914" s="16">
        <f t="shared" si="247"/>
        <v>42636.697569444441</v>
      </c>
    </row>
    <row r="3915" spans="1:20" ht="48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 t="shared" si="244"/>
        <v>154</v>
      </c>
      <c r="P3915">
        <f t="shared" si="245"/>
        <v>110.87</v>
      </c>
      <c r="Q3915" s="10" t="s">
        <v>8322</v>
      </c>
      <c r="R3915" t="s">
        <v>8323</v>
      </c>
      <c r="S3915" s="16">
        <f t="shared" si="246"/>
        <v>42134.172071759262</v>
      </c>
      <c r="T3915" s="16">
        <f t="shared" si="247"/>
        <v>42155.290972222225</v>
      </c>
    </row>
    <row r="3916" spans="1:20" ht="32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 t="shared" si="244"/>
        <v>0</v>
      </c>
      <c r="P3916">
        <f t="shared" si="245"/>
        <v>1</v>
      </c>
      <c r="Q3916" s="10" t="s">
        <v>8322</v>
      </c>
      <c r="R3916" t="s">
        <v>8323</v>
      </c>
      <c r="S3916" s="16">
        <f t="shared" si="246"/>
        <v>42611.261064814811</v>
      </c>
      <c r="T3916" s="16">
        <f t="shared" si="247"/>
        <v>42625.707638888889</v>
      </c>
    </row>
    <row r="3917" spans="1:20" ht="48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1</v>
      </c>
      <c r="P3917">
        <f t="shared" si="245"/>
        <v>22.5</v>
      </c>
      <c r="Q3917" s="10" t="s">
        <v>8322</v>
      </c>
      <c r="R3917" t="s">
        <v>8323</v>
      </c>
      <c r="S3917" s="16">
        <f t="shared" si="246"/>
        <v>41801.711550925924</v>
      </c>
      <c r="T3917" s="16">
        <f t="shared" si="247"/>
        <v>41844.124305555553</v>
      </c>
    </row>
    <row r="3918" spans="1:20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244"/>
        <v>101</v>
      </c>
      <c r="P3918">
        <f t="shared" si="245"/>
        <v>302.31</v>
      </c>
      <c r="Q3918" s="10" t="s">
        <v>8322</v>
      </c>
      <c r="R3918" t="s">
        <v>8323</v>
      </c>
      <c r="S3918" s="16">
        <f t="shared" si="246"/>
        <v>41851.771354166667</v>
      </c>
      <c r="T3918" s="16">
        <f t="shared" si="247"/>
        <v>41870.666666666664</v>
      </c>
    </row>
    <row r="3919" spans="1:20" ht="48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 t="shared" si="244"/>
        <v>103</v>
      </c>
      <c r="P3919">
        <f t="shared" si="245"/>
        <v>87.36</v>
      </c>
      <c r="Q3919" s="10" t="s">
        <v>8322</v>
      </c>
      <c r="R3919" t="s">
        <v>8323</v>
      </c>
      <c r="S3919" s="16">
        <f t="shared" si="246"/>
        <v>41798.94027777778</v>
      </c>
      <c r="T3919" s="16">
        <f t="shared" si="247"/>
        <v>41828.94027777778</v>
      </c>
    </row>
    <row r="3920" spans="1:20" ht="48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8322</v>
      </c>
      <c r="R3920" t="s">
        <v>8323</v>
      </c>
      <c r="S3920" s="16">
        <f t="shared" si="246"/>
        <v>42108.692060185189</v>
      </c>
      <c r="T3920" s="16">
        <f t="shared" si="247"/>
        <v>42153.692060185189</v>
      </c>
    </row>
    <row r="3921" spans="1:20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244"/>
        <v>4</v>
      </c>
      <c r="P3921">
        <f t="shared" si="245"/>
        <v>23.92</v>
      </c>
      <c r="Q3921" s="10" t="s">
        <v>8322</v>
      </c>
      <c r="R3921" t="s">
        <v>8323</v>
      </c>
      <c r="S3921" s="16">
        <f t="shared" si="246"/>
        <v>41858.007071759261</v>
      </c>
      <c r="T3921" s="16">
        <f t="shared" si="247"/>
        <v>41888.007071759261</v>
      </c>
    </row>
    <row r="3922" spans="1:20" ht="48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 t="shared" si="244"/>
        <v>100</v>
      </c>
      <c r="P3922">
        <f t="shared" si="245"/>
        <v>70.88</v>
      </c>
      <c r="Q3922" s="10" t="s">
        <v>8322</v>
      </c>
      <c r="R3922" t="s">
        <v>8323</v>
      </c>
      <c r="S3922" s="16">
        <f t="shared" si="246"/>
        <v>41941.683865740742</v>
      </c>
      <c r="T3922" s="16">
        <f t="shared" si="247"/>
        <v>41970.125</v>
      </c>
    </row>
    <row r="3923" spans="1:20" ht="32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 t="shared" si="244"/>
        <v>103</v>
      </c>
      <c r="P3923">
        <f t="shared" si="245"/>
        <v>100.5</v>
      </c>
      <c r="Q3923" s="10" t="s">
        <v>8322</v>
      </c>
      <c r="R3923" t="s">
        <v>8323</v>
      </c>
      <c r="S3923" s="16">
        <f t="shared" si="246"/>
        <v>41591.737974537034</v>
      </c>
      <c r="T3923" s="16">
        <f t="shared" si="247"/>
        <v>41621.207638888889</v>
      </c>
    </row>
    <row r="3924" spans="1:20" ht="48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 t="shared" si="244"/>
        <v>103</v>
      </c>
      <c r="P3924">
        <f t="shared" si="245"/>
        <v>115.87</v>
      </c>
      <c r="Q3924" s="10" t="s">
        <v>8322</v>
      </c>
      <c r="R3924" t="s">
        <v>8323</v>
      </c>
      <c r="S3924" s="16">
        <f t="shared" si="246"/>
        <v>42262.096782407403</v>
      </c>
      <c r="T3924" s="16">
        <f t="shared" si="247"/>
        <v>42286</v>
      </c>
    </row>
    <row r="3925" spans="1:20" ht="48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 t="shared" si="244"/>
        <v>102</v>
      </c>
      <c r="P3925">
        <f t="shared" si="245"/>
        <v>116</v>
      </c>
      <c r="Q3925" s="10" t="s">
        <v>8322</v>
      </c>
      <c r="R3925" t="s">
        <v>8323</v>
      </c>
      <c r="S3925" s="16">
        <f t="shared" si="246"/>
        <v>42137.395798611105</v>
      </c>
      <c r="T3925" s="16">
        <f t="shared" si="247"/>
        <v>42171.458333333328</v>
      </c>
    </row>
    <row r="3926" spans="1:20" ht="48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 t="shared" si="244"/>
        <v>101</v>
      </c>
      <c r="P3926">
        <f t="shared" si="245"/>
        <v>142.28</v>
      </c>
      <c r="Q3926" s="10" t="s">
        <v>8322</v>
      </c>
      <c r="R3926" t="s">
        <v>8323</v>
      </c>
      <c r="S3926" s="16">
        <f t="shared" si="246"/>
        <v>42041.714178240742</v>
      </c>
      <c r="T3926" s="16">
        <f t="shared" si="247"/>
        <v>42071.67251157407</v>
      </c>
    </row>
    <row r="3927" spans="1:20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 t="shared" si="244"/>
        <v>104</v>
      </c>
      <c r="P3927">
        <f t="shared" si="245"/>
        <v>177.62</v>
      </c>
      <c r="Q3927" s="10" t="s">
        <v>8322</v>
      </c>
      <c r="R3927" t="s">
        <v>8323</v>
      </c>
      <c r="S3927" s="16">
        <f t="shared" si="246"/>
        <v>42549.665717592594</v>
      </c>
      <c r="T3927" s="16">
        <f t="shared" si="247"/>
        <v>42579.665717592594</v>
      </c>
    </row>
    <row r="3928" spans="1:20" ht="48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 t="shared" si="244"/>
        <v>100</v>
      </c>
      <c r="P3928">
        <f t="shared" si="245"/>
        <v>421.11</v>
      </c>
      <c r="Q3928" s="10" t="s">
        <v>8322</v>
      </c>
      <c r="R3928" t="s">
        <v>8323</v>
      </c>
      <c r="S3928" s="16">
        <f t="shared" si="246"/>
        <v>42059.701319444444</v>
      </c>
      <c r="T3928" s="16">
        <f t="shared" si="247"/>
        <v>42119.659652777773</v>
      </c>
    </row>
    <row r="3929" spans="1:20" ht="48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 t="shared" si="244"/>
        <v>101</v>
      </c>
      <c r="P3929">
        <f t="shared" si="245"/>
        <v>104.99</v>
      </c>
      <c r="Q3929" s="10" t="s">
        <v>8322</v>
      </c>
      <c r="R3929" t="s">
        <v>8323</v>
      </c>
      <c r="S3929" s="16">
        <f t="shared" si="246"/>
        <v>42053.732627314821</v>
      </c>
      <c r="T3929" s="16">
        <f t="shared" si="247"/>
        <v>42083.705555555556</v>
      </c>
    </row>
    <row r="3930" spans="1:20" ht="48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 t="shared" si="244"/>
        <v>101</v>
      </c>
      <c r="P3930">
        <f t="shared" si="245"/>
        <v>202.85</v>
      </c>
      <c r="Q3930" s="10" t="s">
        <v>8322</v>
      </c>
      <c r="R3930" t="s">
        <v>8323</v>
      </c>
      <c r="S3930" s="16">
        <f t="shared" si="246"/>
        <v>42064.220069444447</v>
      </c>
      <c r="T3930" s="16">
        <f t="shared" si="247"/>
        <v>42094.178402777776</v>
      </c>
    </row>
    <row r="3931" spans="1:20" ht="48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 t="shared" si="244"/>
        <v>1</v>
      </c>
      <c r="P3931">
        <f t="shared" si="245"/>
        <v>13.11</v>
      </c>
      <c r="Q3931" s="10" t="s">
        <v>8322</v>
      </c>
      <c r="R3931" t="s">
        <v>8323</v>
      </c>
      <c r="S3931" s="16">
        <f t="shared" si="246"/>
        <v>41977.004976851851</v>
      </c>
      <c r="T3931" s="16">
        <f t="shared" si="247"/>
        <v>42008.976388888885</v>
      </c>
    </row>
    <row r="3932" spans="1:20" ht="48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 t="shared" si="244"/>
        <v>37</v>
      </c>
      <c r="P3932">
        <f t="shared" si="245"/>
        <v>83.14</v>
      </c>
      <c r="Q3932" s="10" t="s">
        <v>8322</v>
      </c>
      <c r="R3932" t="s">
        <v>8323</v>
      </c>
      <c r="S3932" s="16">
        <f t="shared" si="246"/>
        <v>41939.8122337963</v>
      </c>
      <c r="T3932" s="16">
        <f t="shared" si="247"/>
        <v>41969.853900462964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8322</v>
      </c>
      <c r="R3933" t="s">
        <v>8323</v>
      </c>
      <c r="S3933" s="16">
        <f t="shared" si="246"/>
        <v>42228.151701388888</v>
      </c>
      <c r="T3933" s="16">
        <f t="shared" si="247"/>
        <v>42253.151701388888</v>
      </c>
    </row>
    <row r="3934" spans="1:20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10</v>
      </c>
      <c r="Q3934" s="10" t="s">
        <v>8322</v>
      </c>
      <c r="R3934" t="s">
        <v>8323</v>
      </c>
      <c r="S3934" s="16">
        <f t="shared" si="246"/>
        <v>42437.64534722222</v>
      </c>
      <c r="T3934" s="16">
        <f t="shared" si="247"/>
        <v>42497.603680555556</v>
      </c>
    </row>
    <row r="3935" spans="1:20" ht="48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 t="shared" si="244"/>
        <v>31</v>
      </c>
      <c r="P3935">
        <f t="shared" si="245"/>
        <v>1250</v>
      </c>
      <c r="Q3935" s="10" t="s">
        <v>8322</v>
      </c>
      <c r="R3935" t="s">
        <v>8323</v>
      </c>
      <c r="S3935" s="16">
        <f t="shared" si="246"/>
        <v>42144.231527777782</v>
      </c>
      <c r="T3935" s="16">
        <f t="shared" si="247"/>
        <v>42203.125</v>
      </c>
    </row>
    <row r="3936" spans="1:20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244"/>
        <v>103</v>
      </c>
      <c r="P3936">
        <f t="shared" si="245"/>
        <v>173.7</v>
      </c>
      <c r="Q3936" s="10" t="s">
        <v>8322</v>
      </c>
      <c r="R3936" t="s">
        <v>8323</v>
      </c>
      <c r="S3936" s="16">
        <f t="shared" si="246"/>
        <v>42681.35157407407</v>
      </c>
      <c r="T3936" s="16">
        <f t="shared" si="247"/>
        <v>42711.35157407407</v>
      </c>
    </row>
    <row r="3937" spans="1:20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244"/>
        <v>115</v>
      </c>
      <c r="P3937">
        <f t="shared" si="245"/>
        <v>58.69</v>
      </c>
      <c r="Q3937" s="10" t="s">
        <v>8322</v>
      </c>
      <c r="R3937" t="s">
        <v>8323</v>
      </c>
      <c r="S3937" s="16">
        <f t="shared" si="246"/>
        <v>41893.324884259258</v>
      </c>
      <c r="T3937" s="16">
        <f t="shared" si="247"/>
        <v>41926.290972222225</v>
      </c>
    </row>
    <row r="3938" spans="1:20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2</v>
      </c>
      <c r="P3938">
        <f t="shared" si="245"/>
        <v>202</v>
      </c>
      <c r="Q3938" s="10" t="s">
        <v>8322</v>
      </c>
      <c r="R3938" t="s">
        <v>8323</v>
      </c>
      <c r="S3938" s="16">
        <f t="shared" si="246"/>
        <v>42621.389340277776</v>
      </c>
      <c r="T3938" s="16">
        <f t="shared" si="247"/>
        <v>42651.389340277776</v>
      </c>
    </row>
    <row r="3939" spans="1:20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8322</v>
      </c>
      <c r="R3939" t="s">
        <v>8323</v>
      </c>
      <c r="S3939" s="16">
        <f t="shared" si="246"/>
        <v>42613.841261574074</v>
      </c>
      <c r="T3939" s="16">
        <f t="shared" si="247"/>
        <v>42644.166666666672</v>
      </c>
    </row>
    <row r="3940" spans="1:20" ht="32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 t="shared" si="244"/>
        <v>101</v>
      </c>
      <c r="P3940">
        <f t="shared" si="245"/>
        <v>126.72</v>
      </c>
      <c r="Q3940" s="10" t="s">
        <v>8322</v>
      </c>
      <c r="R3940" t="s">
        <v>8323</v>
      </c>
      <c r="S3940" s="16">
        <f t="shared" si="246"/>
        <v>42697.082673611112</v>
      </c>
      <c r="T3940" s="16">
        <f t="shared" si="247"/>
        <v>42718.665972222225</v>
      </c>
    </row>
    <row r="3941" spans="1:20" ht="48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8322</v>
      </c>
      <c r="R3941" t="s">
        <v>8323</v>
      </c>
      <c r="S3941" s="16">
        <f t="shared" si="246"/>
        <v>42419.246168981481</v>
      </c>
      <c r="T3941" s="16">
        <f t="shared" si="247"/>
        <v>42434.246168981481</v>
      </c>
    </row>
    <row r="3942" spans="1:20" ht="48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 t="shared" si="244"/>
        <v>100</v>
      </c>
      <c r="P3942">
        <f t="shared" si="245"/>
        <v>98.31</v>
      </c>
      <c r="Q3942" s="10" t="s">
        <v>8322</v>
      </c>
      <c r="R3942" t="s">
        <v>8323</v>
      </c>
      <c r="S3942" s="16">
        <f t="shared" si="246"/>
        <v>42254.264687499999</v>
      </c>
      <c r="T3942" s="16">
        <f t="shared" si="247"/>
        <v>42279.958333333328</v>
      </c>
    </row>
    <row r="3943" spans="1:20" ht="48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8322</v>
      </c>
      <c r="R3943" t="s">
        <v>8323</v>
      </c>
      <c r="S3943" s="16">
        <f t="shared" si="246"/>
        <v>41836.190937499996</v>
      </c>
      <c r="T3943" s="16">
        <f t="shared" si="247"/>
        <v>41896.190937499996</v>
      </c>
    </row>
    <row r="3944" spans="1:20" ht="48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 t="shared" si="244"/>
        <v>119</v>
      </c>
      <c r="P3944">
        <f t="shared" si="245"/>
        <v>50.16</v>
      </c>
      <c r="Q3944" s="10" t="s">
        <v>8322</v>
      </c>
      <c r="R3944" t="s">
        <v>8323</v>
      </c>
      <c r="S3944" s="16">
        <f t="shared" si="246"/>
        <v>41778.637245370373</v>
      </c>
      <c r="T3944" s="16">
        <f t="shared" si="247"/>
        <v>41810.958333333336</v>
      </c>
    </row>
    <row r="3945" spans="1:20" ht="48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 t="shared" si="244"/>
        <v>100</v>
      </c>
      <c r="P3945">
        <f t="shared" si="245"/>
        <v>134.15</v>
      </c>
      <c r="Q3945" s="10" t="s">
        <v>8322</v>
      </c>
      <c r="R3945" t="s">
        <v>8323</v>
      </c>
      <c r="S3945" s="16">
        <f t="shared" si="246"/>
        <v>41776.063136574077</v>
      </c>
      <c r="T3945" s="16">
        <f t="shared" si="247"/>
        <v>41807.125</v>
      </c>
    </row>
    <row r="3946" spans="1:20" ht="48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 t="shared" si="244"/>
        <v>1</v>
      </c>
      <c r="P3946">
        <f t="shared" si="245"/>
        <v>15</v>
      </c>
      <c r="Q3946" s="10" t="s">
        <v>8322</v>
      </c>
      <c r="R3946" t="s">
        <v>8323</v>
      </c>
      <c r="S3946" s="16">
        <f t="shared" si="246"/>
        <v>41787.681527777779</v>
      </c>
      <c r="T3946" s="16">
        <f t="shared" si="247"/>
        <v>41817.681527777779</v>
      </c>
    </row>
    <row r="3947" spans="1:20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244"/>
        <v>3</v>
      </c>
      <c r="P3947">
        <f t="shared" si="245"/>
        <v>52.8</v>
      </c>
      <c r="Q3947" s="10" t="s">
        <v>8322</v>
      </c>
      <c r="R3947" t="s">
        <v>8323</v>
      </c>
      <c r="S3947" s="16">
        <f t="shared" si="246"/>
        <v>42499.731701388882</v>
      </c>
      <c r="T3947" s="16">
        <f t="shared" si="247"/>
        <v>42529.731701388882</v>
      </c>
    </row>
    <row r="3948" spans="1:20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244"/>
        <v>0</v>
      </c>
      <c r="P3948">
        <f t="shared" si="245"/>
        <v>0</v>
      </c>
      <c r="Q3948" s="10" t="s">
        <v>8322</v>
      </c>
      <c r="R3948" t="s">
        <v>8323</v>
      </c>
      <c r="S3948" s="16">
        <f t="shared" si="246"/>
        <v>42538.742893518516</v>
      </c>
      <c r="T3948" s="16">
        <f t="shared" si="247"/>
        <v>42568.742893518516</v>
      </c>
    </row>
    <row r="3949" spans="1:20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244"/>
        <v>41</v>
      </c>
      <c r="P3949">
        <f t="shared" si="245"/>
        <v>81.319999999999993</v>
      </c>
      <c r="Q3949" s="10" t="s">
        <v>8322</v>
      </c>
      <c r="R3949" t="s">
        <v>8323</v>
      </c>
      <c r="S3949" s="16">
        <f t="shared" si="246"/>
        <v>41766.617291666669</v>
      </c>
      <c r="T3949" s="16">
        <f t="shared" si="247"/>
        <v>41793.290972222225</v>
      </c>
    </row>
    <row r="3950" spans="1:20" ht="48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 t="shared" si="244"/>
        <v>101</v>
      </c>
      <c r="P3950">
        <f t="shared" si="245"/>
        <v>63.83</v>
      </c>
      <c r="Q3950" s="10" t="s">
        <v>8322</v>
      </c>
      <c r="R3950" t="s">
        <v>8323</v>
      </c>
      <c r="S3950" s="16">
        <f t="shared" si="246"/>
        <v>42753.205625000002</v>
      </c>
      <c r="T3950" s="16">
        <f t="shared" si="247"/>
        <v>42783.670138888891</v>
      </c>
    </row>
    <row r="3951" spans="1:20" ht="48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 t="shared" si="244"/>
        <v>123</v>
      </c>
      <c r="P3951">
        <f t="shared" si="245"/>
        <v>71.239999999999995</v>
      </c>
      <c r="Q3951" s="10" t="s">
        <v>8322</v>
      </c>
      <c r="R3951" t="s">
        <v>8323</v>
      </c>
      <c r="S3951" s="16">
        <f t="shared" si="246"/>
        <v>42473.007037037038</v>
      </c>
      <c r="T3951" s="16">
        <f t="shared" si="247"/>
        <v>42503.007037037038</v>
      </c>
    </row>
    <row r="3952" spans="1:20" ht="64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 t="shared" si="244"/>
        <v>111</v>
      </c>
      <c r="P3952">
        <f t="shared" si="245"/>
        <v>151.46</v>
      </c>
      <c r="Q3952" s="10" t="s">
        <v>8322</v>
      </c>
      <c r="R3952" t="s">
        <v>8323</v>
      </c>
      <c r="S3952" s="16">
        <f t="shared" si="246"/>
        <v>42176.419039351851</v>
      </c>
      <c r="T3952" s="16">
        <f t="shared" si="247"/>
        <v>42206.419039351851</v>
      </c>
    </row>
    <row r="3953" spans="1:20" ht="48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 t="shared" si="244"/>
        <v>128</v>
      </c>
      <c r="P3953">
        <f t="shared" si="245"/>
        <v>90.74</v>
      </c>
      <c r="Q3953" s="10" t="s">
        <v>8322</v>
      </c>
      <c r="R3953" t="s">
        <v>8323</v>
      </c>
      <c r="S3953" s="16">
        <f t="shared" si="246"/>
        <v>42158.065694444449</v>
      </c>
      <c r="T3953" s="16">
        <f t="shared" si="247"/>
        <v>42201</v>
      </c>
    </row>
    <row r="3954" spans="1:20" ht="48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 t="shared" si="244"/>
        <v>100</v>
      </c>
      <c r="P3954">
        <f t="shared" si="245"/>
        <v>92.84</v>
      </c>
      <c r="Q3954" s="10" t="s">
        <v>8322</v>
      </c>
      <c r="R3954" t="s">
        <v>8323</v>
      </c>
      <c r="S3954" s="16">
        <f t="shared" si="246"/>
        <v>42028.496562500004</v>
      </c>
      <c r="T3954" s="16">
        <f t="shared" si="247"/>
        <v>42058.496562500004</v>
      </c>
    </row>
    <row r="3955" spans="1:20" ht="48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 t="shared" si="244"/>
        <v>106</v>
      </c>
      <c r="P3955">
        <f t="shared" si="245"/>
        <v>103.95</v>
      </c>
      <c r="Q3955" s="10" t="s">
        <v>8322</v>
      </c>
      <c r="R3955" t="s">
        <v>8323</v>
      </c>
      <c r="S3955" s="16">
        <f t="shared" si="246"/>
        <v>42250.598217592589</v>
      </c>
      <c r="T3955" s="16">
        <f t="shared" si="247"/>
        <v>42270.598217592589</v>
      </c>
    </row>
    <row r="3956" spans="1:20" ht="48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 t="shared" si="244"/>
        <v>5</v>
      </c>
      <c r="P3956">
        <f t="shared" si="245"/>
        <v>35.92</v>
      </c>
      <c r="Q3956" s="10" t="s">
        <v>8322</v>
      </c>
      <c r="R3956" t="s">
        <v>8323</v>
      </c>
      <c r="S3956" s="16">
        <f t="shared" si="246"/>
        <v>41974.738576388889</v>
      </c>
      <c r="T3956" s="16">
        <f t="shared" si="247"/>
        <v>41994.738576388889</v>
      </c>
    </row>
    <row r="3957" spans="1:20" ht="48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 t="shared" si="244"/>
        <v>19</v>
      </c>
      <c r="P3957">
        <f t="shared" si="245"/>
        <v>381.6</v>
      </c>
      <c r="Q3957" s="10" t="s">
        <v>8322</v>
      </c>
      <c r="R3957" t="s">
        <v>8323</v>
      </c>
      <c r="S3957" s="16">
        <f t="shared" si="246"/>
        <v>42370.90320601852</v>
      </c>
      <c r="T3957" s="16">
        <f t="shared" si="247"/>
        <v>42406.207638888889</v>
      </c>
    </row>
    <row r="3958" spans="1:20" ht="48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 t="shared" si="244"/>
        <v>3</v>
      </c>
      <c r="P3958">
        <f t="shared" si="245"/>
        <v>27.3</v>
      </c>
      <c r="Q3958" s="10" t="s">
        <v>8322</v>
      </c>
      <c r="R3958" t="s">
        <v>8323</v>
      </c>
      <c r="S3958" s="16">
        <f t="shared" si="246"/>
        <v>42415.883425925931</v>
      </c>
      <c r="T3958" s="16">
        <f t="shared" si="247"/>
        <v>42475.84175925926</v>
      </c>
    </row>
    <row r="3959" spans="1:20" ht="48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 t="shared" si="244"/>
        <v>0</v>
      </c>
      <c r="P3959">
        <f t="shared" si="245"/>
        <v>0</v>
      </c>
      <c r="Q3959" s="10" t="s">
        <v>8322</v>
      </c>
      <c r="R3959" t="s">
        <v>8323</v>
      </c>
      <c r="S3959" s="16">
        <f t="shared" si="246"/>
        <v>42515.078217592592</v>
      </c>
      <c r="T3959" s="16">
        <f t="shared" si="247"/>
        <v>42575.078217592592</v>
      </c>
    </row>
    <row r="3960" spans="1:20" ht="48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244"/>
        <v>0</v>
      </c>
      <c r="P3960">
        <f t="shared" si="245"/>
        <v>1</v>
      </c>
      <c r="Q3960" s="10" t="s">
        <v>8322</v>
      </c>
      <c r="R3960" t="s">
        <v>8323</v>
      </c>
      <c r="S3960" s="16">
        <f t="shared" si="246"/>
        <v>41828.922905092593</v>
      </c>
      <c r="T3960" s="16">
        <f t="shared" si="247"/>
        <v>41888.922905092593</v>
      </c>
    </row>
    <row r="3961" spans="1:20" ht="64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 t="shared" si="244"/>
        <v>107</v>
      </c>
      <c r="P3961">
        <f t="shared" si="245"/>
        <v>109.03</v>
      </c>
      <c r="Q3961" s="10" t="s">
        <v>8322</v>
      </c>
      <c r="R3961" t="s">
        <v>8323</v>
      </c>
      <c r="S3961" s="16">
        <f t="shared" si="246"/>
        <v>42157.470185185186</v>
      </c>
      <c r="T3961" s="16">
        <f t="shared" si="247"/>
        <v>42187.470185185186</v>
      </c>
    </row>
    <row r="3962" spans="1:20" ht="48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 t="shared" ref="O3962:O4025" si="248">ROUND(E3962/D3962*100,0)</f>
        <v>114</v>
      </c>
      <c r="P3962">
        <f t="shared" ref="P3962:P4025" si="249">IFERROR(ROUND(E3962/L3962,2),0)</f>
        <v>88.77</v>
      </c>
      <c r="Q3962" s="10" t="s">
        <v>8322</v>
      </c>
      <c r="R3962" t="s">
        <v>8323</v>
      </c>
      <c r="S3962" s="16">
        <f t="shared" ref="S3962:S4025" si="250">(((J3962/60)/60)/24)+DATE(1970,1,1)</f>
        <v>42233.738564814819</v>
      </c>
      <c r="T3962" s="16">
        <f t="shared" ref="T3962:T4025" si="251">(((I3962/60)/60)/24)+DATE(1970,1,1)</f>
        <v>42263.738564814819</v>
      </c>
    </row>
    <row r="3963" spans="1:20" ht="32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 t="shared" si="248"/>
        <v>4</v>
      </c>
      <c r="P3963">
        <f t="shared" si="249"/>
        <v>93.75</v>
      </c>
      <c r="Q3963" s="10" t="s">
        <v>8322</v>
      </c>
      <c r="R3963" t="s">
        <v>8323</v>
      </c>
      <c r="S3963" s="16">
        <f t="shared" si="250"/>
        <v>42808.640231481477</v>
      </c>
      <c r="T3963" s="16">
        <f t="shared" si="251"/>
        <v>42839.207638888889</v>
      </c>
    </row>
    <row r="3964" spans="1:20" ht="48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 t="shared" si="248"/>
        <v>1</v>
      </c>
      <c r="P3964">
        <f t="shared" si="249"/>
        <v>24</v>
      </c>
      <c r="Q3964" s="10" t="s">
        <v>8322</v>
      </c>
      <c r="R3964" t="s">
        <v>8323</v>
      </c>
      <c r="S3964" s="16">
        <f t="shared" si="250"/>
        <v>42802.718784722223</v>
      </c>
      <c r="T3964" s="16">
        <f t="shared" si="251"/>
        <v>42832.677118055552</v>
      </c>
    </row>
    <row r="3965" spans="1:20" ht="64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 t="shared" si="248"/>
        <v>75</v>
      </c>
      <c r="P3965">
        <f t="shared" si="249"/>
        <v>251.33</v>
      </c>
      <c r="Q3965" s="10" t="s">
        <v>8322</v>
      </c>
      <c r="R3965" t="s">
        <v>8323</v>
      </c>
      <c r="S3965" s="16">
        <f t="shared" si="250"/>
        <v>42796.538275462968</v>
      </c>
      <c r="T3965" s="16">
        <f t="shared" si="251"/>
        <v>42813.25</v>
      </c>
    </row>
    <row r="3966" spans="1:20" ht="48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 t="shared" si="248"/>
        <v>103</v>
      </c>
      <c r="P3966">
        <f t="shared" si="249"/>
        <v>139.19</v>
      </c>
      <c r="Q3966" s="10" t="s">
        <v>8322</v>
      </c>
      <c r="R3966" t="s">
        <v>8323</v>
      </c>
      <c r="S3966" s="16">
        <f t="shared" si="250"/>
        <v>41878.878379629627</v>
      </c>
      <c r="T3966" s="16">
        <f t="shared" si="251"/>
        <v>41908.878379629627</v>
      </c>
    </row>
    <row r="3967" spans="1:20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 t="shared" si="248"/>
        <v>127</v>
      </c>
      <c r="P3967">
        <f t="shared" si="249"/>
        <v>69.569999999999993</v>
      </c>
      <c r="Q3967" s="10" t="s">
        <v>8322</v>
      </c>
      <c r="R3967" t="s">
        <v>8323</v>
      </c>
      <c r="S3967" s="16">
        <f t="shared" si="250"/>
        <v>41871.755694444444</v>
      </c>
      <c r="T3967" s="16">
        <f t="shared" si="251"/>
        <v>41901.755694444444</v>
      </c>
    </row>
    <row r="3968" spans="1:20" ht="48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 t="shared" si="248"/>
        <v>111</v>
      </c>
      <c r="P3968">
        <f t="shared" si="249"/>
        <v>57.63</v>
      </c>
      <c r="Q3968" s="10" t="s">
        <v>8322</v>
      </c>
      <c r="R3968" t="s">
        <v>8323</v>
      </c>
      <c r="S3968" s="16">
        <f t="shared" si="250"/>
        <v>42230.472222222219</v>
      </c>
      <c r="T3968" s="16">
        <f t="shared" si="251"/>
        <v>42259.165972222225</v>
      </c>
    </row>
    <row r="3969" spans="1:20" ht="48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 t="shared" si="248"/>
        <v>128</v>
      </c>
      <c r="P3969">
        <f t="shared" si="249"/>
        <v>72.760000000000005</v>
      </c>
      <c r="Q3969" s="10" t="s">
        <v>8322</v>
      </c>
      <c r="R3969" t="s">
        <v>8323</v>
      </c>
      <c r="S3969" s="16">
        <f t="shared" si="250"/>
        <v>42144.573807870373</v>
      </c>
      <c r="T3969" s="16">
        <f t="shared" si="251"/>
        <v>42166.165972222225</v>
      </c>
    </row>
    <row r="3970" spans="1:20" ht="48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 t="shared" si="248"/>
        <v>154</v>
      </c>
      <c r="P3970">
        <f t="shared" si="249"/>
        <v>106.5</v>
      </c>
      <c r="Q3970" s="10" t="s">
        <v>8322</v>
      </c>
      <c r="R3970" t="s">
        <v>8323</v>
      </c>
      <c r="S3970" s="16">
        <f t="shared" si="250"/>
        <v>42284.500104166669</v>
      </c>
      <c r="T3970" s="16">
        <f t="shared" si="251"/>
        <v>42314.541770833333</v>
      </c>
    </row>
    <row r="3971" spans="1:20" ht="48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 t="shared" si="248"/>
        <v>100</v>
      </c>
      <c r="P3971">
        <f t="shared" si="249"/>
        <v>48.44</v>
      </c>
      <c r="Q3971" s="10" t="s">
        <v>8322</v>
      </c>
      <c r="R3971" t="s">
        <v>8323</v>
      </c>
      <c r="S3971" s="16">
        <f t="shared" si="250"/>
        <v>42505.774479166663</v>
      </c>
      <c r="T3971" s="16">
        <f t="shared" si="251"/>
        <v>42541.958333333328</v>
      </c>
    </row>
    <row r="3972" spans="1:20" ht="48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 t="shared" si="248"/>
        <v>102</v>
      </c>
      <c r="P3972">
        <f t="shared" si="249"/>
        <v>141.29</v>
      </c>
      <c r="Q3972" s="10" t="s">
        <v>8322</v>
      </c>
      <c r="R3972" t="s">
        <v>8323</v>
      </c>
      <c r="S3972" s="16">
        <f t="shared" si="250"/>
        <v>42239.957962962959</v>
      </c>
      <c r="T3972" s="16">
        <f t="shared" si="251"/>
        <v>42260</v>
      </c>
    </row>
    <row r="3973" spans="1:20" ht="48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 t="shared" si="248"/>
        <v>103</v>
      </c>
      <c r="P3973">
        <f t="shared" si="249"/>
        <v>63.57</v>
      </c>
      <c r="Q3973" s="10" t="s">
        <v>8322</v>
      </c>
      <c r="R3973" t="s">
        <v>8323</v>
      </c>
      <c r="S3973" s="16">
        <f t="shared" si="250"/>
        <v>41932.311099537037</v>
      </c>
      <c r="T3973" s="16">
        <f t="shared" si="251"/>
        <v>41962.352766203709</v>
      </c>
    </row>
    <row r="3974" spans="1:20" ht="48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 t="shared" si="248"/>
        <v>115</v>
      </c>
      <c r="P3974">
        <f t="shared" si="249"/>
        <v>184.68</v>
      </c>
      <c r="Q3974" s="10" t="s">
        <v>8322</v>
      </c>
      <c r="R3974" t="s">
        <v>8323</v>
      </c>
      <c r="S3974" s="16">
        <f t="shared" si="250"/>
        <v>42494.563449074078</v>
      </c>
      <c r="T3974" s="16">
        <f t="shared" si="251"/>
        <v>42524.563449074078</v>
      </c>
    </row>
    <row r="3975" spans="1:20" ht="48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 t="shared" si="248"/>
        <v>100</v>
      </c>
      <c r="P3975">
        <f t="shared" si="249"/>
        <v>118.13</v>
      </c>
      <c r="Q3975" s="10" t="s">
        <v>8322</v>
      </c>
      <c r="R3975" t="s">
        <v>8323</v>
      </c>
      <c r="S3975" s="16">
        <f t="shared" si="250"/>
        <v>41834.953865740739</v>
      </c>
      <c r="T3975" s="16">
        <f t="shared" si="251"/>
        <v>41879.953865740739</v>
      </c>
    </row>
    <row r="3976" spans="1:20" ht="32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 t="shared" si="248"/>
        <v>100</v>
      </c>
      <c r="P3976">
        <f t="shared" si="249"/>
        <v>110.23</v>
      </c>
      <c r="Q3976" s="10" t="s">
        <v>8322</v>
      </c>
      <c r="R3976" t="s">
        <v>8323</v>
      </c>
      <c r="S3976" s="16">
        <f t="shared" si="250"/>
        <v>41791.492777777778</v>
      </c>
      <c r="T3976" s="16">
        <f t="shared" si="251"/>
        <v>41836.492777777778</v>
      </c>
    </row>
    <row r="3977" spans="1:20" ht="48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 t="shared" si="248"/>
        <v>101</v>
      </c>
      <c r="P3977">
        <f t="shared" si="249"/>
        <v>103.21</v>
      </c>
      <c r="Q3977" s="10" t="s">
        <v>8322</v>
      </c>
      <c r="R3977" t="s">
        <v>8323</v>
      </c>
      <c r="S3977" s="16">
        <f t="shared" si="250"/>
        <v>42037.791238425925</v>
      </c>
      <c r="T3977" s="16">
        <f t="shared" si="251"/>
        <v>42067.791238425925</v>
      </c>
    </row>
    <row r="3978" spans="1:20" ht="48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 t="shared" si="248"/>
        <v>106</v>
      </c>
      <c r="P3978">
        <f t="shared" si="249"/>
        <v>62.83</v>
      </c>
      <c r="Q3978" s="10" t="s">
        <v>8322</v>
      </c>
      <c r="R3978" t="s">
        <v>8323</v>
      </c>
      <c r="S3978" s="16">
        <f t="shared" si="250"/>
        <v>41800.380428240744</v>
      </c>
      <c r="T3978" s="16">
        <f t="shared" si="251"/>
        <v>41830.380428240744</v>
      </c>
    </row>
    <row r="3979" spans="1:20" ht="48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 t="shared" si="248"/>
        <v>101</v>
      </c>
      <c r="P3979">
        <f t="shared" si="249"/>
        <v>145.87</v>
      </c>
      <c r="Q3979" s="10" t="s">
        <v>8322</v>
      </c>
      <c r="R3979" t="s">
        <v>8323</v>
      </c>
      <c r="S3979" s="16">
        <f t="shared" si="250"/>
        <v>42626.7503125</v>
      </c>
      <c r="T3979" s="16">
        <f t="shared" si="251"/>
        <v>42656.7503125</v>
      </c>
    </row>
    <row r="3980" spans="1:20" ht="48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 t="shared" si="248"/>
        <v>103</v>
      </c>
      <c r="P3980">
        <f t="shared" si="249"/>
        <v>90.68</v>
      </c>
      <c r="Q3980" s="10" t="s">
        <v>8322</v>
      </c>
      <c r="R3980" t="s">
        <v>8323</v>
      </c>
      <c r="S3980" s="16">
        <f t="shared" si="250"/>
        <v>42612.918807870374</v>
      </c>
      <c r="T3980" s="16">
        <f t="shared" si="251"/>
        <v>42654.165972222225</v>
      </c>
    </row>
    <row r="3981" spans="1:20" ht="48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 t="shared" si="248"/>
        <v>122</v>
      </c>
      <c r="P3981">
        <f t="shared" si="249"/>
        <v>716.35</v>
      </c>
      <c r="Q3981" s="10" t="s">
        <v>8322</v>
      </c>
      <c r="R3981" t="s">
        <v>8323</v>
      </c>
      <c r="S3981" s="16">
        <f t="shared" si="250"/>
        <v>42605.765381944439</v>
      </c>
      <c r="T3981" s="16">
        <f t="shared" si="251"/>
        <v>42634.125</v>
      </c>
    </row>
    <row r="3982" spans="1:20" ht="48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 t="shared" si="248"/>
        <v>119</v>
      </c>
      <c r="P3982">
        <f t="shared" si="249"/>
        <v>125.05</v>
      </c>
      <c r="Q3982" s="10" t="s">
        <v>8322</v>
      </c>
      <c r="R3982" t="s">
        <v>8323</v>
      </c>
      <c r="S3982" s="16">
        <f t="shared" si="250"/>
        <v>41989.24754629629</v>
      </c>
      <c r="T3982" s="16">
        <f t="shared" si="251"/>
        <v>42006.24754629629</v>
      </c>
    </row>
    <row r="3983" spans="1:20" ht="32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 t="shared" si="248"/>
        <v>104</v>
      </c>
      <c r="P3983">
        <f t="shared" si="249"/>
        <v>145</v>
      </c>
      <c r="Q3983" s="10" t="s">
        <v>8322</v>
      </c>
      <c r="R3983" t="s">
        <v>8323</v>
      </c>
      <c r="S3983" s="16">
        <f t="shared" si="250"/>
        <v>42491.92288194444</v>
      </c>
      <c r="T3983" s="16">
        <f t="shared" si="251"/>
        <v>42521.92288194444</v>
      </c>
    </row>
    <row r="3984" spans="1:20" ht="48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 t="shared" si="248"/>
        <v>102</v>
      </c>
      <c r="P3984">
        <f t="shared" si="249"/>
        <v>137.24</v>
      </c>
      <c r="Q3984" s="10" t="s">
        <v>8322</v>
      </c>
      <c r="R3984" t="s">
        <v>8323</v>
      </c>
      <c r="S3984" s="16">
        <f t="shared" si="250"/>
        <v>41880.76357638889</v>
      </c>
      <c r="T3984" s="16">
        <f t="shared" si="251"/>
        <v>41895.166666666664</v>
      </c>
    </row>
    <row r="3985" spans="1:20" ht="48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 t="shared" si="248"/>
        <v>101</v>
      </c>
      <c r="P3985">
        <f t="shared" si="249"/>
        <v>99.34</v>
      </c>
      <c r="Q3985" s="10" t="s">
        <v>8322</v>
      </c>
      <c r="R3985" t="s">
        <v>8323</v>
      </c>
      <c r="S3985" s="16">
        <f t="shared" si="250"/>
        <v>42561.783877314811</v>
      </c>
      <c r="T3985" s="16">
        <f t="shared" si="251"/>
        <v>42593.165972222225</v>
      </c>
    </row>
    <row r="3986" spans="1:20" ht="48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 t="shared" si="248"/>
        <v>102</v>
      </c>
      <c r="P3986">
        <f t="shared" si="249"/>
        <v>105.52</v>
      </c>
      <c r="Q3986" s="10" t="s">
        <v>8322</v>
      </c>
      <c r="R3986" t="s">
        <v>8323</v>
      </c>
      <c r="S3986" s="16">
        <f t="shared" si="250"/>
        <v>42118.556331018524</v>
      </c>
      <c r="T3986" s="16">
        <f t="shared" si="251"/>
        <v>42150.165972222225</v>
      </c>
    </row>
    <row r="3987" spans="1:20" ht="48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 t="shared" si="248"/>
        <v>9</v>
      </c>
      <c r="P3987">
        <f t="shared" si="249"/>
        <v>25.65</v>
      </c>
      <c r="Q3987" s="10" t="s">
        <v>8322</v>
      </c>
      <c r="R3987" t="s">
        <v>8323</v>
      </c>
      <c r="S3987" s="16">
        <f t="shared" si="250"/>
        <v>41780.785729166666</v>
      </c>
      <c r="T3987" s="16">
        <f t="shared" si="251"/>
        <v>41840.785729166666</v>
      </c>
    </row>
    <row r="3988" spans="1:20" ht="48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 t="shared" si="248"/>
        <v>0</v>
      </c>
      <c r="P3988">
        <f t="shared" si="249"/>
        <v>10</v>
      </c>
      <c r="Q3988" s="10" t="s">
        <v>8322</v>
      </c>
      <c r="R3988" t="s">
        <v>8323</v>
      </c>
      <c r="S3988" s="16">
        <f t="shared" si="250"/>
        <v>42065.190694444449</v>
      </c>
      <c r="T3988" s="16">
        <f t="shared" si="251"/>
        <v>42090.149027777778</v>
      </c>
    </row>
    <row r="3989" spans="1:20" ht="48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 t="shared" si="248"/>
        <v>1</v>
      </c>
      <c r="P3989">
        <f t="shared" si="249"/>
        <v>62.5</v>
      </c>
      <c r="Q3989" s="10" t="s">
        <v>8322</v>
      </c>
      <c r="R3989" t="s">
        <v>8323</v>
      </c>
      <c r="S3989" s="16">
        <f t="shared" si="250"/>
        <v>41843.775011574071</v>
      </c>
      <c r="T3989" s="16">
        <f t="shared" si="251"/>
        <v>41863.775011574071</v>
      </c>
    </row>
    <row r="3990" spans="1:20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248"/>
        <v>0</v>
      </c>
      <c r="P3990">
        <f t="shared" si="249"/>
        <v>1.5</v>
      </c>
      <c r="Q3990" s="10" t="s">
        <v>8322</v>
      </c>
      <c r="R3990" t="s">
        <v>8323</v>
      </c>
      <c r="S3990" s="16">
        <f t="shared" si="250"/>
        <v>42095.229166666672</v>
      </c>
      <c r="T3990" s="16">
        <f t="shared" si="251"/>
        <v>42109.211111111115</v>
      </c>
    </row>
    <row r="3991" spans="1:20" ht="48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 t="shared" si="248"/>
        <v>10</v>
      </c>
      <c r="P3991">
        <f t="shared" si="249"/>
        <v>142.86000000000001</v>
      </c>
      <c r="Q3991" s="10" t="s">
        <v>8322</v>
      </c>
      <c r="R3991" t="s">
        <v>8323</v>
      </c>
      <c r="S3991" s="16">
        <f t="shared" si="250"/>
        <v>42308.211215277777</v>
      </c>
      <c r="T3991" s="16">
        <f t="shared" si="251"/>
        <v>42338.252881944441</v>
      </c>
    </row>
    <row r="3992" spans="1:20" ht="48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 t="shared" si="248"/>
        <v>0</v>
      </c>
      <c r="P3992">
        <f t="shared" si="249"/>
        <v>0</v>
      </c>
      <c r="Q3992" s="10" t="s">
        <v>8322</v>
      </c>
      <c r="R3992" t="s">
        <v>8323</v>
      </c>
      <c r="S3992" s="16">
        <f t="shared" si="250"/>
        <v>42433.338749999995</v>
      </c>
      <c r="T3992" s="16">
        <f t="shared" si="251"/>
        <v>42461.25</v>
      </c>
    </row>
    <row r="3993" spans="1:20" ht="48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 t="shared" si="248"/>
        <v>16</v>
      </c>
      <c r="P3993">
        <f t="shared" si="249"/>
        <v>49.28</v>
      </c>
      <c r="Q3993" s="10" t="s">
        <v>8322</v>
      </c>
      <c r="R3993" t="s">
        <v>8323</v>
      </c>
      <c r="S3993" s="16">
        <f t="shared" si="250"/>
        <v>42016.120613425926</v>
      </c>
      <c r="T3993" s="16">
        <f t="shared" si="251"/>
        <v>42046.120613425926</v>
      </c>
    </row>
    <row r="3994" spans="1:20" ht="48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 t="shared" si="248"/>
        <v>0</v>
      </c>
      <c r="P3994">
        <f t="shared" si="249"/>
        <v>0</v>
      </c>
      <c r="Q3994" s="10" t="s">
        <v>8322</v>
      </c>
      <c r="R3994" t="s">
        <v>8323</v>
      </c>
      <c r="S3994" s="16">
        <f t="shared" si="250"/>
        <v>42296.154131944444</v>
      </c>
      <c r="T3994" s="16">
        <f t="shared" si="251"/>
        <v>42326.195798611108</v>
      </c>
    </row>
    <row r="3995" spans="1:20" ht="48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 t="shared" si="248"/>
        <v>5</v>
      </c>
      <c r="P3995">
        <f t="shared" si="249"/>
        <v>60.11</v>
      </c>
      <c r="Q3995" s="10" t="s">
        <v>8322</v>
      </c>
      <c r="R3995" t="s">
        <v>8323</v>
      </c>
      <c r="S3995" s="16">
        <f t="shared" si="250"/>
        <v>42289.94049768518</v>
      </c>
      <c r="T3995" s="16">
        <f t="shared" si="251"/>
        <v>42349.982164351852</v>
      </c>
    </row>
    <row r="3996" spans="1:20" ht="48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 t="shared" si="248"/>
        <v>1</v>
      </c>
      <c r="P3996">
        <f t="shared" si="249"/>
        <v>52.5</v>
      </c>
      <c r="Q3996" s="10" t="s">
        <v>8322</v>
      </c>
      <c r="R3996" t="s">
        <v>8323</v>
      </c>
      <c r="S3996" s="16">
        <f t="shared" si="250"/>
        <v>41856.672152777777</v>
      </c>
      <c r="T3996" s="16">
        <f t="shared" si="251"/>
        <v>41886.672152777777</v>
      </c>
    </row>
    <row r="3997" spans="1:20" ht="32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 t="shared" si="248"/>
        <v>37</v>
      </c>
      <c r="P3997">
        <f t="shared" si="249"/>
        <v>147.4</v>
      </c>
      <c r="Q3997" s="10" t="s">
        <v>8322</v>
      </c>
      <c r="R3997" t="s">
        <v>8323</v>
      </c>
      <c r="S3997" s="16">
        <f t="shared" si="250"/>
        <v>41903.882951388885</v>
      </c>
      <c r="T3997" s="16">
        <f t="shared" si="251"/>
        <v>41933.882951388885</v>
      </c>
    </row>
    <row r="3998" spans="1:20" ht="48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 t="shared" si="248"/>
        <v>0</v>
      </c>
      <c r="P3998">
        <f t="shared" si="249"/>
        <v>7</v>
      </c>
      <c r="Q3998" s="10" t="s">
        <v>8322</v>
      </c>
      <c r="R3998" t="s">
        <v>8323</v>
      </c>
      <c r="S3998" s="16">
        <f t="shared" si="250"/>
        <v>41995.084074074075</v>
      </c>
      <c r="T3998" s="16">
        <f t="shared" si="251"/>
        <v>42024.802777777775</v>
      </c>
    </row>
    <row r="3999" spans="1:20" ht="48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 t="shared" si="248"/>
        <v>3</v>
      </c>
      <c r="P3999">
        <f t="shared" si="249"/>
        <v>35.71</v>
      </c>
      <c r="Q3999" s="10" t="s">
        <v>8322</v>
      </c>
      <c r="R3999" t="s">
        <v>8323</v>
      </c>
      <c r="S3999" s="16">
        <f t="shared" si="250"/>
        <v>41866.640648148146</v>
      </c>
      <c r="T3999" s="16">
        <f t="shared" si="251"/>
        <v>41898.125</v>
      </c>
    </row>
    <row r="4000" spans="1:20" ht="48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 t="shared" si="248"/>
        <v>3</v>
      </c>
      <c r="P4000">
        <f t="shared" si="249"/>
        <v>57</v>
      </c>
      <c r="Q4000" s="10" t="s">
        <v>8322</v>
      </c>
      <c r="R4000" t="s">
        <v>8323</v>
      </c>
      <c r="S4000" s="16">
        <f t="shared" si="250"/>
        <v>41779.695092592592</v>
      </c>
      <c r="T4000" s="16">
        <f t="shared" si="251"/>
        <v>41813.666666666664</v>
      </c>
    </row>
    <row r="4001" spans="1:20" ht="48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8322</v>
      </c>
      <c r="R4001" t="s">
        <v>8323</v>
      </c>
      <c r="S4001" s="16">
        <f t="shared" si="250"/>
        <v>42344.824502314819</v>
      </c>
      <c r="T4001" s="16">
        <f t="shared" si="251"/>
        <v>42400.996527777781</v>
      </c>
    </row>
    <row r="4002" spans="1:20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248"/>
        <v>105</v>
      </c>
      <c r="P4002">
        <f t="shared" si="249"/>
        <v>56.07</v>
      </c>
      <c r="Q4002" s="10" t="s">
        <v>8322</v>
      </c>
      <c r="R4002" t="s">
        <v>8323</v>
      </c>
      <c r="S4002" s="16">
        <f t="shared" si="250"/>
        <v>42037.938206018516</v>
      </c>
      <c r="T4002" s="16">
        <f t="shared" si="251"/>
        <v>42068.166666666672</v>
      </c>
    </row>
    <row r="4003" spans="1:20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248"/>
        <v>16</v>
      </c>
      <c r="P4003">
        <f t="shared" si="249"/>
        <v>188.56</v>
      </c>
      <c r="Q4003" s="10" t="s">
        <v>8322</v>
      </c>
      <c r="R4003" t="s">
        <v>8323</v>
      </c>
      <c r="S4003" s="16">
        <f t="shared" si="250"/>
        <v>42159.224432870367</v>
      </c>
      <c r="T4003" s="16">
        <f t="shared" si="251"/>
        <v>42204.224432870367</v>
      </c>
    </row>
    <row r="4004" spans="1:20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248"/>
        <v>16</v>
      </c>
      <c r="P4004">
        <f t="shared" si="249"/>
        <v>89.4</v>
      </c>
      <c r="Q4004" s="10" t="s">
        <v>8322</v>
      </c>
      <c r="R4004" t="s">
        <v>8323</v>
      </c>
      <c r="S4004" s="16">
        <f t="shared" si="250"/>
        <v>42103.884930555556</v>
      </c>
      <c r="T4004" s="16">
        <f t="shared" si="251"/>
        <v>42133.884930555556</v>
      </c>
    </row>
    <row r="4005" spans="1:20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248"/>
        <v>35</v>
      </c>
      <c r="P4005">
        <f t="shared" si="249"/>
        <v>84.28</v>
      </c>
      <c r="Q4005" s="10" t="s">
        <v>8322</v>
      </c>
      <c r="R4005" t="s">
        <v>8323</v>
      </c>
      <c r="S4005" s="16">
        <f t="shared" si="250"/>
        <v>41747.86986111111</v>
      </c>
      <c r="T4005" s="16">
        <f t="shared" si="251"/>
        <v>41779.290972222225</v>
      </c>
    </row>
    <row r="4006" spans="1:20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29</v>
      </c>
      <c r="Q4006" s="10" t="s">
        <v>8322</v>
      </c>
      <c r="R4006" t="s">
        <v>8323</v>
      </c>
      <c r="S4006" s="16">
        <f t="shared" si="250"/>
        <v>42359.725243055553</v>
      </c>
      <c r="T4006" s="16">
        <f t="shared" si="251"/>
        <v>42389.725243055553</v>
      </c>
    </row>
    <row r="4007" spans="1:20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248"/>
        <v>12</v>
      </c>
      <c r="P4007">
        <f t="shared" si="249"/>
        <v>81.41</v>
      </c>
      <c r="Q4007" s="10" t="s">
        <v>8322</v>
      </c>
      <c r="R4007" t="s">
        <v>8323</v>
      </c>
      <c r="S4007" s="16">
        <f t="shared" si="250"/>
        <v>42075.979988425926</v>
      </c>
      <c r="T4007" s="16">
        <f t="shared" si="251"/>
        <v>42103.979988425926</v>
      </c>
    </row>
    <row r="4008" spans="1:20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248"/>
        <v>100</v>
      </c>
      <c r="P4008">
        <f t="shared" si="249"/>
        <v>93.98</v>
      </c>
      <c r="Q4008" s="10" t="s">
        <v>8322</v>
      </c>
      <c r="R4008" t="s">
        <v>8323</v>
      </c>
      <c r="S4008" s="16">
        <f t="shared" si="250"/>
        <v>41826.871238425927</v>
      </c>
      <c r="T4008" s="16">
        <f t="shared" si="251"/>
        <v>41859.57916666667</v>
      </c>
    </row>
    <row r="4009" spans="1:20" ht="48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 t="shared" si="248"/>
        <v>100</v>
      </c>
      <c r="P4009">
        <f t="shared" si="249"/>
        <v>1000</v>
      </c>
      <c r="Q4009" s="10" t="s">
        <v>8322</v>
      </c>
      <c r="R4009" t="s">
        <v>8323</v>
      </c>
      <c r="S4009" s="16">
        <f t="shared" si="250"/>
        <v>41850.400937500002</v>
      </c>
      <c r="T4009" s="16">
        <f t="shared" si="251"/>
        <v>41895.400937500002</v>
      </c>
    </row>
    <row r="4010" spans="1:20" ht="48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 t="shared" si="248"/>
        <v>23</v>
      </c>
      <c r="P4010">
        <f t="shared" si="249"/>
        <v>96.55</v>
      </c>
      <c r="Q4010" s="10" t="s">
        <v>8322</v>
      </c>
      <c r="R4010" t="s">
        <v>8323</v>
      </c>
      <c r="S4010" s="16">
        <f t="shared" si="250"/>
        <v>42192.905694444446</v>
      </c>
      <c r="T4010" s="16">
        <f t="shared" si="251"/>
        <v>42236.711805555555</v>
      </c>
    </row>
    <row r="4011" spans="1:20" ht="48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5</v>
      </c>
      <c r="P4011">
        <f t="shared" si="249"/>
        <v>183.33</v>
      </c>
      <c r="Q4011" s="10" t="s">
        <v>8322</v>
      </c>
      <c r="R4011" t="s">
        <v>8323</v>
      </c>
      <c r="S4011" s="16">
        <f t="shared" si="250"/>
        <v>42258.646504629629</v>
      </c>
      <c r="T4011" s="16">
        <f t="shared" si="251"/>
        <v>42288.645196759258</v>
      </c>
    </row>
    <row r="4012" spans="1:20" ht="48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 t="shared" si="248"/>
        <v>102</v>
      </c>
      <c r="P4012">
        <f t="shared" si="249"/>
        <v>106.57</v>
      </c>
      <c r="Q4012" s="10" t="s">
        <v>8322</v>
      </c>
      <c r="R4012" t="s">
        <v>8323</v>
      </c>
      <c r="S4012" s="16">
        <f t="shared" si="250"/>
        <v>42337.792511574073</v>
      </c>
      <c r="T4012" s="16">
        <f t="shared" si="251"/>
        <v>42374.996527777781</v>
      </c>
    </row>
    <row r="4013" spans="1:20" ht="48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 t="shared" si="248"/>
        <v>102</v>
      </c>
      <c r="P4013">
        <f t="shared" si="249"/>
        <v>66.59</v>
      </c>
      <c r="Q4013" s="10" t="s">
        <v>8322</v>
      </c>
      <c r="R4013" t="s">
        <v>8323</v>
      </c>
      <c r="S4013" s="16">
        <f t="shared" si="250"/>
        <v>41971.002152777779</v>
      </c>
      <c r="T4013" s="16">
        <f t="shared" si="251"/>
        <v>42004</v>
      </c>
    </row>
    <row r="4014" spans="1:20" ht="32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 t="shared" si="248"/>
        <v>101</v>
      </c>
      <c r="P4014">
        <f t="shared" si="249"/>
        <v>60.48</v>
      </c>
      <c r="Q4014" s="10" t="s">
        <v>8322</v>
      </c>
      <c r="R4014" t="s">
        <v>8323</v>
      </c>
      <c r="S4014" s="16">
        <f t="shared" si="250"/>
        <v>42068.888391203705</v>
      </c>
      <c r="T4014" s="16">
        <f t="shared" si="251"/>
        <v>42098.846724537041</v>
      </c>
    </row>
    <row r="4015" spans="1:20" ht="32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 t="shared" si="248"/>
        <v>103</v>
      </c>
      <c r="P4015">
        <f t="shared" si="249"/>
        <v>62.05</v>
      </c>
      <c r="Q4015" s="10" t="s">
        <v>8322</v>
      </c>
      <c r="R4015" t="s">
        <v>8323</v>
      </c>
      <c r="S4015" s="16">
        <f t="shared" si="250"/>
        <v>41802.574282407404</v>
      </c>
      <c r="T4015" s="16">
        <f t="shared" si="251"/>
        <v>41823.165972222225</v>
      </c>
    </row>
    <row r="4016" spans="1:20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248"/>
        <v>0</v>
      </c>
      <c r="P4016">
        <f t="shared" si="249"/>
        <v>1</v>
      </c>
      <c r="Q4016" s="10" t="s">
        <v>8322</v>
      </c>
      <c r="R4016" t="s">
        <v>8323</v>
      </c>
      <c r="S4016" s="16">
        <f t="shared" si="250"/>
        <v>42415.168564814812</v>
      </c>
      <c r="T4016" s="16">
        <f t="shared" si="251"/>
        <v>42445.126898148148</v>
      </c>
    </row>
    <row r="4017" spans="1:20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248"/>
        <v>103</v>
      </c>
      <c r="P4017">
        <f t="shared" si="249"/>
        <v>93.81</v>
      </c>
      <c r="Q4017" s="10" t="s">
        <v>8322</v>
      </c>
      <c r="R4017" t="s">
        <v>8323</v>
      </c>
      <c r="S4017" s="16">
        <f t="shared" si="250"/>
        <v>41964.315532407403</v>
      </c>
      <c r="T4017" s="16">
        <f t="shared" si="251"/>
        <v>41995.166666666672</v>
      </c>
    </row>
    <row r="4018" spans="1:20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248"/>
        <v>0</v>
      </c>
      <c r="P4018">
        <f t="shared" si="249"/>
        <v>18.329999999999998</v>
      </c>
      <c r="Q4018" s="10" t="s">
        <v>8322</v>
      </c>
      <c r="R4018" t="s">
        <v>8323</v>
      </c>
      <c r="S4018" s="16">
        <f t="shared" si="250"/>
        <v>41784.789687500001</v>
      </c>
      <c r="T4018" s="16">
        <f t="shared" si="251"/>
        <v>41814.789687500001</v>
      </c>
    </row>
    <row r="4019" spans="1:20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248"/>
        <v>111</v>
      </c>
      <c r="P4019">
        <f t="shared" si="249"/>
        <v>200.69</v>
      </c>
      <c r="Q4019" s="10" t="s">
        <v>8322</v>
      </c>
      <c r="R4019" t="s">
        <v>8323</v>
      </c>
      <c r="S4019" s="16">
        <f t="shared" si="250"/>
        <v>41775.753761574073</v>
      </c>
      <c r="T4019" s="16">
        <f t="shared" si="251"/>
        <v>41805.753761574073</v>
      </c>
    </row>
    <row r="4020" spans="1:20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248"/>
        <v>101</v>
      </c>
      <c r="P4020">
        <f t="shared" si="249"/>
        <v>70.77</v>
      </c>
      <c r="Q4020" s="10" t="s">
        <v>8322</v>
      </c>
      <c r="R4020" t="s">
        <v>8323</v>
      </c>
      <c r="S4020" s="16">
        <f t="shared" si="250"/>
        <v>42059.085752314815</v>
      </c>
      <c r="T4020" s="16">
        <f t="shared" si="251"/>
        <v>42089.044085648144</v>
      </c>
    </row>
    <row r="4021" spans="1:20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248"/>
        <v>16</v>
      </c>
      <c r="P4021">
        <f t="shared" si="249"/>
        <v>49.51</v>
      </c>
      <c r="Q4021" s="10" t="s">
        <v>8322</v>
      </c>
      <c r="R4021" t="s">
        <v>8323</v>
      </c>
      <c r="S4021" s="16">
        <f t="shared" si="250"/>
        <v>42265.817002314812</v>
      </c>
      <c r="T4021" s="16">
        <f t="shared" si="251"/>
        <v>42295.817002314812</v>
      </c>
    </row>
    <row r="4022" spans="1:20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248"/>
        <v>1</v>
      </c>
      <c r="P4022">
        <f t="shared" si="249"/>
        <v>100</v>
      </c>
      <c r="Q4022" s="10" t="s">
        <v>8322</v>
      </c>
      <c r="R4022" t="s">
        <v>8323</v>
      </c>
      <c r="S4022" s="16">
        <f t="shared" si="250"/>
        <v>42067.947337962964</v>
      </c>
      <c r="T4022" s="16">
        <f t="shared" si="251"/>
        <v>42097.905671296292</v>
      </c>
    </row>
    <row r="4023" spans="1:20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248"/>
        <v>1</v>
      </c>
      <c r="P4023">
        <f t="shared" si="249"/>
        <v>22.67</v>
      </c>
      <c r="Q4023" s="10" t="s">
        <v>8322</v>
      </c>
      <c r="R4023" t="s">
        <v>8323</v>
      </c>
      <c r="S4023" s="16">
        <f t="shared" si="250"/>
        <v>41811.536180555559</v>
      </c>
      <c r="T4023" s="16">
        <f t="shared" si="251"/>
        <v>41841.536180555559</v>
      </c>
    </row>
    <row r="4024" spans="1:20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248"/>
        <v>14</v>
      </c>
      <c r="P4024">
        <f t="shared" si="249"/>
        <v>78.08</v>
      </c>
      <c r="Q4024" s="10" t="s">
        <v>8322</v>
      </c>
      <c r="R4024" t="s">
        <v>8323</v>
      </c>
      <c r="S4024" s="16">
        <f t="shared" si="250"/>
        <v>42354.131643518514</v>
      </c>
      <c r="T4024" s="16">
        <f t="shared" si="251"/>
        <v>42384.131643518514</v>
      </c>
    </row>
    <row r="4025" spans="1:20" ht="48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 t="shared" si="248"/>
        <v>105</v>
      </c>
      <c r="P4025">
        <f t="shared" si="249"/>
        <v>327.08</v>
      </c>
      <c r="Q4025" s="10" t="s">
        <v>8322</v>
      </c>
      <c r="R4025" t="s">
        <v>8323</v>
      </c>
      <c r="S4025" s="16">
        <f t="shared" si="250"/>
        <v>42270.810995370368</v>
      </c>
      <c r="T4025" s="16">
        <f t="shared" si="251"/>
        <v>42309.958333333328</v>
      </c>
    </row>
    <row r="4026" spans="1:20" ht="48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 t="shared" ref="O4026:O4089" si="252">ROUND(E4026/D4026*100,0)</f>
        <v>102</v>
      </c>
      <c r="P4026">
        <f t="shared" ref="P4026:P4089" si="253">IFERROR(ROUND(E4026/L4026,2),0)</f>
        <v>127.79</v>
      </c>
      <c r="Q4026" s="10" t="s">
        <v>8322</v>
      </c>
      <c r="R4026" t="s">
        <v>8323</v>
      </c>
      <c r="S4026" s="16">
        <f t="shared" ref="S4026:S4089" si="254">(((J4026/60)/60)/24)+DATE(1970,1,1)</f>
        <v>42292.701053240744</v>
      </c>
      <c r="T4026" s="16">
        <f t="shared" ref="T4026:T4089" si="255">(((I4026/60)/60)/24)+DATE(1970,1,1)</f>
        <v>42322.742719907401</v>
      </c>
    </row>
    <row r="4027" spans="1:20" ht="48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 t="shared" si="252"/>
        <v>42</v>
      </c>
      <c r="P4027">
        <f t="shared" si="253"/>
        <v>105.03</v>
      </c>
      <c r="Q4027" s="10" t="s">
        <v>8322</v>
      </c>
      <c r="R4027" t="s">
        <v>8323</v>
      </c>
      <c r="S4027" s="16">
        <f t="shared" si="254"/>
        <v>42618.827013888891</v>
      </c>
      <c r="T4027" s="16">
        <f t="shared" si="255"/>
        <v>42648.827013888891</v>
      </c>
    </row>
    <row r="4028" spans="1:20" ht="48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 t="shared" si="252"/>
        <v>109</v>
      </c>
      <c r="P4028">
        <f t="shared" si="253"/>
        <v>139.24</v>
      </c>
      <c r="Q4028" s="10" t="s">
        <v>8322</v>
      </c>
      <c r="R4028" t="s">
        <v>8323</v>
      </c>
      <c r="S4028" s="16">
        <f t="shared" si="254"/>
        <v>42780.825706018513</v>
      </c>
      <c r="T4028" s="16">
        <f t="shared" si="255"/>
        <v>42810.784039351856</v>
      </c>
    </row>
    <row r="4029" spans="1:20" ht="48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 t="shared" si="252"/>
        <v>116</v>
      </c>
      <c r="P4029">
        <f t="shared" si="253"/>
        <v>71.489999999999995</v>
      </c>
      <c r="Q4029" s="10" t="s">
        <v>8322</v>
      </c>
      <c r="R4029" t="s">
        <v>8323</v>
      </c>
      <c r="S4029" s="16">
        <f t="shared" si="254"/>
        <v>41835.666354166664</v>
      </c>
      <c r="T4029" s="16">
        <f t="shared" si="255"/>
        <v>41855.666354166664</v>
      </c>
    </row>
    <row r="4030" spans="1:20" ht="32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 t="shared" si="252"/>
        <v>101</v>
      </c>
      <c r="P4030">
        <f t="shared" si="253"/>
        <v>256.37</v>
      </c>
      <c r="Q4030" s="10" t="s">
        <v>8322</v>
      </c>
      <c r="R4030" t="s">
        <v>8323</v>
      </c>
      <c r="S4030" s="16">
        <f t="shared" si="254"/>
        <v>42772.833379629628</v>
      </c>
      <c r="T4030" s="16">
        <f t="shared" si="255"/>
        <v>42806.875</v>
      </c>
    </row>
    <row r="4031" spans="1:20" ht="48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 t="shared" si="252"/>
        <v>103</v>
      </c>
      <c r="P4031">
        <f t="shared" si="253"/>
        <v>85.53</v>
      </c>
      <c r="Q4031" s="10" t="s">
        <v>8322</v>
      </c>
      <c r="R4031" t="s">
        <v>8323</v>
      </c>
      <c r="S4031" s="16">
        <f t="shared" si="254"/>
        <v>42522.347812499997</v>
      </c>
      <c r="T4031" s="16">
        <f t="shared" si="255"/>
        <v>42552.347812499997</v>
      </c>
    </row>
    <row r="4032" spans="1:20" ht="48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 t="shared" si="252"/>
        <v>102</v>
      </c>
      <c r="P4032">
        <f t="shared" si="253"/>
        <v>53.18</v>
      </c>
      <c r="Q4032" s="10" t="s">
        <v>8322</v>
      </c>
      <c r="R4032" t="s">
        <v>8323</v>
      </c>
      <c r="S4032" s="16">
        <f t="shared" si="254"/>
        <v>42172.757638888885</v>
      </c>
      <c r="T4032" s="16">
        <f t="shared" si="255"/>
        <v>42202.757638888885</v>
      </c>
    </row>
    <row r="4033" spans="1:20" ht="48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 t="shared" si="252"/>
        <v>102</v>
      </c>
      <c r="P4033">
        <f t="shared" si="253"/>
        <v>125.12</v>
      </c>
      <c r="Q4033" s="10" t="s">
        <v>8322</v>
      </c>
      <c r="R4033" t="s">
        <v>8323</v>
      </c>
      <c r="S4033" s="16">
        <f t="shared" si="254"/>
        <v>42567.840069444443</v>
      </c>
      <c r="T4033" s="16">
        <f t="shared" si="255"/>
        <v>42597.840069444443</v>
      </c>
    </row>
    <row r="4034" spans="1:20" ht="48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 t="shared" si="252"/>
        <v>105</v>
      </c>
      <c r="P4034">
        <f t="shared" si="253"/>
        <v>89.59</v>
      </c>
      <c r="Q4034" s="10" t="s">
        <v>8322</v>
      </c>
      <c r="R4034" t="s">
        <v>8323</v>
      </c>
      <c r="S4034" s="16">
        <f t="shared" si="254"/>
        <v>42696.624444444446</v>
      </c>
      <c r="T4034" s="16">
        <f t="shared" si="255"/>
        <v>42726.624444444446</v>
      </c>
    </row>
    <row r="4035" spans="1:20" ht="32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252"/>
        <v>102</v>
      </c>
      <c r="P4035">
        <f t="shared" si="253"/>
        <v>136.85</v>
      </c>
      <c r="Q4035" s="10" t="s">
        <v>8322</v>
      </c>
      <c r="R4035" t="s">
        <v>8323</v>
      </c>
      <c r="S4035" s="16">
        <f t="shared" si="254"/>
        <v>42769.574999999997</v>
      </c>
      <c r="T4035" s="16">
        <f t="shared" si="255"/>
        <v>42790.574999999997</v>
      </c>
    </row>
    <row r="4036" spans="1:20" ht="48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 t="shared" si="252"/>
        <v>110</v>
      </c>
      <c r="P4036">
        <f t="shared" si="253"/>
        <v>99.79</v>
      </c>
      <c r="Q4036" s="10" t="s">
        <v>8322</v>
      </c>
      <c r="R4036" t="s">
        <v>8323</v>
      </c>
      <c r="S4036" s="16">
        <f t="shared" si="254"/>
        <v>42290.61855324074</v>
      </c>
      <c r="T4036" s="16">
        <f t="shared" si="255"/>
        <v>42320.104861111111</v>
      </c>
    </row>
    <row r="4037" spans="1:20" ht="48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 t="shared" si="252"/>
        <v>104</v>
      </c>
      <c r="P4037">
        <f t="shared" si="253"/>
        <v>199.17</v>
      </c>
      <c r="Q4037" s="10" t="s">
        <v>8322</v>
      </c>
      <c r="R4037" t="s">
        <v>8323</v>
      </c>
      <c r="S4037" s="16">
        <f t="shared" si="254"/>
        <v>42265.022824074069</v>
      </c>
      <c r="T4037" s="16">
        <f t="shared" si="255"/>
        <v>42285.022824074069</v>
      </c>
    </row>
    <row r="4038" spans="1:20" ht="48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 t="shared" si="252"/>
        <v>17</v>
      </c>
      <c r="P4038">
        <f t="shared" si="253"/>
        <v>315.5</v>
      </c>
      <c r="Q4038" s="10" t="s">
        <v>8322</v>
      </c>
      <c r="R4038" t="s">
        <v>8323</v>
      </c>
      <c r="S4038" s="16">
        <f t="shared" si="254"/>
        <v>42171.758611111116</v>
      </c>
      <c r="T4038" s="16">
        <f t="shared" si="255"/>
        <v>42231.758611111116</v>
      </c>
    </row>
    <row r="4039" spans="1:20" ht="48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 t="shared" si="252"/>
        <v>3</v>
      </c>
      <c r="P4039">
        <f t="shared" si="253"/>
        <v>47.27</v>
      </c>
      <c r="Q4039" s="10" t="s">
        <v>8322</v>
      </c>
      <c r="R4039" t="s">
        <v>8323</v>
      </c>
      <c r="S4039" s="16">
        <f t="shared" si="254"/>
        <v>42679.958472222221</v>
      </c>
      <c r="T4039" s="16">
        <f t="shared" si="255"/>
        <v>42710.207638888889</v>
      </c>
    </row>
    <row r="4040" spans="1:20" ht="48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 t="shared" si="252"/>
        <v>0</v>
      </c>
      <c r="P4040">
        <f t="shared" si="253"/>
        <v>1</v>
      </c>
      <c r="Q4040" s="10" t="s">
        <v>8322</v>
      </c>
      <c r="R4040" t="s">
        <v>8323</v>
      </c>
      <c r="S4040" s="16">
        <f t="shared" si="254"/>
        <v>42059.270023148143</v>
      </c>
      <c r="T4040" s="16">
        <f t="shared" si="255"/>
        <v>42119.190972222219</v>
      </c>
    </row>
    <row r="4041" spans="1:20" ht="48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 t="shared" si="252"/>
        <v>15</v>
      </c>
      <c r="P4041">
        <f t="shared" si="253"/>
        <v>57.25</v>
      </c>
      <c r="Q4041" s="10" t="s">
        <v>8322</v>
      </c>
      <c r="R4041" t="s">
        <v>8323</v>
      </c>
      <c r="S4041" s="16">
        <f t="shared" si="254"/>
        <v>41786.959745370368</v>
      </c>
      <c r="T4041" s="16">
        <f t="shared" si="255"/>
        <v>41816.959745370368</v>
      </c>
    </row>
    <row r="4042" spans="1:20" ht="64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>
        <f t="shared" si="253"/>
        <v>5.5</v>
      </c>
      <c r="Q4042" s="10" t="s">
        <v>8322</v>
      </c>
      <c r="R4042" t="s">
        <v>8323</v>
      </c>
      <c r="S4042" s="16">
        <f t="shared" si="254"/>
        <v>42447.863553240735</v>
      </c>
      <c r="T4042" s="16">
        <f t="shared" si="255"/>
        <v>42477.863553240735</v>
      </c>
    </row>
    <row r="4043" spans="1:20" ht="48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1</v>
      </c>
      <c r="P4043">
        <f t="shared" si="253"/>
        <v>62.5</v>
      </c>
      <c r="Q4043" s="10" t="s">
        <v>8322</v>
      </c>
      <c r="R4043" t="s">
        <v>8323</v>
      </c>
      <c r="S4043" s="16">
        <f t="shared" si="254"/>
        <v>41878.911550925928</v>
      </c>
      <c r="T4043" s="16">
        <f t="shared" si="255"/>
        <v>41938.911550925928</v>
      </c>
    </row>
    <row r="4044" spans="1:20" ht="48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 t="shared" si="252"/>
        <v>0</v>
      </c>
      <c r="P4044">
        <f t="shared" si="253"/>
        <v>25</v>
      </c>
      <c r="Q4044" s="10" t="s">
        <v>8322</v>
      </c>
      <c r="R4044" t="s">
        <v>8323</v>
      </c>
      <c r="S4044" s="16">
        <f t="shared" si="254"/>
        <v>42479.039212962962</v>
      </c>
      <c r="T4044" s="16">
        <f t="shared" si="255"/>
        <v>42509.039212962962</v>
      </c>
    </row>
    <row r="4045" spans="1:20" ht="48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 t="shared" si="252"/>
        <v>9</v>
      </c>
      <c r="P4045">
        <f t="shared" si="253"/>
        <v>222.5</v>
      </c>
      <c r="Q4045" s="10" t="s">
        <v>8322</v>
      </c>
      <c r="R4045" t="s">
        <v>8323</v>
      </c>
      <c r="S4045" s="16">
        <f t="shared" si="254"/>
        <v>42695.7105787037</v>
      </c>
      <c r="T4045" s="16">
        <f t="shared" si="255"/>
        <v>42725.7105787037</v>
      </c>
    </row>
    <row r="4046" spans="1:20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252"/>
        <v>101</v>
      </c>
      <c r="P4046">
        <f t="shared" si="253"/>
        <v>54.91</v>
      </c>
      <c r="Q4046" s="10" t="s">
        <v>8322</v>
      </c>
      <c r="R4046" t="s">
        <v>8323</v>
      </c>
      <c r="S4046" s="16">
        <f t="shared" si="254"/>
        <v>42400.704537037032</v>
      </c>
      <c r="T4046" s="16">
        <f t="shared" si="255"/>
        <v>42444.875</v>
      </c>
    </row>
    <row r="4047" spans="1:20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252"/>
        <v>18</v>
      </c>
      <c r="P4047">
        <f t="shared" si="253"/>
        <v>32.979999999999997</v>
      </c>
      <c r="Q4047" s="10" t="s">
        <v>8322</v>
      </c>
      <c r="R4047" t="s">
        <v>8323</v>
      </c>
      <c r="S4047" s="16">
        <f t="shared" si="254"/>
        <v>42436.509108796294</v>
      </c>
      <c r="T4047" s="16">
        <f t="shared" si="255"/>
        <v>42471.467442129629</v>
      </c>
    </row>
    <row r="4048" spans="1:20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252"/>
        <v>0</v>
      </c>
      <c r="P4048">
        <f t="shared" si="253"/>
        <v>0</v>
      </c>
      <c r="Q4048" s="10" t="s">
        <v>8322</v>
      </c>
      <c r="R4048" t="s">
        <v>8323</v>
      </c>
      <c r="S4048" s="16">
        <f t="shared" si="254"/>
        <v>42550.048449074078</v>
      </c>
      <c r="T4048" s="16">
        <f t="shared" si="255"/>
        <v>42580.978472222225</v>
      </c>
    </row>
    <row r="4049" spans="1:20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252"/>
        <v>70</v>
      </c>
      <c r="P4049">
        <f t="shared" si="253"/>
        <v>63.56</v>
      </c>
      <c r="Q4049" s="10" t="s">
        <v>8322</v>
      </c>
      <c r="R4049" t="s">
        <v>8323</v>
      </c>
      <c r="S4049" s="16">
        <f t="shared" si="254"/>
        <v>41990.584108796291</v>
      </c>
      <c r="T4049" s="16">
        <f t="shared" si="255"/>
        <v>42036.120833333334</v>
      </c>
    </row>
    <row r="4050" spans="1:20" ht="48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 t="shared" si="252"/>
        <v>110</v>
      </c>
      <c r="P4050">
        <f t="shared" si="253"/>
        <v>92.04</v>
      </c>
      <c r="Q4050" s="10" t="s">
        <v>8322</v>
      </c>
      <c r="R4050" t="s">
        <v>8323</v>
      </c>
      <c r="S4050" s="16">
        <f t="shared" si="254"/>
        <v>42461.747199074074</v>
      </c>
      <c r="T4050" s="16">
        <f t="shared" si="255"/>
        <v>42491.747199074074</v>
      </c>
    </row>
    <row r="4051" spans="1:20" ht="48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 t="shared" si="252"/>
        <v>1</v>
      </c>
      <c r="P4051">
        <f t="shared" si="253"/>
        <v>35.4</v>
      </c>
      <c r="Q4051" s="10" t="s">
        <v>8322</v>
      </c>
      <c r="R4051" t="s">
        <v>8323</v>
      </c>
      <c r="S4051" s="16">
        <f t="shared" si="254"/>
        <v>42540.593530092592</v>
      </c>
      <c r="T4051" s="16">
        <f t="shared" si="255"/>
        <v>42570.593530092592</v>
      </c>
    </row>
    <row r="4052" spans="1:20" ht="48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 t="shared" si="252"/>
        <v>0</v>
      </c>
      <c r="P4052">
        <f t="shared" si="253"/>
        <v>2.33</v>
      </c>
      <c r="Q4052" s="10" t="s">
        <v>8322</v>
      </c>
      <c r="R4052" t="s">
        <v>8323</v>
      </c>
      <c r="S4052" s="16">
        <f t="shared" si="254"/>
        <v>42465.128391203703</v>
      </c>
      <c r="T4052" s="16">
        <f t="shared" si="255"/>
        <v>42495.128391203703</v>
      </c>
    </row>
    <row r="4053" spans="1:20" ht="48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 t="shared" si="252"/>
        <v>118</v>
      </c>
      <c r="P4053">
        <f t="shared" si="253"/>
        <v>110.35</v>
      </c>
      <c r="Q4053" s="10" t="s">
        <v>8322</v>
      </c>
      <c r="R4053" t="s">
        <v>8323</v>
      </c>
      <c r="S4053" s="16">
        <f t="shared" si="254"/>
        <v>41909.969386574077</v>
      </c>
      <c r="T4053" s="16">
        <f t="shared" si="255"/>
        <v>41950.011053240742</v>
      </c>
    </row>
    <row r="4054" spans="1:20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 t="shared" si="252"/>
        <v>100</v>
      </c>
      <c r="P4054">
        <f t="shared" si="253"/>
        <v>168.25</v>
      </c>
      <c r="Q4054" s="10" t="s">
        <v>8322</v>
      </c>
      <c r="R4054" t="s">
        <v>8323</v>
      </c>
      <c r="S4054" s="16">
        <f t="shared" si="254"/>
        <v>42050.983182870375</v>
      </c>
      <c r="T4054" s="16">
        <f t="shared" si="255"/>
        <v>42085.941516203704</v>
      </c>
    </row>
    <row r="4055" spans="1:20" ht="48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 t="shared" si="252"/>
        <v>108</v>
      </c>
      <c r="P4055">
        <f t="shared" si="253"/>
        <v>106.8</v>
      </c>
      <c r="Q4055" s="10" t="s">
        <v>8322</v>
      </c>
      <c r="R4055" t="s">
        <v>8323</v>
      </c>
      <c r="S4055" s="16">
        <f t="shared" si="254"/>
        <v>41933.291643518518</v>
      </c>
      <c r="T4055" s="16">
        <f t="shared" si="255"/>
        <v>41963.333310185189</v>
      </c>
    </row>
    <row r="4056" spans="1:20" ht="48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 t="shared" si="252"/>
        <v>101</v>
      </c>
      <c r="P4056">
        <f t="shared" si="253"/>
        <v>182.91</v>
      </c>
      <c r="Q4056" s="10" t="s">
        <v>8322</v>
      </c>
      <c r="R4056" t="s">
        <v>8323</v>
      </c>
      <c r="S4056" s="16">
        <f t="shared" si="254"/>
        <v>42702.917048611111</v>
      </c>
      <c r="T4056" s="16">
        <f t="shared" si="255"/>
        <v>42732.917048611111</v>
      </c>
    </row>
    <row r="4057" spans="1:20" ht="48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252"/>
        <v>102</v>
      </c>
      <c r="P4057">
        <f t="shared" si="253"/>
        <v>177.09</v>
      </c>
      <c r="Q4057" s="10" t="s">
        <v>8322</v>
      </c>
      <c r="R4057" t="s">
        <v>8323</v>
      </c>
      <c r="S4057" s="16">
        <f t="shared" si="254"/>
        <v>42602.576712962968</v>
      </c>
      <c r="T4057" s="16">
        <f t="shared" si="255"/>
        <v>42621.15625</v>
      </c>
    </row>
    <row r="4058" spans="1:20" ht="32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 t="shared" si="252"/>
        <v>9</v>
      </c>
      <c r="P4058">
        <f t="shared" si="253"/>
        <v>60.06</v>
      </c>
      <c r="Q4058" s="10" t="s">
        <v>8322</v>
      </c>
      <c r="R4058" t="s">
        <v>8323</v>
      </c>
      <c r="S4058" s="16">
        <f t="shared" si="254"/>
        <v>42205.171018518522</v>
      </c>
      <c r="T4058" s="16">
        <f t="shared" si="255"/>
        <v>42235.171018518522</v>
      </c>
    </row>
    <row r="4059" spans="1:20" ht="48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252"/>
        <v>0</v>
      </c>
      <c r="P4059">
        <f t="shared" si="253"/>
        <v>0</v>
      </c>
      <c r="Q4059" s="10" t="s">
        <v>8322</v>
      </c>
      <c r="R4059" t="s">
        <v>8323</v>
      </c>
      <c r="S4059" s="16">
        <f t="shared" si="254"/>
        <v>42325.920717592591</v>
      </c>
      <c r="T4059" s="16">
        <f t="shared" si="255"/>
        <v>42355.920717592591</v>
      </c>
    </row>
    <row r="4060" spans="1:20" ht="48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 t="shared" si="252"/>
        <v>2</v>
      </c>
      <c r="P4060">
        <f t="shared" si="253"/>
        <v>32.36</v>
      </c>
      <c r="Q4060" s="10" t="s">
        <v>8322</v>
      </c>
      <c r="R4060" t="s">
        <v>8323</v>
      </c>
      <c r="S4060" s="16">
        <f t="shared" si="254"/>
        <v>42601.827141203699</v>
      </c>
      <c r="T4060" s="16">
        <f t="shared" si="255"/>
        <v>42631.827141203699</v>
      </c>
    </row>
    <row r="4061" spans="1:20" ht="48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8322</v>
      </c>
      <c r="R4061" t="s">
        <v>8323</v>
      </c>
      <c r="S4061" s="16">
        <f t="shared" si="254"/>
        <v>42675.262962962966</v>
      </c>
      <c r="T4061" s="16">
        <f t="shared" si="255"/>
        <v>42705.304629629631</v>
      </c>
    </row>
    <row r="4062" spans="1:20" ht="48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8322</v>
      </c>
      <c r="R4062" t="s">
        <v>8323</v>
      </c>
      <c r="S4062" s="16">
        <f t="shared" si="254"/>
        <v>42322.025115740747</v>
      </c>
      <c r="T4062" s="16">
        <f t="shared" si="255"/>
        <v>42352.025115740747</v>
      </c>
    </row>
    <row r="4063" spans="1:20" ht="48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 t="shared" si="252"/>
        <v>0</v>
      </c>
      <c r="P4063">
        <f t="shared" si="253"/>
        <v>16</v>
      </c>
      <c r="Q4063" s="10" t="s">
        <v>8322</v>
      </c>
      <c r="R4063" t="s">
        <v>8323</v>
      </c>
      <c r="S4063" s="16">
        <f t="shared" si="254"/>
        <v>42169.958506944444</v>
      </c>
      <c r="T4063" s="16">
        <f t="shared" si="255"/>
        <v>42199.958506944444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8322</v>
      </c>
      <c r="R4064" t="s">
        <v>8323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0" t="s">
        <v>8322</v>
      </c>
      <c r="R4065" t="s">
        <v>8323</v>
      </c>
      <c r="S4065" s="16">
        <f t="shared" si="254"/>
        <v>42700.804756944446</v>
      </c>
      <c r="T4065" s="16">
        <f t="shared" si="255"/>
        <v>42730.804756944446</v>
      </c>
    </row>
    <row r="4066" spans="1:20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252"/>
        <v>104</v>
      </c>
      <c r="P4066">
        <f t="shared" si="253"/>
        <v>81.13</v>
      </c>
      <c r="Q4066" s="10" t="s">
        <v>8322</v>
      </c>
      <c r="R4066" t="s">
        <v>8323</v>
      </c>
      <c r="S4066" s="16">
        <f t="shared" si="254"/>
        <v>42135.60020833333</v>
      </c>
      <c r="T4066" s="16">
        <f t="shared" si="255"/>
        <v>42167.083333333328</v>
      </c>
    </row>
    <row r="4067" spans="1:20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252"/>
        <v>120</v>
      </c>
      <c r="P4067">
        <f t="shared" si="253"/>
        <v>85.53</v>
      </c>
      <c r="Q4067" s="10" t="s">
        <v>8322</v>
      </c>
      <c r="R4067" t="s">
        <v>8323</v>
      </c>
      <c r="S4067" s="16">
        <f t="shared" si="254"/>
        <v>41834.586574074077</v>
      </c>
      <c r="T4067" s="16">
        <f t="shared" si="255"/>
        <v>41866.083333333336</v>
      </c>
    </row>
    <row r="4068" spans="1:20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252"/>
        <v>106</v>
      </c>
      <c r="P4068">
        <f t="shared" si="253"/>
        <v>251.74</v>
      </c>
      <c r="Q4068" s="10" t="s">
        <v>8322</v>
      </c>
      <c r="R4068" t="s">
        <v>8323</v>
      </c>
      <c r="S4068" s="16">
        <f t="shared" si="254"/>
        <v>42614.760937500003</v>
      </c>
      <c r="T4068" s="16">
        <f t="shared" si="255"/>
        <v>42644.165972222225</v>
      </c>
    </row>
    <row r="4069" spans="1:20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252"/>
        <v>26</v>
      </c>
      <c r="P4069">
        <f t="shared" si="253"/>
        <v>65.34</v>
      </c>
      <c r="Q4069" s="10" t="s">
        <v>8322</v>
      </c>
      <c r="R4069" t="s">
        <v>8323</v>
      </c>
      <c r="S4069" s="16">
        <f t="shared" si="254"/>
        <v>42614.268796296295</v>
      </c>
      <c r="T4069" s="16">
        <f t="shared" si="255"/>
        <v>42645.375</v>
      </c>
    </row>
    <row r="4070" spans="1:20" ht="32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>
        <f t="shared" si="253"/>
        <v>1</v>
      </c>
      <c r="Q4070" s="10" t="s">
        <v>8322</v>
      </c>
      <c r="R4070" t="s">
        <v>8323</v>
      </c>
      <c r="S4070" s="16">
        <f t="shared" si="254"/>
        <v>42017.907337962963</v>
      </c>
      <c r="T4070" s="16">
        <f t="shared" si="255"/>
        <v>42077.865671296298</v>
      </c>
    </row>
    <row r="4071" spans="1:20" ht="32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8322</v>
      </c>
      <c r="R4071" t="s">
        <v>8323</v>
      </c>
      <c r="S4071" s="16">
        <f t="shared" si="254"/>
        <v>42762.040902777779</v>
      </c>
      <c r="T4071" s="16">
        <f t="shared" si="255"/>
        <v>42821.999236111107</v>
      </c>
    </row>
    <row r="4072" spans="1:20" ht="48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 t="shared" si="252"/>
        <v>102</v>
      </c>
      <c r="P4072">
        <f t="shared" si="253"/>
        <v>119.19</v>
      </c>
      <c r="Q4072" s="10" t="s">
        <v>8322</v>
      </c>
      <c r="R4072" t="s">
        <v>8323</v>
      </c>
      <c r="S4072" s="16">
        <f t="shared" si="254"/>
        <v>41918.742175925923</v>
      </c>
      <c r="T4072" s="16">
        <f t="shared" si="255"/>
        <v>41948.783842592595</v>
      </c>
    </row>
    <row r="4073" spans="1:20" ht="48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8322</v>
      </c>
      <c r="R4073" t="s">
        <v>8323</v>
      </c>
      <c r="S4073" s="16">
        <f t="shared" si="254"/>
        <v>41774.651203703703</v>
      </c>
      <c r="T4073" s="16">
        <f t="shared" si="255"/>
        <v>41834.651203703703</v>
      </c>
    </row>
    <row r="4074" spans="1:20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252"/>
        <v>0</v>
      </c>
      <c r="P4074">
        <f t="shared" si="253"/>
        <v>25</v>
      </c>
      <c r="Q4074" s="10" t="s">
        <v>8322</v>
      </c>
      <c r="R4074" t="s">
        <v>8323</v>
      </c>
      <c r="S4074" s="16">
        <f t="shared" si="254"/>
        <v>42243.790393518517</v>
      </c>
      <c r="T4074" s="16">
        <f t="shared" si="255"/>
        <v>42303.790393518517</v>
      </c>
    </row>
    <row r="4075" spans="1:20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7</v>
      </c>
      <c r="Q4075" s="10" t="s">
        <v>8322</v>
      </c>
      <c r="R4075" t="s">
        <v>8323</v>
      </c>
      <c r="S4075" s="16">
        <f t="shared" si="254"/>
        <v>42513.976319444439</v>
      </c>
      <c r="T4075" s="16">
        <f t="shared" si="255"/>
        <v>42559.976319444439</v>
      </c>
    </row>
    <row r="4076" spans="1:20" ht="48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0" t="s">
        <v>8322</v>
      </c>
      <c r="R4076" t="s">
        <v>8323</v>
      </c>
      <c r="S4076" s="16">
        <f t="shared" si="254"/>
        <v>41922.535185185188</v>
      </c>
      <c r="T4076" s="16">
        <f t="shared" si="255"/>
        <v>41930.207638888889</v>
      </c>
    </row>
    <row r="4077" spans="1:20" ht="48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 t="shared" si="252"/>
        <v>0</v>
      </c>
      <c r="P4077">
        <f t="shared" si="253"/>
        <v>1</v>
      </c>
      <c r="Q4077" s="10" t="s">
        <v>8322</v>
      </c>
      <c r="R4077" t="s">
        <v>8323</v>
      </c>
      <c r="S4077" s="16">
        <f t="shared" si="254"/>
        <v>42107.841284722221</v>
      </c>
      <c r="T4077" s="16">
        <f t="shared" si="255"/>
        <v>42167.841284722221</v>
      </c>
    </row>
    <row r="4078" spans="1:20" ht="32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0" t="s">
        <v>8322</v>
      </c>
      <c r="R4078" t="s">
        <v>8323</v>
      </c>
      <c r="S4078" s="16">
        <f t="shared" si="254"/>
        <v>42786.350231481483</v>
      </c>
      <c r="T4078" s="16">
        <f t="shared" si="255"/>
        <v>42846.308564814812</v>
      </c>
    </row>
    <row r="4079" spans="1:20" ht="48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 t="shared" si="252"/>
        <v>102</v>
      </c>
      <c r="P4079">
        <f t="shared" si="253"/>
        <v>141.71</v>
      </c>
      <c r="Q4079" s="10" t="s">
        <v>8322</v>
      </c>
      <c r="R4079" t="s">
        <v>8323</v>
      </c>
      <c r="S4079" s="16">
        <f t="shared" si="254"/>
        <v>42697.850844907407</v>
      </c>
      <c r="T4079" s="16">
        <f t="shared" si="255"/>
        <v>42745.208333333328</v>
      </c>
    </row>
    <row r="4080" spans="1:20" ht="48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252"/>
        <v>103</v>
      </c>
      <c r="P4080">
        <f t="shared" si="253"/>
        <v>297.02999999999997</v>
      </c>
      <c r="Q4080" s="10" t="s">
        <v>8322</v>
      </c>
      <c r="R4080" t="s">
        <v>8323</v>
      </c>
      <c r="S4080" s="16">
        <f t="shared" si="254"/>
        <v>41884.617314814815</v>
      </c>
      <c r="T4080" s="16">
        <f t="shared" si="255"/>
        <v>41916.617314814815</v>
      </c>
    </row>
    <row r="4081" spans="1:20" ht="48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 t="shared" si="252"/>
        <v>7</v>
      </c>
      <c r="P4081">
        <f t="shared" si="253"/>
        <v>75.459999999999994</v>
      </c>
      <c r="Q4081" s="10" t="s">
        <v>8322</v>
      </c>
      <c r="R4081" t="s">
        <v>8323</v>
      </c>
      <c r="S4081" s="16">
        <f t="shared" si="254"/>
        <v>42136.767175925925</v>
      </c>
      <c r="T4081" s="16">
        <f t="shared" si="255"/>
        <v>42166.767175925925</v>
      </c>
    </row>
    <row r="4082" spans="1:20" ht="48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8322</v>
      </c>
      <c r="R4082" t="s">
        <v>8323</v>
      </c>
      <c r="S4082" s="16">
        <f t="shared" si="254"/>
        <v>41829.325497685182</v>
      </c>
      <c r="T4082" s="16">
        <f t="shared" si="255"/>
        <v>41889.325497685182</v>
      </c>
    </row>
    <row r="4083" spans="1:20" ht="32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 t="shared" si="252"/>
        <v>4</v>
      </c>
      <c r="P4083">
        <f t="shared" si="253"/>
        <v>175</v>
      </c>
      <c r="Q4083" s="10" t="s">
        <v>8322</v>
      </c>
      <c r="R4083" t="s">
        <v>8323</v>
      </c>
      <c r="S4083" s="16">
        <f t="shared" si="254"/>
        <v>42508.179965277777</v>
      </c>
      <c r="T4083" s="16">
        <f t="shared" si="255"/>
        <v>42568.179965277777</v>
      </c>
    </row>
    <row r="4084" spans="1:20" ht="48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2</v>
      </c>
      <c r="Q4084" s="10" t="s">
        <v>8322</v>
      </c>
      <c r="R4084" t="s">
        <v>8323</v>
      </c>
      <c r="S4084" s="16">
        <f t="shared" si="254"/>
        <v>42391.772997685184</v>
      </c>
      <c r="T4084" s="16">
        <f t="shared" si="255"/>
        <v>42416.772997685184</v>
      </c>
    </row>
    <row r="4085" spans="1:20" ht="32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 t="shared" si="252"/>
        <v>3</v>
      </c>
      <c r="P4085">
        <f t="shared" si="253"/>
        <v>800</v>
      </c>
      <c r="Q4085" s="10" t="s">
        <v>8322</v>
      </c>
      <c r="R4085" t="s">
        <v>8323</v>
      </c>
      <c r="S4085" s="16">
        <f t="shared" si="254"/>
        <v>42693.031828703708</v>
      </c>
      <c r="T4085" s="16">
        <f t="shared" si="255"/>
        <v>42723.031828703708</v>
      </c>
    </row>
    <row r="4086" spans="1:20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252"/>
        <v>103</v>
      </c>
      <c r="P4086">
        <f t="shared" si="253"/>
        <v>134.26</v>
      </c>
      <c r="Q4086" s="10" t="s">
        <v>8322</v>
      </c>
      <c r="R4086" t="s">
        <v>8323</v>
      </c>
      <c r="S4086" s="16">
        <f t="shared" si="254"/>
        <v>42445.19430555556</v>
      </c>
      <c r="T4086" s="16">
        <f t="shared" si="255"/>
        <v>42489.19430555556</v>
      </c>
    </row>
    <row r="4087" spans="1:20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252"/>
        <v>7</v>
      </c>
      <c r="P4087">
        <f t="shared" si="253"/>
        <v>383.33</v>
      </c>
      <c r="Q4087" s="10" t="s">
        <v>8322</v>
      </c>
      <c r="R4087" t="s">
        <v>8323</v>
      </c>
      <c r="S4087" s="16">
        <f t="shared" si="254"/>
        <v>42697.010520833333</v>
      </c>
      <c r="T4087" s="16">
        <f t="shared" si="255"/>
        <v>42730.010520833333</v>
      </c>
    </row>
    <row r="4088" spans="1:20" ht="48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 t="shared" si="252"/>
        <v>0</v>
      </c>
      <c r="P4088">
        <f t="shared" si="253"/>
        <v>23.33</v>
      </c>
      <c r="Q4088" s="10" t="s">
        <v>8322</v>
      </c>
      <c r="R4088" t="s">
        <v>8323</v>
      </c>
      <c r="S4088" s="16">
        <f t="shared" si="254"/>
        <v>42123.648831018523</v>
      </c>
      <c r="T4088" s="16">
        <f t="shared" si="255"/>
        <v>42153.648831018523</v>
      </c>
    </row>
    <row r="4089" spans="1:20" ht="48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 t="shared" si="252"/>
        <v>160</v>
      </c>
      <c r="P4089">
        <f t="shared" si="253"/>
        <v>60.3</v>
      </c>
      <c r="Q4089" s="10" t="s">
        <v>8322</v>
      </c>
      <c r="R4089" t="s">
        <v>8323</v>
      </c>
      <c r="S4089" s="16">
        <f t="shared" si="254"/>
        <v>41940.69158564815</v>
      </c>
      <c r="T4089" s="16">
        <f t="shared" si="255"/>
        <v>41969.332638888889</v>
      </c>
    </row>
    <row r="4090" spans="1:20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ref="O4090:O4115" si="256">ROUND(E4090/D4090*100,0)</f>
        <v>100</v>
      </c>
      <c r="P4090">
        <f t="shared" ref="P4090:P4115" si="257">IFERROR(ROUND(E4090/L4090,2),0)</f>
        <v>262.11</v>
      </c>
      <c r="Q4090" s="10" t="s">
        <v>8322</v>
      </c>
      <c r="R4090" t="s">
        <v>8323</v>
      </c>
      <c r="S4090" s="16">
        <f t="shared" ref="S4090:S4115" si="258">(((J4090/60)/60)/24)+DATE(1970,1,1)</f>
        <v>42219.665173611109</v>
      </c>
      <c r="T4090" s="16">
        <f t="shared" ref="T4090:T4115" si="259">(((I4090/60)/60)/24)+DATE(1970,1,1)</f>
        <v>42257.165972222225</v>
      </c>
    </row>
    <row r="4091" spans="1:20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256"/>
        <v>101</v>
      </c>
      <c r="P4091">
        <f t="shared" si="257"/>
        <v>131.13999999999999</v>
      </c>
      <c r="Q4091" s="10" t="s">
        <v>8322</v>
      </c>
      <c r="R4091" t="s">
        <v>8323</v>
      </c>
      <c r="S4091" s="16">
        <f t="shared" si="258"/>
        <v>42252.474351851852</v>
      </c>
      <c r="T4091" s="16">
        <f t="shared" si="259"/>
        <v>42276.165972222225</v>
      </c>
    </row>
    <row r="4092" spans="1:20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256"/>
        <v>114</v>
      </c>
      <c r="P4092">
        <f t="shared" si="257"/>
        <v>119.18</v>
      </c>
      <c r="Q4092" s="10" t="s">
        <v>8322</v>
      </c>
      <c r="R4092" t="s">
        <v>8323</v>
      </c>
      <c r="S4092" s="16">
        <f t="shared" si="258"/>
        <v>42480.078715277778</v>
      </c>
      <c r="T4092" s="16">
        <f t="shared" si="259"/>
        <v>42504.165972222225</v>
      </c>
    </row>
    <row r="4093" spans="1:20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256"/>
        <v>20</v>
      </c>
      <c r="P4093">
        <f t="shared" si="257"/>
        <v>500</v>
      </c>
      <c r="Q4093" s="10" t="s">
        <v>8322</v>
      </c>
      <c r="R4093" t="s">
        <v>8323</v>
      </c>
      <c r="S4093" s="16">
        <f t="shared" si="258"/>
        <v>42726.920081018514</v>
      </c>
      <c r="T4093" s="16">
        <f t="shared" si="259"/>
        <v>42786.75</v>
      </c>
    </row>
    <row r="4094" spans="1:20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256"/>
        <v>100</v>
      </c>
      <c r="P4094">
        <f t="shared" si="257"/>
        <v>550.04</v>
      </c>
      <c r="Q4094" s="10" t="s">
        <v>8322</v>
      </c>
      <c r="R4094" t="s">
        <v>8323</v>
      </c>
      <c r="S4094" s="16">
        <f t="shared" si="258"/>
        <v>41887.292187500003</v>
      </c>
      <c r="T4094" s="16">
        <f t="shared" si="259"/>
        <v>41917.292187500003</v>
      </c>
    </row>
    <row r="4095" spans="1:20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256"/>
        <v>128</v>
      </c>
      <c r="P4095">
        <f t="shared" si="257"/>
        <v>186.8</v>
      </c>
      <c r="Q4095" s="10" t="s">
        <v>8322</v>
      </c>
      <c r="R4095" t="s">
        <v>8323</v>
      </c>
      <c r="S4095" s="16">
        <f t="shared" si="258"/>
        <v>42020.700567129628</v>
      </c>
      <c r="T4095" s="16">
        <f t="shared" si="259"/>
        <v>42065.207638888889</v>
      </c>
    </row>
    <row r="4096" spans="1:20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256"/>
        <v>2</v>
      </c>
      <c r="P4096">
        <f t="shared" si="257"/>
        <v>70.17</v>
      </c>
      <c r="Q4096" s="10" t="s">
        <v>8322</v>
      </c>
      <c r="R4096" t="s">
        <v>8323</v>
      </c>
      <c r="S4096" s="16">
        <f t="shared" si="258"/>
        <v>42248.627013888887</v>
      </c>
      <c r="T4096" s="16">
        <f t="shared" si="259"/>
        <v>42278.627013888887</v>
      </c>
    </row>
    <row r="4097" spans="1:20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256"/>
        <v>0</v>
      </c>
      <c r="P4097">
        <f t="shared" si="257"/>
        <v>46.25</v>
      </c>
      <c r="Q4097" s="10" t="s">
        <v>8322</v>
      </c>
      <c r="R4097" t="s">
        <v>8323</v>
      </c>
      <c r="S4097" s="16">
        <f t="shared" si="258"/>
        <v>41948.727256944447</v>
      </c>
      <c r="T4097" s="16">
        <f t="shared" si="259"/>
        <v>41978.727256944447</v>
      </c>
    </row>
    <row r="4098" spans="1:20" ht="48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 t="shared" si="256"/>
        <v>0</v>
      </c>
      <c r="P4098">
        <f t="shared" si="257"/>
        <v>20</v>
      </c>
      <c r="Q4098" s="10" t="s">
        <v>8322</v>
      </c>
      <c r="R4098" t="s">
        <v>8323</v>
      </c>
      <c r="S4098" s="16">
        <f t="shared" si="258"/>
        <v>41831.675034722226</v>
      </c>
      <c r="T4098" s="16">
        <f t="shared" si="259"/>
        <v>41891.675034722226</v>
      </c>
    </row>
    <row r="4099" spans="1:20" ht="32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8322</v>
      </c>
      <c r="R4099" t="s">
        <v>8323</v>
      </c>
      <c r="S4099" s="16">
        <f t="shared" si="258"/>
        <v>42037.986284722225</v>
      </c>
      <c r="T4099" s="16">
        <f t="shared" si="259"/>
        <v>42097.944618055553</v>
      </c>
    </row>
    <row r="4100" spans="1:20" ht="48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 t="shared" si="256"/>
        <v>5</v>
      </c>
      <c r="P4100">
        <f t="shared" si="257"/>
        <v>450</v>
      </c>
      <c r="Q4100" s="10" t="s">
        <v>8322</v>
      </c>
      <c r="R4100" t="s">
        <v>8323</v>
      </c>
      <c r="S4100" s="16">
        <f t="shared" si="258"/>
        <v>42785.270370370374</v>
      </c>
      <c r="T4100" s="16">
        <f t="shared" si="259"/>
        <v>42819.189583333333</v>
      </c>
    </row>
    <row r="4101" spans="1:20" ht="32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 t="shared" si="256"/>
        <v>11</v>
      </c>
      <c r="P4101">
        <f t="shared" si="257"/>
        <v>437.5</v>
      </c>
      <c r="Q4101" s="10" t="s">
        <v>8322</v>
      </c>
      <c r="R4101" t="s">
        <v>8323</v>
      </c>
      <c r="S4101" s="16">
        <f t="shared" si="258"/>
        <v>42796.682476851856</v>
      </c>
      <c r="T4101" s="16">
        <f t="shared" si="259"/>
        <v>42841.640810185185</v>
      </c>
    </row>
    <row r="4102" spans="1:20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256"/>
        <v>22</v>
      </c>
      <c r="P4102">
        <f t="shared" si="257"/>
        <v>128.27000000000001</v>
      </c>
      <c r="Q4102" s="10" t="s">
        <v>8322</v>
      </c>
      <c r="R4102" t="s">
        <v>8323</v>
      </c>
      <c r="S4102" s="16">
        <f t="shared" si="258"/>
        <v>41779.657870370371</v>
      </c>
      <c r="T4102" s="16">
        <f t="shared" si="259"/>
        <v>41821.25</v>
      </c>
    </row>
    <row r="4103" spans="1:20" ht="48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3</v>
      </c>
      <c r="Q4103" s="10" t="s">
        <v>8322</v>
      </c>
      <c r="R4103" t="s">
        <v>8323</v>
      </c>
      <c r="S4103" s="16">
        <f t="shared" si="258"/>
        <v>42107.864722222221</v>
      </c>
      <c r="T4103" s="16">
        <f t="shared" si="259"/>
        <v>42137.864722222221</v>
      </c>
    </row>
    <row r="4104" spans="1:20" ht="48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256"/>
        <v>0</v>
      </c>
      <c r="P4104">
        <f t="shared" si="257"/>
        <v>33.75</v>
      </c>
      <c r="Q4104" s="10" t="s">
        <v>8322</v>
      </c>
      <c r="R4104" t="s">
        <v>8323</v>
      </c>
      <c r="S4104" s="16">
        <f t="shared" si="258"/>
        <v>41863.359282407408</v>
      </c>
      <c r="T4104" s="16">
        <f t="shared" si="259"/>
        <v>41893.359282407408</v>
      </c>
    </row>
    <row r="4105" spans="1:20" ht="48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256"/>
        <v>0</v>
      </c>
      <c r="P4105">
        <f t="shared" si="257"/>
        <v>40</v>
      </c>
      <c r="Q4105" s="10" t="s">
        <v>8322</v>
      </c>
      <c r="R4105" t="s">
        <v>8323</v>
      </c>
      <c r="S4105" s="16">
        <f t="shared" si="258"/>
        <v>41843.664618055554</v>
      </c>
      <c r="T4105" s="16">
        <f t="shared" si="259"/>
        <v>41855.666666666664</v>
      </c>
    </row>
    <row r="4106" spans="1:20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8322</v>
      </c>
      <c r="R4106" t="s">
        <v>8323</v>
      </c>
      <c r="S4106" s="16">
        <f t="shared" si="258"/>
        <v>42495.722187499996</v>
      </c>
      <c r="T4106" s="16">
        <f t="shared" si="259"/>
        <v>42525.722187499996</v>
      </c>
    </row>
    <row r="4107" spans="1:20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1</v>
      </c>
      <c r="P4107">
        <f t="shared" si="257"/>
        <v>217.5</v>
      </c>
      <c r="Q4107" s="10" t="s">
        <v>8322</v>
      </c>
      <c r="R4107" t="s">
        <v>8323</v>
      </c>
      <c r="S4107" s="16">
        <f t="shared" si="258"/>
        <v>42543.788564814815</v>
      </c>
      <c r="T4107" s="16">
        <f t="shared" si="259"/>
        <v>42573.788564814815</v>
      </c>
    </row>
    <row r="4108" spans="1:20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256"/>
        <v>100</v>
      </c>
      <c r="P4108">
        <f t="shared" si="257"/>
        <v>179.28</v>
      </c>
      <c r="Q4108" s="10" t="s">
        <v>8322</v>
      </c>
      <c r="R4108" t="s">
        <v>8323</v>
      </c>
      <c r="S4108" s="16">
        <f t="shared" si="258"/>
        <v>41730.276747685188</v>
      </c>
      <c r="T4108" s="16">
        <f t="shared" si="259"/>
        <v>41764.276747685188</v>
      </c>
    </row>
    <row r="4109" spans="1:20" ht="48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256"/>
        <v>101</v>
      </c>
      <c r="P4109">
        <f t="shared" si="257"/>
        <v>1008.24</v>
      </c>
      <c r="Q4109" s="10" t="s">
        <v>8322</v>
      </c>
      <c r="R4109" t="s">
        <v>8323</v>
      </c>
      <c r="S4109" s="16">
        <f t="shared" si="258"/>
        <v>42116.710752314815</v>
      </c>
      <c r="T4109" s="16">
        <f t="shared" si="259"/>
        <v>42146.710752314815</v>
      </c>
    </row>
    <row r="4110" spans="1:20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256"/>
        <v>0</v>
      </c>
      <c r="P4110">
        <f t="shared" si="257"/>
        <v>13</v>
      </c>
      <c r="Q4110" s="10" t="s">
        <v>8322</v>
      </c>
      <c r="R4110" t="s">
        <v>8323</v>
      </c>
      <c r="S4110" s="16">
        <f t="shared" si="258"/>
        <v>41848.84002314815</v>
      </c>
      <c r="T4110" s="16">
        <f t="shared" si="259"/>
        <v>41883.84002314815</v>
      </c>
    </row>
    <row r="4111" spans="1:20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256"/>
        <v>0</v>
      </c>
      <c r="P4111">
        <f t="shared" si="257"/>
        <v>20</v>
      </c>
      <c r="Q4111" s="10" t="s">
        <v>8322</v>
      </c>
      <c r="R4111" t="s">
        <v>8323</v>
      </c>
      <c r="S4111" s="16">
        <f t="shared" si="258"/>
        <v>42039.194988425923</v>
      </c>
      <c r="T4111" s="16">
        <f t="shared" si="259"/>
        <v>42099.153321759266</v>
      </c>
    </row>
    <row r="4112" spans="1:20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8322</v>
      </c>
      <c r="R4112" t="s">
        <v>8323</v>
      </c>
      <c r="S4112" s="16">
        <f t="shared" si="258"/>
        <v>42171.743969907402</v>
      </c>
      <c r="T4112" s="16">
        <f t="shared" si="259"/>
        <v>42201.743969907402</v>
      </c>
    </row>
    <row r="4113" spans="1:20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256"/>
        <v>0</v>
      </c>
      <c r="P4113">
        <f t="shared" si="257"/>
        <v>25</v>
      </c>
      <c r="Q4113" s="10" t="s">
        <v>8322</v>
      </c>
      <c r="R4113" t="s">
        <v>8323</v>
      </c>
      <c r="S4113" s="16">
        <f t="shared" si="258"/>
        <v>42210.439768518518</v>
      </c>
      <c r="T4113" s="16">
        <f t="shared" si="259"/>
        <v>42240.439768518518</v>
      </c>
    </row>
    <row r="4114" spans="1:20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20</v>
      </c>
      <c r="Q4114" s="10" t="s">
        <v>8322</v>
      </c>
      <c r="R4114" t="s">
        <v>8323</v>
      </c>
      <c r="S4114" s="16">
        <f t="shared" si="258"/>
        <v>41929.266215277778</v>
      </c>
      <c r="T4114" s="16">
        <f t="shared" si="259"/>
        <v>41968.823611111111</v>
      </c>
    </row>
    <row r="4115" spans="1:20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8322</v>
      </c>
      <c r="R4115" t="s">
        <v>8323</v>
      </c>
      <c r="S4115" s="16">
        <f t="shared" si="258"/>
        <v>42433.825717592597</v>
      </c>
      <c r="T4115" s="16">
        <f t="shared" si="259"/>
        <v>42493.784050925926</v>
      </c>
    </row>
  </sheetData>
  <autoFilter ref="A1:T4115" xr:uid="{19C3A735-0C72-EC4F-B13A-C6C4EF96F177}"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C298-3AC4-1E44-8DAC-3725F2B3ADED}">
  <dimension ref="A1:C15"/>
  <sheetViews>
    <sheetView zoomScale="140" zoomScaleNormal="140" workbookViewId="0">
      <selection activeCell="D20" sqref="D20"/>
    </sheetView>
  </sheetViews>
  <sheetFormatPr baseColWidth="10" defaultRowHeight="15" x14ac:dyDescent="0.2"/>
  <cols>
    <col min="1" max="1" width="22.5" customWidth="1"/>
    <col min="2" max="2" width="9.83203125" style="21" bestFit="1" customWidth="1"/>
    <col min="3" max="3" width="8.6640625" style="21" bestFit="1" customWidth="1"/>
  </cols>
  <sheetData>
    <row r="1" spans="1:3" x14ac:dyDescent="0.2">
      <c r="B1" s="21" t="s">
        <v>8388</v>
      </c>
      <c r="C1" s="21" t="s">
        <v>8389</v>
      </c>
    </row>
    <row r="2" spans="1:3" x14ac:dyDescent="0.2">
      <c r="A2" t="s">
        <v>8390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">
      <c r="A3" t="s">
        <v>8391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">
      <c r="A4" t="s">
        <v>8394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">
      <c r="A5" t="s">
        <v>8395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">
      <c r="A6" t="s">
        <v>8396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">
      <c r="A7" t="s">
        <v>8397</v>
      </c>
      <c r="B7" s="21">
        <f>B5-B6</f>
        <v>3500</v>
      </c>
      <c r="C7" s="21">
        <f>C5-C6</f>
        <v>8000</v>
      </c>
    </row>
    <row r="10" spans="1:3" x14ac:dyDescent="0.2">
      <c r="A10" t="s">
        <v>8392</v>
      </c>
      <c r="B10" s="21">
        <f>AVERAGE('Successful U.S. Kickstarters'!E:E)</f>
        <v>5601.5458009708736</v>
      </c>
      <c r="C10" s="21">
        <f>AVERAGE('Failed U.S. Kickstarters'!E:E)</f>
        <v>558.65484000000004</v>
      </c>
    </row>
    <row r="11" spans="1:3" x14ac:dyDescent="0.2">
      <c r="A11" t="s">
        <v>8393</v>
      </c>
      <c r="B11" s="21">
        <f>MEDIAN('Successful U.S. Kickstarters'!E:E)</f>
        <v>3167.5</v>
      </c>
      <c r="C11" s="21">
        <f>MEDIAN('Failed U.S. Kickstarters'!E:E)</f>
        <v>103</v>
      </c>
    </row>
    <row r="12" spans="1:3" x14ac:dyDescent="0.2">
      <c r="A12" t="s">
        <v>8398</v>
      </c>
      <c r="B12" s="21">
        <f>_xlfn.STDEV.P('Successful U.S. Kickstarters'!E:E)</f>
        <v>8334.5731699164626</v>
      </c>
      <c r="C12" s="21">
        <f>_xlfn.STDEV.P('Failed U.S. Kickstarters'!E:E)</f>
        <v>1330.5230280400915</v>
      </c>
    </row>
    <row r="13" spans="1:3" x14ac:dyDescent="0.2">
      <c r="A13" t="s">
        <v>8399</v>
      </c>
      <c r="B13" s="21">
        <f>_xlfn.QUARTILE.EXC('Successful U.S. Kickstarters'!E:E,3)</f>
        <v>5699</v>
      </c>
      <c r="C13" s="21">
        <f>_xlfn.QUARTILE.EXC('Failed U.S. Kickstarters'!E:E,3)</f>
        <v>501</v>
      </c>
    </row>
    <row r="14" spans="1:3" x14ac:dyDescent="0.2">
      <c r="A14" t="s">
        <v>8400</v>
      </c>
      <c r="B14" s="21">
        <f>_xlfn.QUARTILE.EXC('Successful U.S. Kickstarters'!E:E,1)</f>
        <v>1716.5074999999999</v>
      </c>
      <c r="C14" s="21">
        <f>_xlfn.QUARTILE.EXC('Failed U.S. Kickstarters'!E:E,1)</f>
        <v>9.25</v>
      </c>
    </row>
    <row r="15" spans="1:3" x14ac:dyDescent="0.2">
      <c r="A15" t="s">
        <v>8401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8837-F500-E14A-99D8-22B7212D83FF}">
  <dimension ref="A1:T251"/>
  <sheetViews>
    <sheetView topLeftCell="A8" workbookViewId="0">
      <selection activeCell="C4" sqref="C4"/>
    </sheetView>
  </sheetViews>
  <sheetFormatPr baseColWidth="10" defaultRowHeight="65" customHeight="1" x14ac:dyDescent="0.2"/>
  <cols>
    <col min="1" max="1" width="5.1640625" bestFit="1" customWidth="1"/>
    <col min="3" max="3" width="33.1640625" customWidth="1"/>
  </cols>
  <sheetData>
    <row r="1" spans="1:20" ht="19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65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8322</v>
      </c>
      <c r="R2" t="s">
        <v>8323</v>
      </c>
      <c r="S2" s="16">
        <v>42492.737847222219</v>
      </c>
      <c r="T2" s="16">
        <v>42534.166666666672</v>
      </c>
    </row>
    <row r="3" spans="1:20" ht="65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8322</v>
      </c>
      <c r="R3" t="s">
        <v>8323</v>
      </c>
      <c r="S3" s="16">
        <v>42103.016585648147</v>
      </c>
      <c r="T3" s="16">
        <v>42163.016585648147</v>
      </c>
    </row>
    <row r="4" spans="1:20" ht="65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8322</v>
      </c>
      <c r="R4" t="s">
        <v>8323</v>
      </c>
      <c r="S4" s="16">
        <v>42108.692060185189</v>
      </c>
      <c r="T4" s="16">
        <v>42153.692060185189</v>
      </c>
    </row>
    <row r="5" spans="1:20" ht="65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8322</v>
      </c>
      <c r="R5" t="s">
        <v>8323</v>
      </c>
      <c r="S5" s="16">
        <v>42453.806307870371</v>
      </c>
      <c r="T5" s="16">
        <v>42513.806307870371</v>
      </c>
    </row>
    <row r="6" spans="1:20" ht="65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8322</v>
      </c>
      <c r="R6" t="s">
        <v>8323</v>
      </c>
      <c r="S6" s="16">
        <v>42123.648831018523</v>
      </c>
      <c r="T6" s="16">
        <v>42153.648831018523</v>
      </c>
    </row>
    <row r="7" spans="1:20" ht="65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8322</v>
      </c>
      <c r="R7" t="s">
        <v>8323</v>
      </c>
      <c r="S7" s="16">
        <v>41858.007071759261</v>
      </c>
      <c r="T7" s="16">
        <v>41888.007071759261</v>
      </c>
    </row>
    <row r="8" spans="1:20" ht="65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8322</v>
      </c>
      <c r="R8" t="s">
        <v>8323</v>
      </c>
      <c r="S8" s="16">
        <v>41781.045173611114</v>
      </c>
      <c r="T8" s="16">
        <v>41811.045173611114</v>
      </c>
    </row>
    <row r="9" spans="1:20" ht="65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8322</v>
      </c>
      <c r="R9" t="s">
        <v>8323</v>
      </c>
      <c r="S9" s="16">
        <v>42370.007766203707</v>
      </c>
      <c r="T9" s="16">
        <v>42398.981944444444</v>
      </c>
    </row>
    <row r="10" spans="1:20" ht="65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8322</v>
      </c>
      <c r="R10" t="s">
        <v>8323</v>
      </c>
      <c r="S10" s="16">
        <v>42165.037581018521</v>
      </c>
      <c r="T10" s="16">
        <v>42224.898611111115</v>
      </c>
    </row>
    <row r="11" spans="1:20" ht="65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8322</v>
      </c>
      <c r="R11" t="s">
        <v>8323</v>
      </c>
      <c r="S11" s="16">
        <v>42480.800648148142</v>
      </c>
      <c r="T11" s="16">
        <v>42540.800648148142</v>
      </c>
    </row>
    <row r="12" spans="1:20" ht="65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8322</v>
      </c>
      <c r="R12" t="s">
        <v>8323</v>
      </c>
      <c r="S12" s="16">
        <v>41784.789687500001</v>
      </c>
      <c r="T12" s="16">
        <v>41814.789687500001</v>
      </c>
    </row>
    <row r="13" spans="1:20" ht="65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8322</v>
      </c>
      <c r="R13" t="s">
        <v>8323</v>
      </c>
      <c r="S13" s="16">
        <v>41831.675034722226</v>
      </c>
      <c r="T13" s="16">
        <v>41891.675034722226</v>
      </c>
    </row>
    <row r="14" spans="1:20" ht="65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8322</v>
      </c>
      <c r="R14" t="s">
        <v>8323</v>
      </c>
      <c r="S14" s="16">
        <v>41950.114108796297</v>
      </c>
      <c r="T14" s="16">
        <v>42010.114108796297</v>
      </c>
    </row>
    <row r="15" spans="1:20" ht="65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8322</v>
      </c>
      <c r="R15" t="s">
        <v>8323</v>
      </c>
      <c r="S15" s="16">
        <v>42627.955104166671</v>
      </c>
      <c r="T15" s="16">
        <v>42657.916666666672</v>
      </c>
    </row>
    <row r="16" spans="1:20" ht="65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8322</v>
      </c>
      <c r="R16" t="s">
        <v>8323</v>
      </c>
      <c r="S16" s="16">
        <v>42531.195277777777</v>
      </c>
      <c r="T16" s="16">
        <v>42555.166666666672</v>
      </c>
    </row>
    <row r="17" spans="1:20" ht="65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8322</v>
      </c>
      <c r="R17" t="s">
        <v>8323</v>
      </c>
      <c r="S17" s="16">
        <v>42618.827013888891</v>
      </c>
      <c r="T17" s="16">
        <v>42648.827013888891</v>
      </c>
    </row>
    <row r="18" spans="1:20" ht="65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8322</v>
      </c>
      <c r="R18" t="s">
        <v>8323</v>
      </c>
      <c r="S18" s="16">
        <v>42540.593530092592</v>
      </c>
      <c r="T18" s="16">
        <v>42570.593530092592</v>
      </c>
    </row>
    <row r="19" spans="1:20" ht="65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8322</v>
      </c>
      <c r="R19" t="s">
        <v>8323</v>
      </c>
      <c r="S19" s="16">
        <v>41746.189409722225</v>
      </c>
      <c r="T19" s="16">
        <v>41776.189409722225</v>
      </c>
    </row>
    <row r="20" spans="1:20" ht="65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8322</v>
      </c>
      <c r="R20" t="s">
        <v>8323</v>
      </c>
      <c r="S20" s="16">
        <v>41974.738576388889</v>
      </c>
      <c r="T20" s="16">
        <v>41994.738576388889</v>
      </c>
    </row>
    <row r="21" spans="1:20" ht="65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8322</v>
      </c>
      <c r="R21" t="s">
        <v>8323</v>
      </c>
      <c r="S21" s="16">
        <v>42115.11618055556</v>
      </c>
      <c r="T21" s="16">
        <v>42175.11618055556</v>
      </c>
    </row>
    <row r="22" spans="1:20" ht="65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8322</v>
      </c>
      <c r="R22" t="s">
        <v>8323</v>
      </c>
      <c r="S22" s="16">
        <v>42002.817488425921</v>
      </c>
      <c r="T22" s="16">
        <v>42032.817488425921</v>
      </c>
    </row>
    <row r="23" spans="1:20" ht="65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8322</v>
      </c>
      <c r="R23" t="s">
        <v>8323</v>
      </c>
      <c r="S23" s="16">
        <v>42722.84474537037</v>
      </c>
      <c r="T23" s="16">
        <v>42752.84474537037</v>
      </c>
    </row>
    <row r="24" spans="1:20" ht="65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8322</v>
      </c>
      <c r="R24" t="s">
        <v>8323</v>
      </c>
      <c r="S24" s="16">
        <v>42465.128391203703</v>
      </c>
      <c r="T24" s="16">
        <v>42495.128391203703</v>
      </c>
    </row>
    <row r="25" spans="1:20" ht="65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8322</v>
      </c>
      <c r="R25" t="s">
        <v>8323</v>
      </c>
      <c r="S25" s="16">
        <v>42171.743969907402</v>
      </c>
      <c r="T25" s="16">
        <v>42201.743969907402</v>
      </c>
    </row>
    <row r="26" spans="1:20" ht="65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8322</v>
      </c>
      <c r="R26" t="s">
        <v>8323</v>
      </c>
      <c r="S26" s="16">
        <v>42672.955138888887</v>
      </c>
      <c r="T26" s="16">
        <v>42704.708333333328</v>
      </c>
    </row>
    <row r="27" spans="1:20" ht="65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8322</v>
      </c>
      <c r="R27" t="s">
        <v>8323</v>
      </c>
      <c r="S27" s="16">
        <v>42359.725243055553</v>
      </c>
      <c r="T27" s="16">
        <v>42389.725243055553</v>
      </c>
    </row>
    <row r="28" spans="1:20" ht="65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8322</v>
      </c>
      <c r="R28" t="s">
        <v>8323</v>
      </c>
      <c r="S28" s="16">
        <v>42192.905694444446</v>
      </c>
      <c r="T28" s="16">
        <v>42236.711805555555</v>
      </c>
    </row>
    <row r="29" spans="1:20" ht="65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8322</v>
      </c>
      <c r="R29" t="s">
        <v>8323</v>
      </c>
      <c r="S29" s="16">
        <v>41916.597638888888</v>
      </c>
      <c r="T29" s="16">
        <v>41976.639305555553</v>
      </c>
    </row>
    <row r="30" spans="1:20" ht="65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8322</v>
      </c>
      <c r="R30" t="s">
        <v>8323</v>
      </c>
      <c r="S30" s="16">
        <v>42461.596273148149</v>
      </c>
      <c r="T30" s="16">
        <v>42491.596273148149</v>
      </c>
    </row>
    <row r="31" spans="1:20" ht="65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8322</v>
      </c>
      <c r="R31" t="s">
        <v>8323</v>
      </c>
      <c r="S31" s="16">
        <v>42370.90320601852</v>
      </c>
      <c r="T31" s="16">
        <v>42406.207638888889</v>
      </c>
    </row>
    <row r="32" spans="1:20" ht="65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8322</v>
      </c>
      <c r="R32" t="s">
        <v>8323</v>
      </c>
      <c r="S32" s="16">
        <v>41948.727256944447</v>
      </c>
      <c r="T32" s="16">
        <v>41978.727256944447</v>
      </c>
    </row>
    <row r="33" spans="1:20" ht="65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8322</v>
      </c>
      <c r="R33" t="s">
        <v>8323</v>
      </c>
      <c r="S33" s="16">
        <v>42047.07640046296</v>
      </c>
      <c r="T33" s="16">
        <v>42077.034733796296</v>
      </c>
    </row>
    <row r="34" spans="1:20" ht="65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8322</v>
      </c>
      <c r="R34" t="s">
        <v>8323</v>
      </c>
      <c r="S34" s="16">
        <v>42261.632916666669</v>
      </c>
      <c r="T34" s="16">
        <v>42266.165972222225</v>
      </c>
    </row>
    <row r="35" spans="1:20" ht="65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8322</v>
      </c>
      <c r="R35" t="s">
        <v>8323</v>
      </c>
      <c r="S35" s="16">
        <v>41985.427361111113</v>
      </c>
      <c r="T35" s="16">
        <v>42015.427361111113</v>
      </c>
    </row>
    <row r="36" spans="1:20" ht="65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8322</v>
      </c>
      <c r="R36" t="s">
        <v>8323</v>
      </c>
      <c r="S36" s="16">
        <v>41922.535185185188</v>
      </c>
      <c r="T36" s="16">
        <v>41930.207638888889</v>
      </c>
    </row>
    <row r="37" spans="1:20" ht="65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8322</v>
      </c>
      <c r="R37" t="s">
        <v>8323</v>
      </c>
      <c r="S37" s="16">
        <v>41850.863252314812</v>
      </c>
      <c r="T37" s="16">
        <v>41880.863252314812</v>
      </c>
    </row>
    <row r="38" spans="1:20" ht="65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8322</v>
      </c>
      <c r="R38" t="s">
        <v>8323</v>
      </c>
      <c r="S38" s="16">
        <v>41831.742962962962</v>
      </c>
      <c r="T38" s="16">
        <v>41860.125</v>
      </c>
    </row>
    <row r="39" spans="1:20" ht="65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8322</v>
      </c>
      <c r="R39" t="s">
        <v>8323</v>
      </c>
      <c r="S39" s="16">
        <v>42415.883425925931</v>
      </c>
      <c r="T39" s="16">
        <v>42475.84175925926</v>
      </c>
    </row>
    <row r="40" spans="1:20" ht="65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8322</v>
      </c>
      <c r="R40" t="s">
        <v>8323</v>
      </c>
      <c r="S40" s="16">
        <v>41869.714166666665</v>
      </c>
      <c r="T40" s="16">
        <v>41876.875</v>
      </c>
    </row>
    <row r="41" spans="1:20" ht="65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8322</v>
      </c>
      <c r="R41" t="s">
        <v>8323</v>
      </c>
      <c r="S41" s="16">
        <v>41953.773090277777</v>
      </c>
      <c r="T41" s="16">
        <v>42013.083333333328</v>
      </c>
    </row>
    <row r="42" spans="1:20" ht="65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8322</v>
      </c>
      <c r="R42" t="s">
        <v>8323</v>
      </c>
      <c r="S42" s="16">
        <v>42037.986284722225</v>
      </c>
      <c r="T42" s="16">
        <v>42097.944618055553</v>
      </c>
    </row>
    <row r="43" spans="1:20" ht="65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8322</v>
      </c>
      <c r="R43" t="s">
        <v>8323</v>
      </c>
      <c r="S43" s="16">
        <v>41811.555462962962</v>
      </c>
      <c r="T43" s="16">
        <v>41812.875</v>
      </c>
    </row>
    <row r="44" spans="1:20" ht="65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8322</v>
      </c>
      <c r="R44" t="s">
        <v>8323</v>
      </c>
      <c r="S44" s="16">
        <v>42701.908807870372</v>
      </c>
      <c r="T44" s="16">
        <v>42716.25</v>
      </c>
    </row>
    <row r="45" spans="1:20" ht="65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8322</v>
      </c>
      <c r="R45" t="s">
        <v>8323</v>
      </c>
      <c r="S45" s="16">
        <v>42258.646504629629</v>
      </c>
      <c r="T45" s="16">
        <v>42288.645196759258</v>
      </c>
    </row>
    <row r="46" spans="1:20" ht="65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8322</v>
      </c>
      <c r="R46" t="s">
        <v>8323</v>
      </c>
      <c r="S46" s="16">
        <v>42278.664965277778</v>
      </c>
      <c r="T46" s="16">
        <v>42308.664965277778</v>
      </c>
    </row>
    <row r="47" spans="1:20" ht="65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8322</v>
      </c>
      <c r="R47" t="s">
        <v>8323</v>
      </c>
      <c r="S47" s="16">
        <v>42515.078217592592</v>
      </c>
      <c r="T47" s="16">
        <v>42575.078217592592</v>
      </c>
    </row>
    <row r="48" spans="1:20" ht="65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8322</v>
      </c>
      <c r="R48" t="s">
        <v>8323</v>
      </c>
      <c r="S48" s="16">
        <v>41830.234166666669</v>
      </c>
      <c r="T48" s="16">
        <v>41860.234166666669</v>
      </c>
    </row>
    <row r="49" spans="1:20" ht="65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8322</v>
      </c>
      <c r="R49" t="s">
        <v>8323</v>
      </c>
      <c r="S49" s="16">
        <v>41982.904386574075</v>
      </c>
      <c r="T49" s="16">
        <v>42042.904386574075</v>
      </c>
    </row>
    <row r="50" spans="1:20" ht="65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8322</v>
      </c>
      <c r="R50" t="s">
        <v>8323</v>
      </c>
      <c r="S50" s="16">
        <v>42210.439768518518</v>
      </c>
      <c r="T50" s="16">
        <v>42240.439768518518</v>
      </c>
    </row>
    <row r="51" spans="1:20" ht="65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8322</v>
      </c>
      <c r="R51" t="s">
        <v>8323</v>
      </c>
      <c r="S51" s="16">
        <v>42196.166874999995</v>
      </c>
      <c r="T51" s="16">
        <v>42256.166874999995</v>
      </c>
    </row>
    <row r="52" spans="1:20" ht="65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8322</v>
      </c>
      <c r="R52" t="s">
        <v>8323</v>
      </c>
      <c r="S52" s="16">
        <v>42606.056863425925</v>
      </c>
      <c r="T52" s="16">
        <v>42620.056863425925</v>
      </c>
    </row>
    <row r="53" spans="1:20" ht="65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8322</v>
      </c>
      <c r="R53" t="s">
        <v>8323</v>
      </c>
      <c r="S53" s="16">
        <v>42199.648912037039</v>
      </c>
      <c r="T53" s="16">
        <v>42217.041666666672</v>
      </c>
    </row>
    <row r="54" spans="1:20" ht="65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8322</v>
      </c>
      <c r="R54" t="s">
        <v>8323</v>
      </c>
      <c r="S54" s="16">
        <v>42444.877743055549</v>
      </c>
      <c r="T54" s="16">
        <v>42504.877743055549</v>
      </c>
    </row>
    <row r="55" spans="1:20" ht="65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8322</v>
      </c>
      <c r="R55" t="s">
        <v>8323</v>
      </c>
      <c r="S55" s="16">
        <v>42499.731701388882</v>
      </c>
      <c r="T55" s="16">
        <v>42529.731701388882</v>
      </c>
    </row>
    <row r="56" spans="1:20" ht="65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8322</v>
      </c>
      <c r="R56" t="s">
        <v>8323</v>
      </c>
      <c r="S56" s="16">
        <v>41929.266215277778</v>
      </c>
      <c r="T56" s="16">
        <v>41968.823611111111</v>
      </c>
    </row>
    <row r="57" spans="1:20" ht="65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8322</v>
      </c>
      <c r="R57" t="s">
        <v>8323</v>
      </c>
      <c r="S57" s="16">
        <v>42142.768819444449</v>
      </c>
      <c r="T57" s="16">
        <v>42182.768819444449</v>
      </c>
    </row>
    <row r="58" spans="1:20" ht="65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8322</v>
      </c>
      <c r="R58" t="s">
        <v>8323</v>
      </c>
      <c r="S58" s="16">
        <v>42354.131643518514</v>
      </c>
      <c r="T58" s="16">
        <v>42384.131643518514</v>
      </c>
    </row>
    <row r="59" spans="1:20" ht="65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8322</v>
      </c>
      <c r="R59" t="s">
        <v>8323</v>
      </c>
      <c r="S59" s="16">
        <v>41828.922905092593</v>
      </c>
      <c r="T59" s="16">
        <v>41888.922905092593</v>
      </c>
    </row>
    <row r="60" spans="1:20" ht="65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8322</v>
      </c>
      <c r="R60" t="s">
        <v>8323</v>
      </c>
      <c r="S60" s="16">
        <v>42245.234340277777</v>
      </c>
      <c r="T60" s="16">
        <v>42263.234340277777</v>
      </c>
    </row>
    <row r="61" spans="1:20" ht="65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8322</v>
      </c>
      <c r="R61" t="s">
        <v>8323</v>
      </c>
      <c r="S61" s="16">
        <v>42278.629710648151</v>
      </c>
      <c r="T61" s="16">
        <v>42306.629710648151</v>
      </c>
    </row>
    <row r="62" spans="1:20" ht="65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8322</v>
      </c>
      <c r="R62" t="s">
        <v>8323</v>
      </c>
      <c r="S62" s="16">
        <v>41826.61954861111</v>
      </c>
      <c r="T62" s="16">
        <v>41856.61954861111</v>
      </c>
    </row>
    <row r="63" spans="1:20" ht="65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8322</v>
      </c>
      <c r="R63" t="s">
        <v>8323</v>
      </c>
      <c r="S63" s="16">
        <v>42205.171018518522</v>
      </c>
      <c r="T63" s="16">
        <v>42235.171018518522</v>
      </c>
    </row>
    <row r="64" spans="1:20" ht="65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8322</v>
      </c>
      <c r="R64" t="s">
        <v>8323</v>
      </c>
      <c r="S64" s="16">
        <v>42041.205000000002</v>
      </c>
      <c r="T64" s="16">
        <v>42086.16333333333</v>
      </c>
    </row>
    <row r="65" spans="1:20" ht="65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8322</v>
      </c>
      <c r="R65" t="s">
        <v>8323</v>
      </c>
      <c r="S65" s="16">
        <v>42203.677766203706</v>
      </c>
      <c r="T65" s="16">
        <v>42233.677766203706</v>
      </c>
    </row>
    <row r="66" spans="1:20" ht="65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8322</v>
      </c>
      <c r="R66" t="s">
        <v>8323</v>
      </c>
      <c r="S66" s="16">
        <v>41983.752847222218</v>
      </c>
      <c r="T66" s="16">
        <v>42014.140972222223</v>
      </c>
    </row>
    <row r="67" spans="1:20" ht="65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8322</v>
      </c>
      <c r="R67" t="s">
        <v>8323</v>
      </c>
      <c r="S67" s="16">
        <v>42103.024398148147</v>
      </c>
      <c r="T67" s="16">
        <v>42112.9375</v>
      </c>
    </row>
    <row r="68" spans="1:20" ht="65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8322</v>
      </c>
      <c r="R68" t="s">
        <v>8323</v>
      </c>
      <c r="S68" s="16">
        <v>42089.901574074072</v>
      </c>
      <c r="T68" s="16">
        <v>42149.901574074072</v>
      </c>
    </row>
    <row r="69" spans="1:20" ht="65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8322</v>
      </c>
      <c r="R69" t="s">
        <v>8323</v>
      </c>
      <c r="S69" s="16">
        <v>42297.691006944442</v>
      </c>
      <c r="T69" s="16">
        <v>42320.290972222225</v>
      </c>
    </row>
    <row r="70" spans="1:20" ht="65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8322</v>
      </c>
      <c r="R70" t="s">
        <v>8323</v>
      </c>
      <c r="S70" s="16">
        <v>41833.089756944442</v>
      </c>
      <c r="T70" s="16">
        <v>41863.079143518517</v>
      </c>
    </row>
    <row r="71" spans="1:20" ht="65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8322</v>
      </c>
      <c r="R71" t="s">
        <v>8323</v>
      </c>
      <c r="S71" s="16">
        <v>42325.920717592591</v>
      </c>
      <c r="T71" s="16">
        <v>42355.920717592591</v>
      </c>
    </row>
    <row r="72" spans="1:20" ht="65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8322</v>
      </c>
      <c r="R72" t="s">
        <v>8323</v>
      </c>
      <c r="S72" s="16">
        <v>41858.214629629627</v>
      </c>
      <c r="T72" s="16">
        <v>41888.214629629627</v>
      </c>
    </row>
    <row r="73" spans="1:20" ht="65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8322</v>
      </c>
      <c r="R73" t="s">
        <v>8323</v>
      </c>
      <c r="S73" s="16">
        <v>41793.710231481484</v>
      </c>
      <c r="T73" s="16">
        <v>41823.710231481484</v>
      </c>
    </row>
    <row r="74" spans="1:20" ht="65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8322</v>
      </c>
      <c r="R74" t="s">
        <v>8323</v>
      </c>
      <c r="S74" s="16">
        <v>41793.814259259263</v>
      </c>
      <c r="T74" s="16">
        <v>41825.165972222225</v>
      </c>
    </row>
    <row r="75" spans="1:20" ht="65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8322</v>
      </c>
      <c r="R75" t="s">
        <v>8323</v>
      </c>
      <c r="S75" s="16">
        <v>41831.697939814818</v>
      </c>
      <c r="T75" s="16">
        <v>41861.697939814818</v>
      </c>
    </row>
    <row r="76" spans="1:20" ht="65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8322</v>
      </c>
      <c r="R76" t="s">
        <v>8323</v>
      </c>
      <c r="S76" s="16">
        <v>42621.389340277776</v>
      </c>
      <c r="T76" s="16">
        <v>42651.389340277776</v>
      </c>
    </row>
    <row r="77" spans="1:20" ht="65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8322</v>
      </c>
      <c r="R77" t="s">
        <v>8323</v>
      </c>
      <c r="S77" s="16">
        <v>41780.785729166666</v>
      </c>
      <c r="T77" s="16">
        <v>41840.785729166666</v>
      </c>
    </row>
    <row r="78" spans="1:20" ht="65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8322</v>
      </c>
      <c r="R78" t="s">
        <v>8323</v>
      </c>
      <c r="S78" s="16">
        <v>41766.072500000002</v>
      </c>
      <c r="T78" s="16">
        <v>41791.072500000002</v>
      </c>
    </row>
    <row r="79" spans="1:20" ht="65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8322</v>
      </c>
      <c r="R79" t="s">
        <v>8323</v>
      </c>
      <c r="S79" s="16">
        <v>41766.617291666669</v>
      </c>
      <c r="T79" s="16">
        <v>41793.290972222225</v>
      </c>
    </row>
    <row r="80" spans="1:20" ht="65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8322</v>
      </c>
      <c r="R80" t="s">
        <v>8323</v>
      </c>
      <c r="S80" s="16">
        <v>42248.627013888887</v>
      </c>
      <c r="T80" s="16">
        <v>42278.627013888887</v>
      </c>
    </row>
    <row r="81" spans="1:20" ht="65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8322</v>
      </c>
      <c r="R81" t="s">
        <v>8323</v>
      </c>
      <c r="S81" s="16">
        <v>41885.221550925926</v>
      </c>
      <c r="T81" s="16">
        <v>41916.290972222225</v>
      </c>
    </row>
    <row r="82" spans="1:20" ht="65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8322</v>
      </c>
      <c r="R82" t="s">
        <v>8323</v>
      </c>
      <c r="S82" s="16">
        <v>42159.224432870367</v>
      </c>
      <c r="T82" s="16">
        <v>42204.224432870367</v>
      </c>
    </row>
    <row r="83" spans="1:20" ht="65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8322</v>
      </c>
      <c r="R83" t="s">
        <v>8323</v>
      </c>
      <c r="S83" s="16">
        <v>42265.817002314812</v>
      </c>
      <c r="T83" s="16">
        <v>42295.817002314812</v>
      </c>
    </row>
    <row r="84" spans="1:20" ht="65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8322</v>
      </c>
      <c r="R84" t="s">
        <v>8323</v>
      </c>
      <c r="S84" s="16">
        <v>41975.124340277776</v>
      </c>
      <c r="T84" s="16">
        <v>42005.124340277776</v>
      </c>
    </row>
    <row r="85" spans="1:20" ht="65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8322</v>
      </c>
      <c r="R85" t="s">
        <v>8323</v>
      </c>
      <c r="S85" s="16">
        <v>42065.190694444449</v>
      </c>
      <c r="T85" s="16">
        <v>42090.149027777778</v>
      </c>
    </row>
    <row r="86" spans="1:20" ht="65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8322</v>
      </c>
      <c r="R86" t="s">
        <v>8323</v>
      </c>
      <c r="S86" s="16">
        <v>41848.84002314815</v>
      </c>
      <c r="T86" s="16">
        <v>41883.84002314815</v>
      </c>
    </row>
    <row r="87" spans="1:20" ht="65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8322</v>
      </c>
      <c r="R87" t="s">
        <v>8323</v>
      </c>
      <c r="S87" s="16">
        <v>42103.884930555556</v>
      </c>
      <c r="T87" s="16">
        <v>42133.884930555556</v>
      </c>
    </row>
    <row r="88" spans="1:20" ht="65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8322</v>
      </c>
      <c r="R88" t="s">
        <v>8323</v>
      </c>
      <c r="S88" s="16">
        <v>42059.970729166671</v>
      </c>
      <c r="T88" s="16">
        <v>42089.929062499999</v>
      </c>
    </row>
    <row r="89" spans="1:20" ht="65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8322</v>
      </c>
      <c r="R89" t="s">
        <v>8323</v>
      </c>
      <c r="S89" s="16">
        <v>42041.743090277778</v>
      </c>
      <c r="T89" s="16">
        <v>42071.701423611114</v>
      </c>
    </row>
    <row r="90" spans="1:20" ht="65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8322</v>
      </c>
      <c r="R90" t="s">
        <v>8323</v>
      </c>
      <c r="S90" s="16">
        <v>41829.73715277778</v>
      </c>
      <c r="T90" s="16">
        <v>41852.716666666667</v>
      </c>
    </row>
    <row r="91" spans="1:20" ht="65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8322</v>
      </c>
      <c r="R91" t="s">
        <v>8323</v>
      </c>
      <c r="S91" s="16">
        <v>41789.893599537041</v>
      </c>
      <c r="T91" s="16">
        <v>41815.875</v>
      </c>
    </row>
    <row r="92" spans="1:20" ht="65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8322</v>
      </c>
      <c r="R92" t="s">
        <v>8323</v>
      </c>
      <c r="S92" s="16">
        <v>41833.660995370366</v>
      </c>
      <c r="T92" s="16">
        <v>41863.660995370366</v>
      </c>
    </row>
    <row r="93" spans="1:20" ht="65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8322</v>
      </c>
      <c r="R93" t="s">
        <v>8323</v>
      </c>
      <c r="S93" s="16">
        <v>41914.590011574073</v>
      </c>
      <c r="T93" s="16">
        <v>41955.907638888893</v>
      </c>
    </row>
    <row r="94" spans="1:20" ht="65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8322</v>
      </c>
      <c r="R94" t="s">
        <v>8323</v>
      </c>
      <c r="S94" s="16">
        <v>42611.261064814811</v>
      </c>
      <c r="T94" s="16">
        <v>42625.707638888889</v>
      </c>
    </row>
    <row r="95" spans="1:20" ht="65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8322</v>
      </c>
      <c r="R95" t="s">
        <v>8323</v>
      </c>
      <c r="S95" s="16">
        <v>42253.633159722223</v>
      </c>
      <c r="T95" s="16">
        <v>42313.674826388888</v>
      </c>
    </row>
    <row r="96" spans="1:20" ht="65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8322</v>
      </c>
      <c r="R96" t="s">
        <v>8323</v>
      </c>
      <c r="S96" s="16">
        <v>42295.891828703709</v>
      </c>
      <c r="T96" s="16">
        <v>42325.933495370366</v>
      </c>
    </row>
    <row r="97" spans="1:20" ht="65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8322</v>
      </c>
      <c r="R97" t="s">
        <v>8323</v>
      </c>
      <c r="S97" s="16">
        <v>42402.947002314817</v>
      </c>
      <c r="T97" s="16">
        <v>42452.145138888889</v>
      </c>
    </row>
    <row r="98" spans="1:20" ht="65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8322</v>
      </c>
      <c r="R98" t="s">
        <v>8323</v>
      </c>
      <c r="S98" s="16">
        <v>42509.814108796301</v>
      </c>
      <c r="T98" s="16">
        <v>42539.814108796301</v>
      </c>
    </row>
    <row r="99" spans="1:20" ht="65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8322</v>
      </c>
      <c r="R99" t="s">
        <v>8323</v>
      </c>
      <c r="S99" s="16">
        <v>41977.004976851851</v>
      </c>
      <c r="T99" s="16">
        <v>42008.976388888885</v>
      </c>
    </row>
    <row r="100" spans="1:20" ht="65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8322</v>
      </c>
      <c r="R100" t="s">
        <v>8323</v>
      </c>
      <c r="S100" s="16">
        <v>42171.758611111116</v>
      </c>
      <c r="T100" s="16">
        <v>42231.758611111116</v>
      </c>
    </row>
    <row r="101" spans="1:20" ht="65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8322</v>
      </c>
      <c r="R101" t="s">
        <v>8323</v>
      </c>
      <c r="S101" s="16">
        <v>42056.1324537037</v>
      </c>
      <c r="T101" s="16">
        <v>42086.207638888889</v>
      </c>
    </row>
    <row r="102" spans="1:20" ht="65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8322</v>
      </c>
      <c r="R102" t="s">
        <v>8323</v>
      </c>
      <c r="S102" s="16">
        <v>41867.652280092596</v>
      </c>
      <c r="T102" s="16">
        <v>41875.291666666664</v>
      </c>
    </row>
    <row r="103" spans="1:20" ht="65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8322</v>
      </c>
      <c r="R103" t="s">
        <v>8323</v>
      </c>
      <c r="S103" s="16">
        <v>41779.657870370371</v>
      </c>
      <c r="T103" s="16">
        <v>41821.25</v>
      </c>
    </row>
    <row r="104" spans="1:20" ht="65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8322</v>
      </c>
      <c r="R104" t="s">
        <v>8323</v>
      </c>
      <c r="S104" s="16">
        <v>42679.958472222221</v>
      </c>
      <c r="T104" s="16">
        <v>42710.207638888889</v>
      </c>
    </row>
    <row r="105" spans="1:20" ht="65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8322</v>
      </c>
      <c r="R105" t="s">
        <v>8323</v>
      </c>
      <c r="S105" s="16">
        <v>42032.250208333338</v>
      </c>
      <c r="T105" s="16">
        <v>42063.250208333338</v>
      </c>
    </row>
    <row r="106" spans="1:20" ht="65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8322</v>
      </c>
      <c r="R106" t="s">
        <v>8323</v>
      </c>
      <c r="S106" s="16">
        <v>41793.191875000004</v>
      </c>
      <c r="T106" s="16">
        <v>41807.191875000004</v>
      </c>
    </row>
    <row r="107" spans="1:20" ht="65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8322</v>
      </c>
      <c r="R107" t="s">
        <v>8323</v>
      </c>
      <c r="S107" s="16">
        <v>41843.775011574071</v>
      </c>
      <c r="T107" s="16">
        <v>41863.775011574071</v>
      </c>
    </row>
    <row r="108" spans="1:20" ht="65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8322</v>
      </c>
      <c r="R108" t="s">
        <v>8323</v>
      </c>
      <c r="S108" s="16">
        <v>42136.092488425929</v>
      </c>
      <c r="T108" s="16">
        <v>42166.092488425929</v>
      </c>
    </row>
    <row r="109" spans="1:20" ht="65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8322</v>
      </c>
      <c r="R109" t="s">
        <v>8323</v>
      </c>
      <c r="S109" s="16">
        <v>42317.826377314821</v>
      </c>
      <c r="T109" s="16">
        <v>42357.826377314821</v>
      </c>
    </row>
    <row r="110" spans="1:20" ht="65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8322</v>
      </c>
      <c r="R110" t="s">
        <v>8323</v>
      </c>
      <c r="S110" s="16">
        <v>42186.01116898148</v>
      </c>
      <c r="T110" s="16">
        <v>42230.818055555559</v>
      </c>
    </row>
    <row r="111" spans="1:20" ht="65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8322</v>
      </c>
      <c r="R111" t="s">
        <v>8323</v>
      </c>
      <c r="S111" s="16">
        <v>42095.229166666672</v>
      </c>
      <c r="T111" s="16">
        <v>42109.211111111115</v>
      </c>
    </row>
    <row r="112" spans="1:20" ht="65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8322</v>
      </c>
      <c r="R112" t="s">
        <v>8323</v>
      </c>
      <c r="S112" s="16">
        <v>41906.819513888891</v>
      </c>
      <c r="T112" s="16">
        <v>41938.838888888888</v>
      </c>
    </row>
    <row r="113" spans="1:20" ht="65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8322</v>
      </c>
      <c r="R113" t="s">
        <v>8323</v>
      </c>
      <c r="S113" s="16">
        <v>41834.135370370372</v>
      </c>
      <c r="T113" s="16">
        <v>41849.135370370372</v>
      </c>
    </row>
    <row r="114" spans="1:20" ht="65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8322</v>
      </c>
      <c r="R114" t="s">
        <v>8323</v>
      </c>
      <c r="S114" s="16">
        <v>41863.359282407408</v>
      </c>
      <c r="T114" s="16">
        <v>41893.359282407408</v>
      </c>
    </row>
    <row r="115" spans="1:20" ht="65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8322</v>
      </c>
      <c r="R115" t="s">
        <v>8323</v>
      </c>
      <c r="S115" s="16">
        <v>42224.756909722222</v>
      </c>
      <c r="T115" s="16">
        <v>42254.756909722222</v>
      </c>
    </row>
    <row r="116" spans="1:20" ht="65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8322</v>
      </c>
      <c r="R116" t="s">
        <v>8323</v>
      </c>
      <c r="S116" s="16">
        <v>41939.8122337963</v>
      </c>
      <c r="T116" s="16">
        <v>41969.853900462964</v>
      </c>
    </row>
    <row r="117" spans="1:20" ht="65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8322</v>
      </c>
      <c r="R117" t="s">
        <v>8323</v>
      </c>
      <c r="S117" s="16">
        <v>42059.270023148143</v>
      </c>
      <c r="T117" s="16">
        <v>42119.190972222219</v>
      </c>
    </row>
    <row r="118" spans="1:20" ht="65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8322</v>
      </c>
      <c r="R118" t="s">
        <v>8323</v>
      </c>
      <c r="S118" s="16">
        <v>42308.211215277777</v>
      </c>
      <c r="T118" s="16">
        <v>42338.252881944441</v>
      </c>
    </row>
    <row r="119" spans="1:20" ht="65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8322</v>
      </c>
      <c r="R119" t="s">
        <v>8323</v>
      </c>
      <c r="S119" s="16">
        <v>42020.768634259264</v>
      </c>
      <c r="T119" s="16">
        <v>42065.958333333328</v>
      </c>
    </row>
    <row r="120" spans="1:20" ht="65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8322</v>
      </c>
      <c r="R120" t="s">
        <v>8323</v>
      </c>
      <c r="S120" s="16">
        <v>41786.959745370368</v>
      </c>
      <c r="T120" s="16">
        <v>41816.959745370368</v>
      </c>
    </row>
    <row r="121" spans="1:20" ht="65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8322</v>
      </c>
      <c r="R121" t="s">
        <v>8323</v>
      </c>
      <c r="S121" s="16">
        <v>41820.870821759258</v>
      </c>
      <c r="T121" s="16">
        <v>41850.870821759258</v>
      </c>
    </row>
    <row r="122" spans="1:20" ht="65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8322</v>
      </c>
      <c r="R122" t="s">
        <v>8323</v>
      </c>
      <c r="S122" s="16">
        <v>42265.683182870373</v>
      </c>
      <c r="T122" s="16">
        <v>42293.207638888889</v>
      </c>
    </row>
    <row r="123" spans="1:20" ht="65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8322</v>
      </c>
      <c r="R123" t="s">
        <v>8323</v>
      </c>
      <c r="S123" s="16">
        <v>42601.827141203699</v>
      </c>
      <c r="T123" s="16">
        <v>42631.827141203699</v>
      </c>
    </row>
    <row r="124" spans="1:20" ht="65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8322</v>
      </c>
      <c r="R124" t="s">
        <v>8323</v>
      </c>
      <c r="S124" s="16">
        <v>42228.151701388888</v>
      </c>
      <c r="T124" s="16">
        <v>42253.151701388888</v>
      </c>
    </row>
    <row r="125" spans="1:20" ht="65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8322</v>
      </c>
      <c r="R125" t="s">
        <v>8323</v>
      </c>
      <c r="S125" s="16">
        <v>42415.168564814812</v>
      </c>
      <c r="T125" s="16">
        <v>42445.126898148148</v>
      </c>
    </row>
    <row r="126" spans="1:20" ht="65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8322</v>
      </c>
      <c r="R126" t="s">
        <v>8323</v>
      </c>
      <c r="S126" s="16">
        <v>42538.968310185184</v>
      </c>
      <c r="T126" s="16">
        <v>42568.029861111107</v>
      </c>
    </row>
    <row r="127" spans="1:20" ht="65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8322</v>
      </c>
      <c r="R127" t="s">
        <v>8323</v>
      </c>
      <c r="S127" s="16">
        <v>42233.671747685185</v>
      </c>
      <c r="T127" s="16">
        <v>42278.541666666672</v>
      </c>
    </row>
    <row r="128" spans="1:20" ht="65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8322</v>
      </c>
      <c r="R128" t="s">
        <v>8323</v>
      </c>
      <c r="S128" s="16">
        <v>42675.262962962966</v>
      </c>
      <c r="T128" s="16">
        <v>42705.304629629631</v>
      </c>
    </row>
    <row r="129" spans="1:20" ht="65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8322</v>
      </c>
      <c r="R129" t="s">
        <v>8323</v>
      </c>
      <c r="S129" s="16">
        <v>42534.631481481483</v>
      </c>
      <c r="T129" s="16">
        <v>42562.631481481483</v>
      </c>
    </row>
    <row r="130" spans="1:20" ht="65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8322</v>
      </c>
      <c r="R130" t="s">
        <v>8323</v>
      </c>
      <c r="S130" s="16">
        <v>42151.905717592599</v>
      </c>
      <c r="T130" s="16">
        <v>42182.905717592599</v>
      </c>
    </row>
    <row r="131" spans="1:20" ht="65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8322</v>
      </c>
      <c r="R131" t="s">
        <v>8323</v>
      </c>
      <c r="S131" s="16">
        <v>41961.492488425924</v>
      </c>
      <c r="T131" s="16">
        <v>42006.492488425924</v>
      </c>
    </row>
    <row r="132" spans="1:20" ht="65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8322</v>
      </c>
      <c r="R132" t="s">
        <v>8323</v>
      </c>
      <c r="S132" s="16">
        <v>41940.587233796294</v>
      </c>
      <c r="T132" s="16">
        <v>41968.041666666672</v>
      </c>
    </row>
    <row r="133" spans="1:20" ht="65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8322</v>
      </c>
      <c r="R133" t="s">
        <v>8323</v>
      </c>
      <c r="S133" s="16">
        <v>42111.904097222221</v>
      </c>
      <c r="T133" s="16">
        <v>42171.904097222221</v>
      </c>
    </row>
    <row r="134" spans="1:20" ht="65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8322</v>
      </c>
      <c r="R134" t="s">
        <v>8323</v>
      </c>
      <c r="S134" s="16">
        <v>42279.778564814813</v>
      </c>
      <c r="T134" s="16">
        <v>42310.701388888891</v>
      </c>
    </row>
    <row r="135" spans="1:20" ht="65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8322</v>
      </c>
      <c r="R135" t="s">
        <v>8323</v>
      </c>
      <c r="S135" s="16">
        <v>42213.662905092591</v>
      </c>
      <c r="T135" s="16">
        <v>42243.662905092591</v>
      </c>
    </row>
    <row r="136" spans="1:20" ht="65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8322</v>
      </c>
      <c r="R136" t="s">
        <v>8323</v>
      </c>
      <c r="S136" s="16">
        <v>42109.801712962959</v>
      </c>
      <c r="T136" s="16">
        <v>42139.801712962959</v>
      </c>
    </row>
    <row r="137" spans="1:20" ht="65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8322</v>
      </c>
      <c r="R137" t="s">
        <v>8323</v>
      </c>
      <c r="S137" s="16">
        <v>42031.833587962959</v>
      </c>
      <c r="T137" s="16">
        <v>42063.333333333328</v>
      </c>
    </row>
    <row r="138" spans="1:20" ht="65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8322</v>
      </c>
      <c r="R138" t="s">
        <v>8323</v>
      </c>
      <c r="S138" s="16">
        <v>42615.142870370371</v>
      </c>
      <c r="T138" s="16">
        <v>42645.142870370371</v>
      </c>
    </row>
    <row r="139" spans="1:20" ht="65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8322</v>
      </c>
      <c r="R139" t="s">
        <v>8323</v>
      </c>
      <c r="S139" s="16">
        <v>42439.702314814815</v>
      </c>
      <c r="T139" s="16">
        <v>42468.774305555555</v>
      </c>
    </row>
    <row r="140" spans="1:20" ht="65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8322</v>
      </c>
      <c r="R140" t="s">
        <v>8323</v>
      </c>
      <c r="S140" s="16">
        <v>42243.790393518517</v>
      </c>
      <c r="T140" s="16">
        <v>42303.790393518517</v>
      </c>
    </row>
    <row r="141" spans="1:20" ht="65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8322</v>
      </c>
      <c r="R141" t="s">
        <v>8323</v>
      </c>
      <c r="S141" s="16">
        <v>42550.048449074078</v>
      </c>
      <c r="T141" s="16">
        <v>42580.978472222225</v>
      </c>
    </row>
    <row r="142" spans="1:20" ht="65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8322</v>
      </c>
      <c r="R142" t="s">
        <v>8323</v>
      </c>
      <c r="S142" s="16">
        <v>42306.848854166667</v>
      </c>
      <c r="T142" s="16">
        <v>42336.890520833331</v>
      </c>
    </row>
    <row r="143" spans="1:20" ht="65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8322</v>
      </c>
      <c r="R143" t="s">
        <v>8323</v>
      </c>
      <c r="S143" s="16">
        <v>42457.932025462964</v>
      </c>
      <c r="T143" s="16">
        <v>42485.013888888891</v>
      </c>
    </row>
    <row r="144" spans="1:20" ht="65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8322</v>
      </c>
      <c r="R144" t="s">
        <v>8323</v>
      </c>
      <c r="S144" s="16">
        <v>42513.976319444439</v>
      </c>
      <c r="T144" s="16">
        <v>42559.976319444439</v>
      </c>
    </row>
    <row r="145" spans="1:20" ht="65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8322</v>
      </c>
      <c r="R145" t="s">
        <v>8323</v>
      </c>
      <c r="S145" s="16">
        <v>41816.950370370374</v>
      </c>
      <c r="T145" s="16">
        <v>41853.583333333336</v>
      </c>
    </row>
    <row r="146" spans="1:20" ht="65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8322</v>
      </c>
      <c r="R146" t="s">
        <v>8323</v>
      </c>
      <c r="S146" s="16">
        <v>41880.788842592592</v>
      </c>
      <c r="T146" s="16">
        <v>41910.788842592592</v>
      </c>
    </row>
    <row r="147" spans="1:20" ht="65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8322</v>
      </c>
      <c r="R147" t="s">
        <v>8323</v>
      </c>
      <c r="S147" s="16">
        <v>42342.845555555556</v>
      </c>
      <c r="T147" s="16">
        <v>42372.845555555556</v>
      </c>
    </row>
    <row r="148" spans="1:20" ht="65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8322</v>
      </c>
      <c r="R148" t="s">
        <v>8323</v>
      </c>
      <c r="S148" s="16">
        <v>42053.722060185188</v>
      </c>
      <c r="T148" s="16">
        <v>42113.680393518516</v>
      </c>
    </row>
    <row r="149" spans="1:20" ht="65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8322</v>
      </c>
      <c r="R149" t="s">
        <v>8323</v>
      </c>
      <c r="S149" s="16">
        <v>42414.235879629632</v>
      </c>
      <c r="T149" s="16">
        <v>42474.194212962961</v>
      </c>
    </row>
    <row r="150" spans="1:20" ht="65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8322</v>
      </c>
      <c r="R150" t="s">
        <v>8323</v>
      </c>
      <c r="S150" s="16">
        <v>41801.711550925924</v>
      </c>
      <c r="T150" s="16">
        <v>41844.124305555553</v>
      </c>
    </row>
    <row r="151" spans="1:20" ht="65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8322</v>
      </c>
      <c r="R151" t="s">
        <v>8323</v>
      </c>
      <c r="S151" s="16">
        <v>42770.290590277778</v>
      </c>
      <c r="T151" s="16">
        <v>42800.290590277778</v>
      </c>
    </row>
    <row r="152" spans="1:20" ht="65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8322</v>
      </c>
      <c r="R152" t="s">
        <v>8323</v>
      </c>
      <c r="S152" s="16">
        <v>42452.815659722226</v>
      </c>
      <c r="T152" s="16">
        <v>42512.815659722226</v>
      </c>
    </row>
    <row r="153" spans="1:20" ht="65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8322</v>
      </c>
      <c r="R153" t="s">
        <v>8323</v>
      </c>
      <c r="S153" s="16">
        <v>42601.854699074072</v>
      </c>
      <c r="T153" s="16">
        <v>42611.163194444445</v>
      </c>
    </row>
    <row r="154" spans="1:20" ht="65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8322</v>
      </c>
      <c r="R154" t="s">
        <v>8323</v>
      </c>
      <c r="S154" s="16">
        <v>42447.863553240735</v>
      </c>
      <c r="T154" s="16">
        <v>42477.863553240735</v>
      </c>
    </row>
    <row r="155" spans="1:20" ht="65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8322</v>
      </c>
      <c r="R155" t="s">
        <v>8323</v>
      </c>
      <c r="S155" s="16">
        <v>41811.536180555559</v>
      </c>
      <c r="T155" s="16">
        <v>41841.536180555559</v>
      </c>
    </row>
    <row r="156" spans="1:20" ht="65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8322</v>
      </c>
      <c r="R156" t="s">
        <v>8323</v>
      </c>
      <c r="S156" s="16">
        <v>41981.067523148144</v>
      </c>
      <c r="T156" s="16">
        <v>42041.067523148144</v>
      </c>
    </row>
    <row r="157" spans="1:20" ht="65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8322</v>
      </c>
      <c r="R157" t="s">
        <v>8323</v>
      </c>
      <c r="S157" s="16">
        <v>42469.68414351852</v>
      </c>
      <c r="T157" s="16">
        <v>42499.166666666672</v>
      </c>
    </row>
    <row r="158" spans="1:20" ht="65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8322</v>
      </c>
      <c r="R158" t="s">
        <v>8323</v>
      </c>
      <c r="S158" s="16">
        <v>42534.866875</v>
      </c>
      <c r="T158" s="16">
        <v>42564.866875</v>
      </c>
    </row>
    <row r="159" spans="1:20" ht="65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8322</v>
      </c>
      <c r="R159" t="s">
        <v>8323</v>
      </c>
      <c r="S159" s="16">
        <v>41830.858344907407</v>
      </c>
      <c r="T159" s="16">
        <v>41852.291666666664</v>
      </c>
    </row>
    <row r="160" spans="1:20" ht="65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8322</v>
      </c>
      <c r="R160" t="s">
        <v>8323</v>
      </c>
      <c r="S160" s="16">
        <v>42543.788564814815</v>
      </c>
      <c r="T160" s="16">
        <v>42573.788564814815</v>
      </c>
    </row>
    <row r="161" spans="1:20" ht="65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8322</v>
      </c>
      <c r="R161" t="s">
        <v>8323</v>
      </c>
      <c r="S161" s="16">
        <v>41975.642974537041</v>
      </c>
      <c r="T161" s="16">
        <v>42035.642974537041</v>
      </c>
    </row>
    <row r="162" spans="1:20" ht="65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8322</v>
      </c>
      <c r="R162" t="s">
        <v>8323</v>
      </c>
      <c r="S162" s="16">
        <v>41795.598923611113</v>
      </c>
      <c r="T162" s="16">
        <v>41825.598923611113</v>
      </c>
    </row>
    <row r="163" spans="1:20" ht="65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8322</v>
      </c>
      <c r="R163" t="s">
        <v>8323</v>
      </c>
      <c r="S163" s="16">
        <v>42508.179965277777</v>
      </c>
      <c r="T163" s="16">
        <v>42568.179965277777</v>
      </c>
    </row>
    <row r="164" spans="1:20" ht="65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8322</v>
      </c>
      <c r="R164" t="s">
        <v>8323</v>
      </c>
      <c r="S164" s="16">
        <v>41747.86986111111</v>
      </c>
      <c r="T164" s="16">
        <v>41779.290972222225</v>
      </c>
    </row>
    <row r="165" spans="1:20" ht="65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8322</v>
      </c>
      <c r="R165" t="s">
        <v>8323</v>
      </c>
      <c r="S165" s="16">
        <v>42399.707407407404</v>
      </c>
      <c r="T165" s="16">
        <v>42420.878472222219</v>
      </c>
    </row>
    <row r="166" spans="1:20" ht="65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8322</v>
      </c>
      <c r="R166" t="s">
        <v>8323</v>
      </c>
      <c r="S166" s="16">
        <v>42230.08116898148</v>
      </c>
      <c r="T166" s="16">
        <v>42245.08116898148</v>
      </c>
    </row>
    <row r="167" spans="1:20" ht="65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8322</v>
      </c>
      <c r="R167" t="s">
        <v>8323</v>
      </c>
      <c r="S167" s="16">
        <v>42286.749780092592</v>
      </c>
      <c r="T167" s="16">
        <v>42316.791446759264</v>
      </c>
    </row>
    <row r="168" spans="1:20" ht="65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8322</v>
      </c>
      <c r="R168" t="s">
        <v>8323</v>
      </c>
      <c r="S168" s="16">
        <v>42125.644467592589</v>
      </c>
      <c r="T168" s="16">
        <v>42155.644467592589</v>
      </c>
    </row>
    <row r="169" spans="1:20" ht="65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8322</v>
      </c>
      <c r="R169" t="s">
        <v>8323</v>
      </c>
      <c r="S169" s="16">
        <v>42289.94049768518</v>
      </c>
      <c r="T169" s="16">
        <v>42349.982164351852</v>
      </c>
    </row>
    <row r="170" spans="1:20" ht="65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8322</v>
      </c>
      <c r="R170" t="s">
        <v>8323</v>
      </c>
      <c r="S170" s="16">
        <v>42107.864722222221</v>
      </c>
      <c r="T170" s="16">
        <v>42137.864722222221</v>
      </c>
    </row>
    <row r="171" spans="1:20" ht="65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8322</v>
      </c>
      <c r="R171" t="s">
        <v>8323</v>
      </c>
      <c r="S171" s="16">
        <v>41809.389930555553</v>
      </c>
      <c r="T171" s="16">
        <v>41839.389930555553</v>
      </c>
    </row>
    <row r="172" spans="1:20" ht="65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8322</v>
      </c>
      <c r="R172" t="s">
        <v>8323</v>
      </c>
      <c r="S172" s="16">
        <v>41950.26694444444</v>
      </c>
      <c r="T172" s="16">
        <v>41963.669444444444</v>
      </c>
    </row>
    <row r="173" spans="1:20" ht="65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8322</v>
      </c>
      <c r="R173" t="s">
        <v>8323</v>
      </c>
      <c r="S173" s="16">
        <v>42061.963263888887</v>
      </c>
      <c r="T173" s="16">
        <v>42091.921597222223</v>
      </c>
    </row>
    <row r="174" spans="1:20" ht="65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8322</v>
      </c>
      <c r="R174" t="s">
        <v>8323</v>
      </c>
      <c r="S174" s="16">
        <v>41842.828680555554</v>
      </c>
      <c r="T174" s="16">
        <v>41882.827650462961</v>
      </c>
    </row>
    <row r="175" spans="1:20" ht="65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8322</v>
      </c>
      <c r="R175" t="s">
        <v>8323</v>
      </c>
      <c r="S175" s="16">
        <v>42437.64534722222</v>
      </c>
      <c r="T175" s="16">
        <v>42497.603680555556</v>
      </c>
    </row>
    <row r="176" spans="1:20" ht="65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8322</v>
      </c>
      <c r="R176" t="s">
        <v>8323</v>
      </c>
      <c r="S176" s="16">
        <v>41879.043530092589</v>
      </c>
      <c r="T176" s="16">
        <v>41909.043530092589</v>
      </c>
    </row>
    <row r="177" spans="1:20" ht="65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8322</v>
      </c>
      <c r="R177" t="s">
        <v>8323</v>
      </c>
      <c r="S177" s="16">
        <v>42020.587349537032</v>
      </c>
      <c r="T177" s="16">
        <v>42050.587349537032</v>
      </c>
    </row>
    <row r="178" spans="1:20" ht="65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8322</v>
      </c>
      <c r="R178" t="s">
        <v>8323</v>
      </c>
      <c r="S178" s="16">
        <v>41890.16269675926</v>
      </c>
      <c r="T178" s="16">
        <v>41920.16269675926</v>
      </c>
    </row>
    <row r="179" spans="1:20" ht="65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8322</v>
      </c>
      <c r="R179" t="s">
        <v>8323</v>
      </c>
      <c r="S179" s="16">
        <v>41872.807696759257</v>
      </c>
      <c r="T179" s="16">
        <v>41932.807696759257</v>
      </c>
    </row>
    <row r="180" spans="1:20" ht="65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8322</v>
      </c>
      <c r="R180" t="s">
        <v>8323</v>
      </c>
      <c r="S180" s="16">
        <v>42391.772997685184</v>
      </c>
      <c r="T180" s="16">
        <v>42416.772997685184</v>
      </c>
    </row>
    <row r="181" spans="1:20" ht="65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8322</v>
      </c>
      <c r="R181" t="s">
        <v>8323</v>
      </c>
      <c r="S181" s="16">
        <v>41848.772928240738</v>
      </c>
      <c r="T181" s="16">
        <v>41877.686111111114</v>
      </c>
    </row>
    <row r="182" spans="1:20" ht="65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8322</v>
      </c>
      <c r="R182" t="s">
        <v>8323</v>
      </c>
      <c r="S182" s="16">
        <v>41921.770439814813</v>
      </c>
      <c r="T182" s="16">
        <v>41938.770439814813</v>
      </c>
    </row>
    <row r="183" spans="1:20" ht="65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8322</v>
      </c>
      <c r="R183" t="s">
        <v>8323</v>
      </c>
      <c r="S183" s="16">
        <v>42021.301192129627</v>
      </c>
      <c r="T183" s="16">
        <v>42051.301192129627</v>
      </c>
    </row>
    <row r="184" spans="1:20" ht="65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8322</v>
      </c>
      <c r="R184" t="s">
        <v>8323</v>
      </c>
      <c r="S184" s="16">
        <v>42419.246168981481</v>
      </c>
      <c r="T184" s="16">
        <v>42434.246168981481</v>
      </c>
    </row>
    <row r="185" spans="1:20" ht="65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8322</v>
      </c>
      <c r="R185" t="s">
        <v>8323</v>
      </c>
      <c r="S185" s="16">
        <v>42174.780821759254</v>
      </c>
      <c r="T185" s="16">
        <v>42204.780821759254</v>
      </c>
    </row>
    <row r="186" spans="1:20" ht="65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8322</v>
      </c>
      <c r="R186" t="s">
        <v>8323</v>
      </c>
      <c r="S186" s="16">
        <v>41856.672152777777</v>
      </c>
      <c r="T186" s="16">
        <v>41886.672152777777</v>
      </c>
    </row>
    <row r="187" spans="1:20" ht="65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8322</v>
      </c>
      <c r="R187" t="s">
        <v>8323</v>
      </c>
      <c r="S187" s="16">
        <v>42417.675879629634</v>
      </c>
      <c r="T187" s="16">
        <v>42475.686111111107</v>
      </c>
    </row>
    <row r="188" spans="1:20" ht="65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8322</v>
      </c>
      <c r="R188" t="s">
        <v>8323</v>
      </c>
      <c r="S188" s="16">
        <v>42057.190960648149</v>
      </c>
      <c r="T188" s="16">
        <v>42087.149293981478</v>
      </c>
    </row>
    <row r="189" spans="1:20" ht="65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8322</v>
      </c>
      <c r="R189" t="s">
        <v>8323</v>
      </c>
      <c r="S189" s="16">
        <v>41878.911550925928</v>
      </c>
      <c r="T189" s="16">
        <v>41938.911550925928</v>
      </c>
    </row>
    <row r="190" spans="1:20" ht="65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8322</v>
      </c>
      <c r="R190" t="s">
        <v>8323</v>
      </c>
      <c r="S190" s="16">
        <v>41990.584108796291</v>
      </c>
      <c r="T190" s="16">
        <v>42036.120833333334</v>
      </c>
    </row>
    <row r="191" spans="1:20" ht="65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8322</v>
      </c>
      <c r="R191" t="s">
        <v>8323</v>
      </c>
      <c r="S191" s="16">
        <v>42408.999571759254</v>
      </c>
      <c r="T191" s="16">
        <v>42453.957905092597</v>
      </c>
    </row>
    <row r="192" spans="1:20" ht="65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8322</v>
      </c>
      <c r="R192" t="s">
        <v>8323</v>
      </c>
      <c r="S192" s="16">
        <v>42217.670104166667</v>
      </c>
      <c r="T192" s="16">
        <v>42247.670104166667</v>
      </c>
    </row>
    <row r="193" spans="1:20" ht="65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8322</v>
      </c>
      <c r="R193" t="s">
        <v>8323</v>
      </c>
      <c r="S193" s="16">
        <v>42282.655543981484</v>
      </c>
      <c r="T193" s="16">
        <v>42342.697210648148</v>
      </c>
    </row>
    <row r="194" spans="1:20" ht="65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8322</v>
      </c>
      <c r="R194" t="s">
        <v>8323</v>
      </c>
      <c r="S194" s="16">
        <v>42768.97084490741</v>
      </c>
      <c r="T194" s="16">
        <v>42789.041666666672</v>
      </c>
    </row>
    <row r="195" spans="1:20" ht="65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8322</v>
      </c>
      <c r="R195" t="s">
        <v>8323</v>
      </c>
      <c r="S195" s="16">
        <v>41765.938657407409</v>
      </c>
      <c r="T195" s="16">
        <v>41795.938657407409</v>
      </c>
    </row>
    <row r="196" spans="1:20" ht="65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8322</v>
      </c>
      <c r="R196" t="s">
        <v>8323</v>
      </c>
      <c r="S196" s="16">
        <v>42322.025115740747</v>
      </c>
      <c r="T196" s="16">
        <v>42352.025115740747</v>
      </c>
    </row>
    <row r="197" spans="1:20" ht="65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8322</v>
      </c>
      <c r="R197" t="s">
        <v>8323</v>
      </c>
      <c r="S197" s="16">
        <v>42374.655081018514</v>
      </c>
      <c r="T197" s="16">
        <v>42403.784027777772</v>
      </c>
    </row>
    <row r="198" spans="1:20" ht="65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8322</v>
      </c>
      <c r="R198" t="s">
        <v>8323</v>
      </c>
      <c r="S198" s="16">
        <v>41941.585231481484</v>
      </c>
      <c r="T198" s="16">
        <v>41991.626898148148</v>
      </c>
    </row>
    <row r="199" spans="1:20" ht="65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8322</v>
      </c>
      <c r="R199" t="s">
        <v>8323</v>
      </c>
      <c r="S199" s="16">
        <v>42293.809212962966</v>
      </c>
      <c r="T199" s="16">
        <v>42353.85087962963</v>
      </c>
    </row>
    <row r="200" spans="1:20" ht="65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8322</v>
      </c>
      <c r="R200" t="s">
        <v>8323</v>
      </c>
      <c r="S200" s="16">
        <v>42067.947337962964</v>
      </c>
      <c r="T200" s="16">
        <v>42097.905671296292</v>
      </c>
    </row>
    <row r="201" spans="1:20" ht="65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8322</v>
      </c>
      <c r="R201" t="s">
        <v>8323</v>
      </c>
      <c r="S201" s="16">
        <v>41903.882951388885</v>
      </c>
      <c r="T201" s="16">
        <v>41933.882951388885</v>
      </c>
    </row>
    <row r="202" spans="1:20" ht="65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8322</v>
      </c>
      <c r="R202" t="s">
        <v>8323</v>
      </c>
      <c r="S202" s="16">
        <v>41804.937083333331</v>
      </c>
      <c r="T202" s="16">
        <v>41821.9375</v>
      </c>
    </row>
    <row r="203" spans="1:20" ht="65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8322</v>
      </c>
      <c r="R203" t="s">
        <v>8323</v>
      </c>
      <c r="S203" s="16">
        <v>42497.070775462969</v>
      </c>
      <c r="T203" s="16">
        <v>42514.600694444445</v>
      </c>
    </row>
    <row r="204" spans="1:20" ht="65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8322</v>
      </c>
      <c r="R204" t="s">
        <v>8323</v>
      </c>
      <c r="S204" s="16">
        <v>41869.798726851855</v>
      </c>
      <c r="T204" s="16">
        <v>41929.798726851855</v>
      </c>
    </row>
    <row r="205" spans="1:20" ht="65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8322</v>
      </c>
      <c r="R205" t="s">
        <v>8323</v>
      </c>
      <c r="S205" s="16">
        <v>42305.670914351853</v>
      </c>
      <c r="T205" s="16">
        <v>42339.249305555553</v>
      </c>
    </row>
    <row r="206" spans="1:20" ht="65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8322</v>
      </c>
      <c r="R206" t="s">
        <v>8323</v>
      </c>
      <c r="S206" s="16">
        <v>42144.231527777782</v>
      </c>
      <c r="T206" s="16">
        <v>42203.125</v>
      </c>
    </row>
    <row r="207" spans="1:20" ht="65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8322</v>
      </c>
      <c r="R207" t="s">
        <v>8323</v>
      </c>
      <c r="S207" s="16">
        <v>41995.084074074075</v>
      </c>
      <c r="T207" s="16">
        <v>42024.802777777775</v>
      </c>
    </row>
    <row r="208" spans="1:20" ht="65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8322</v>
      </c>
      <c r="R208" t="s">
        <v>8323</v>
      </c>
      <c r="S208" s="16">
        <v>42074.219699074078</v>
      </c>
      <c r="T208" s="16">
        <v>42104.208333333328</v>
      </c>
    </row>
    <row r="209" spans="1:20" ht="65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8322</v>
      </c>
      <c r="R209" t="s">
        <v>8323</v>
      </c>
      <c r="S209" s="16">
        <v>41904.650578703702</v>
      </c>
      <c r="T209" s="16">
        <v>41934.650578703702</v>
      </c>
    </row>
    <row r="210" spans="1:20" ht="65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8322</v>
      </c>
      <c r="R210" t="s">
        <v>8323</v>
      </c>
      <c r="S210" s="16">
        <v>41991.022488425922</v>
      </c>
      <c r="T210" s="16">
        <v>42015.041666666672</v>
      </c>
    </row>
    <row r="211" spans="1:20" ht="65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8322</v>
      </c>
      <c r="R211" t="s">
        <v>8323</v>
      </c>
      <c r="S211" s="16">
        <v>42169.958506944444</v>
      </c>
      <c r="T211" s="16">
        <v>42199.958506944444</v>
      </c>
    </row>
    <row r="212" spans="1:20" ht="65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8322</v>
      </c>
      <c r="R212" t="s">
        <v>8323</v>
      </c>
      <c r="S212" s="16">
        <v>41905.636469907404</v>
      </c>
      <c r="T212" s="16">
        <v>41935.636469907404</v>
      </c>
    </row>
    <row r="213" spans="1:20" ht="65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8322</v>
      </c>
      <c r="R213" t="s">
        <v>8323</v>
      </c>
      <c r="S213" s="16">
        <v>41761.810150462967</v>
      </c>
      <c r="T213" s="16">
        <v>41768.286805555559</v>
      </c>
    </row>
    <row r="214" spans="1:20" ht="65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8322</v>
      </c>
      <c r="R214" t="s">
        <v>8323</v>
      </c>
      <c r="S214" s="16">
        <v>41865.878657407404</v>
      </c>
      <c r="T214" s="16">
        <v>41925.878657407404</v>
      </c>
    </row>
    <row r="215" spans="1:20" ht="65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8322</v>
      </c>
      <c r="R215" t="s">
        <v>8323</v>
      </c>
      <c r="S215" s="16">
        <v>42613.841261574074</v>
      </c>
      <c r="T215" s="16">
        <v>42644.166666666672</v>
      </c>
    </row>
    <row r="216" spans="1:20" ht="65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8322</v>
      </c>
      <c r="R216" t="s">
        <v>8323</v>
      </c>
      <c r="S216" s="16">
        <v>42534.933321759265</v>
      </c>
      <c r="T216" s="16">
        <v>42554.832638888889</v>
      </c>
    </row>
    <row r="217" spans="1:20" ht="65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8322</v>
      </c>
      <c r="R217" t="s">
        <v>8323</v>
      </c>
      <c r="S217" s="16">
        <v>42446.060694444444</v>
      </c>
      <c r="T217" s="16">
        <v>42461.165972222225</v>
      </c>
    </row>
    <row r="218" spans="1:20" ht="65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8322</v>
      </c>
      <c r="R218" t="s">
        <v>8323</v>
      </c>
      <c r="S218" s="16">
        <v>42421.141469907408</v>
      </c>
      <c r="T218" s="16">
        <v>42481.099803240737</v>
      </c>
    </row>
    <row r="219" spans="1:20" ht="65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8322</v>
      </c>
      <c r="R219" t="s">
        <v>8323</v>
      </c>
      <c r="S219" s="16">
        <v>42523.739212962959</v>
      </c>
      <c r="T219" s="16">
        <v>42553.739212962959</v>
      </c>
    </row>
    <row r="220" spans="1:20" ht="65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8322</v>
      </c>
      <c r="R220" t="s">
        <v>8323</v>
      </c>
      <c r="S220" s="16">
        <v>41833.951516203706</v>
      </c>
      <c r="T220" s="16">
        <v>41863.951516203706</v>
      </c>
    </row>
    <row r="221" spans="1:20" ht="65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8322</v>
      </c>
      <c r="R221" t="s">
        <v>8323</v>
      </c>
      <c r="S221" s="16">
        <v>42479.039212962962</v>
      </c>
      <c r="T221" s="16">
        <v>42509.039212962962</v>
      </c>
    </row>
    <row r="222" spans="1:20" ht="65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8322</v>
      </c>
      <c r="R222" t="s">
        <v>8323</v>
      </c>
      <c r="S222" s="16">
        <v>42235.117476851854</v>
      </c>
      <c r="T222" s="16">
        <v>42275.117476851854</v>
      </c>
    </row>
    <row r="223" spans="1:20" ht="65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8322</v>
      </c>
      <c r="R223" t="s">
        <v>8323</v>
      </c>
      <c r="S223" s="16">
        <v>42718.963599537034</v>
      </c>
      <c r="T223" s="16">
        <v>42748.961805555555</v>
      </c>
    </row>
    <row r="224" spans="1:20" ht="65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8322</v>
      </c>
      <c r="R224" t="s">
        <v>8323</v>
      </c>
      <c r="S224" s="16">
        <v>42031.666898148149</v>
      </c>
      <c r="T224" s="16">
        <v>42064.125</v>
      </c>
    </row>
    <row r="225" spans="1:20" ht="65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8322</v>
      </c>
      <c r="R225" t="s">
        <v>8323</v>
      </c>
      <c r="S225" s="16">
        <v>42078.34520833334</v>
      </c>
      <c r="T225" s="16">
        <v>42133.166666666672</v>
      </c>
    </row>
    <row r="226" spans="1:20" ht="65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8322</v>
      </c>
      <c r="R226" t="s">
        <v>8323</v>
      </c>
      <c r="S226" s="16">
        <v>41905.795706018522</v>
      </c>
      <c r="T226" s="16">
        <v>41933.82708333333</v>
      </c>
    </row>
    <row r="227" spans="1:20" ht="65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8322</v>
      </c>
      <c r="R227" t="s">
        <v>8323</v>
      </c>
      <c r="S227" s="16">
        <v>42695.7105787037</v>
      </c>
      <c r="T227" s="16">
        <v>42725.7105787037</v>
      </c>
    </row>
    <row r="228" spans="1:20" ht="65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8322</v>
      </c>
      <c r="R228" t="s">
        <v>8323</v>
      </c>
      <c r="S228" s="16">
        <v>42510.938900462963</v>
      </c>
      <c r="T228" s="16">
        <v>42540.938900462963</v>
      </c>
    </row>
    <row r="229" spans="1:20" ht="65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8322</v>
      </c>
      <c r="R229" t="s">
        <v>8323</v>
      </c>
      <c r="S229" s="16">
        <v>42511.698101851856</v>
      </c>
      <c r="T229" s="16">
        <v>42535.787500000006</v>
      </c>
    </row>
    <row r="230" spans="1:20" ht="65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8322</v>
      </c>
      <c r="R230" t="s">
        <v>8323</v>
      </c>
      <c r="S230" s="16">
        <v>42041.581307870365</v>
      </c>
      <c r="T230" s="16">
        <v>42071.539641203708</v>
      </c>
    </row>
    <row r="231" spans="1:20" ht="65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8322</v>
      </c>
      <c r="R231" t="s">
        <v>8323</v>
      </c>
      <c r="S231" s="16">
        <v>42307.189270833333</v>
      </c>
      <c r="T231" s="16">
        <v>42322.958333333328</v>
      </c>
    </row>
    <row r="232" spans="1:20" ht="65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8322</v>
      </c>
      <c r="R232" t="s">
        <v>8323</v>
      </c>
      <c r="S232" s="16">
        <v>42353.761759259258</v>
      </c>
      <c r="T232" s="16">
        <v>42383.761759259258</v>
      </c>
    </row>
    <row r="233" spans="1:20" ht="65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8322</v>
      </c>
      <c r="R233" t="s">
        <v>8323</v>
      </c>
      <c r="S233" s="16">
        <v>42058.603877314818</v>
      </c>
      <c r="T233" s="16">
        <v>42087.165972222225</v>
      </c>
    </row>
    <row r="234" spans="1:20" ht="65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8322</v>
      </c>
      <c r="R234" t="s">
        <v>8323</v>
      </c>
      <c r="S234" s="16">
        <v>42304.940960648149</v>
      </c>
      <c r="T234" s="16">
        <v>42329.166666666672</v>
      </c>
    </row>
    <row r="235" spans="1:20" ht="65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8322</v>
      </c>
      <c r="R235" t="s">
        <v>8323</v>
      </c>
      <c r="S235" s="16">
        <v>42538.742893518516</v>
      </c>
      <c r="T235" s="16">
        <v>42568.742893518516</v>
      </c>
    </row>
    <row r="236" spans="1:20" ht="65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8322</v>
      </c>
      <c r="R236" t="s">
        <v>8323</v>
      </c>
      <c r="S236" s="16">
        <v>42122.732499999998</v>
      </c>
      <c r="T236" s="16">
        <v>42155.732638888891</v>
      </c>
    </row>
    <row r="237" spans="1:20" ht="65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8322</v>
      </c>
      <c r="R237" t="s">
        <v>8323</v>
      </c>
      <c r="S237" s="16">
        <v>42209.67288194444</v>
      </c>
      <c r="T237" s="16">
        <v>42223.625</v>
      </c>
    </row>
    <row r="238" spans="1:20" ht="65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8322</v>
      </c>
      <c r="R238" t="s">
        <v>8323</v>
      </c>
      <c r="S238" s="16">
        <v>41990.506377314814</v>
      </c>
      <c r="T238" s="16">
        <v>42020.506377314814</v>
      </c>
    </row>
    <row r="239" spans="1:20" ht="65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8322</v>
      </c>
      <c r="R239" t="s">
        <v>8323</v>
      </c>
      <c r="S239" s="16">
        <v>42039.194988425923</v>
      </c>
      <c r="T239" s="16">
        <v>42099.153321759266</v>
      </c>
    </row>
    <row r="240" spans="1:20" ht="65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8322</v>
      </c>
      <c r="R240" t="s">
        <v>8323</v>
      </c>
      <c r="S240" s="16">
        <v>41890.086805555555</v>
      </c>
      <c r="T240" s="16">
        <v>41934.207638888889</v>
      </c>
    </row>
    <row r="241" spans="1:20" ht="65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8322</v>
      </c>
      <c r="R241" t="s">
        <v>8323</v>
      </c>
      <c r="S241" s="16">
        <v>42495.722187499996</v>
      </c>
      <c r="T241" s="16">
        <v>42525.722187499996</v>
      </c>
    </row>
    <row r="242" spans="1:20" ht="65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8322</v>
      </c>
      <c r="R242" t="s">
        <v>8323</v>
      </c>
      <c r="S242" s="16">
        <v>42570.850381944445</v>
      </c>
      <c r="T242" s="16">
        <v>42615.850381944445</v>
      </c>
    </row>
    <row r="243" spans="1:20" ht="65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8322</v>
      </c>
      <c r="R243" t="s">
        <v>8323</v>
      </c>
      <c r="S243" s="16">
        <v>41927.124884259261</v>
      </c>
      <c r="T243" s="16">
        <v>41937.124884259261</v>
      </c>
    </row>
    <row r="244" spans="1:20" ht="65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8322</v>
      </c>
      <c r="R244" t="s">
        <v>8323</v>
      </c>
      <c r="S244" s="16">
        <v>42730.903726851851</v>
      </c>
      <c r="T244" s="16">
        <v>42760.903726851851</v>
      </c>
    </row>
    <row r="245" spans="1:20" ht="65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8322</v>
      </c>
      <c r="R245" t="s">
        <v>8323</v>
      </c>
      <c r="S245" s="16">
        <v>42475.848067129627</v>
      </c>
      <c r="T245" s="16">
        <v>42505.848067129627</v>
      </c>
    </row>
    <row r="246" spans="1:20" ht="65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8322</v>
      </c>
      <c r="R246" t="s">
        <v>8323</v>
      </c>
      <c r="S246" s="16">
        <v>42188.83293981482</v>
      </c>
      <c r="T246" s="16">
        <v>42242.772222222222</v>
      </c>
    </row>
    <row r="247" spans="1:20" ht="65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8322</v>
      </c>
      <c r="R247" t="s">
        <v>8323</v>
      </c>
      <c r="S247" s="16">
        <v>42053.049375000002</v>
      </c>
      <c r="T247" s="16">
        <v>42096.041666666672</v>
      </c>
    </row>
    <row r="248" spans="1:20" ht="65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8322</v>
      </c>
      <c r="R248" t="s">
        <v>8323</v>
      </c>
      <c r="S248" s="16">
        <v>41883.916678240741</v>
      </c>
      <c r="T248" s="16">
        <v>41906.916678240741</v>
      </c>
    </row>
    <row r="249" spans="1:20" ht="65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8322</v>
      </c>
      <c r="R249" t="s">
        <v>8323</v>
      </c>
      <c r="S249" s="16">
        <v>42767.031678240746</v>
      </c>
      <c r="T249" s="16">
        <v>42797.208333333328</v>
      </c>
    </row>
    <row r="250" spans="1:20" ht="65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8322</v>
      </c>
      <c r="R250" t="s">
        <v>8323</v>
      </c>
      <c r="S250" s="16">
        <v>42029.135879629626</v>
      </c>
      <c r="T250" s="16">
        <v>42059.135879629626</v>
      </c>
    </row>
    <row r="251" spans="1:20" ht="65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8322</v>
      </c>
      <c r="R251" t="s">
        <v>8323</v>
      </c>
      <c r="S251" s="16">
        <v>42358.573182870372</v>
      </c>
      <c r="T251" s="16">
        <v>42377.273611111115</v>
      </c>
    </row>
  </sheetData>
  <conditionalFormatting sqref="F1:F251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5726-4888-6C41-B95A-AE1719A77085}">
  <sheetPr>
    <tabColor theme="7" tint="0.59999389629810485"/>
  </sheetPr>
  <dimension ref="A1:T413"/>
  <sheetViews>
    <sheetView workbookViewId="0">
      <selection activeCell="F5" sqref="F5"/>
    </sheetView>
  </sheetViews>
  <sheetFormatPr baseColWidth="10" defaultColWidth="31.83203125" defaultRowHeight="15" x14ac:dyDescent="0.2"/>
  <cols>
    <col min="1" max="1" width="5.1640625" bestFit="1" customWidth="1"/>
    <col min="3" max="3" width="32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8367</v>
      </c>
      <c r="T1" s="1" t="s">
        <v>8368</v>
      </c>
    </row>
    <row r="2" spans="1:20" ht="32" x14ac:dyDescent="0.2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0" t="s">
        <v>8322</v>
      </c>
      <c r="R2" t="s">
        <v>8323</v>
      </c>
      <c r="S2" s="16">
        <v>42628.849120370374</v>
      </c>
      <c r="T2" s="16">
        <v>42656.849120370374</v>
      </c>
    </row>
    <row r="3" spans="1:20" ht="48" x14ac:dyDescent="0.2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0" t="s">
        <v>8322</v>
      </c>
      <c r="R3" t="s">
        <v>8323</v>
      </c>
      <c r="S3" s="16">
        <v>42649.54923611111</v>
      </c>
      <c r="T3" s="16">
        <v>42709.590902777782</v>
      </c>
    </row>
    <row r="4" spans="1:20" ht="48" x14ac:dyDescent="0.2">
      <c r="A4">
        <v>3830</v>
      </c>
      <c r="B4" s="3" t="s">
        <v>3827</v>
      </c>
      <c r="C4" s="3" t="s">
        <v>7939</v>
      </c>
      <c r="D4" s="6">
        <v>100</v>
      </c>
      <c r="E4" s="8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s="10" t="s">
        <v>8322</v>
      </c>
      <c r="R4" t="s">
        <v>8323</v>
      </c>
      <c r="S4" s="16">
        <v>42503.740868055553</v>
      </c>
      <c r="T4" s="16">
        <v>42517.740868055553</v>
      </c>
    </row>
    <row r="5" spans="1:20" ht="48" x14ac:dyDescent="0.2">
      <c r="A5">
        <v>3371</v>
      </c>
      <c r="B5" s="3" t="s">
        <v>3370</v>
      </c>
      <c r="C5" s="3" t="s">
        <v>7481</v>
      </c>
      <c r="D5" s="6">
        <v>200</v>
      </c>
      <c r="E5" s="8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>
        <v>139</v>
      </c>
      <c r="P5">
        <v>30.78</v>
      </c>
      <c r="Q5" s="10" t="s">
        <v>8322</v>
      </c>
      <c r="R5" t="s">
        <v>8323</v>
      </c>
      <c r="S5" s="16">
        <v>42312.874594907407</v>
      </c>
      <c r="T5" s="16">
        <v>42340.874594907407</v>
      </c>
    </row>
    <row r="6" spans="1:20" ht="48" x14ac:dyDescent="0.2">
      <c r="A6">
        <v>3415</v>
      </c>
      <c r="B6" s="3" t="s">
        <v>3414</v>
      </c>
      <c r="C6" s="3" t="s">
        <v>7525</v>
      </c>
      <c r="D6" s="6">
        <v>200</v>
      </c>
      <c r="E6" s="8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>
        <v>100</v>
      </c>
      <c r="P6">
        <v>22.22</v>
      </c>
      <c r="Q6" s="10" t="s">
        <v>8322</v>
      </c>
      <c r="R6" t="s">
        <v>8323</v>
      </c>
      <c r="S6" s="16">
        <v>42467.144166666665</v>
      </c>
      <c r="T6" s="16">
        <v>42477.979166666672</v>
      </c>
    </row>
    <row r="7" spans="1:20" ht="48" x14ac:dyDescent="0.2">
      <c r="A7">
        <v>3423</v>
      </c>
      <c r="B7" s="3" t="s">
        <v>3422</v>
      </c>
      <c r="C7" s="3" t="s">
        <v>7533</v>
      </c>
      <c r="D7" s="6">
        <v>250</v>
      </c>
      <c r="E7" s="8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>
        <v>140</v>
      </c>
      <c r="P7">
        <v>35</v>
      </c>
      <c r="Q7" s="10" t="s">
        <v>8322</v>
      </c>
      <c r="R7" t="s">
        <v>8323</v>
      </c>
      <c r="S7" s="16">
        <v>42088.911354166667</v>
      </c>
      <c r="T7" s="16">
        <v>42118.911354166667</v>
      </c>
    </row>
    <row r="8" spans="1:20" ht="64" x14ac:dyDescent="0.2">
      <c r="A8">
        <v>3442</v>
      </c>
      <c r="B8" s="3" t="s">
        <v>3441</v>
      </c>
      <c r="C8" s="3" t="s">
        <v>7552</v>
      </c>
      <c r="D8" s="6">
        <v>250</v>
      </c>
      <c r="E8" s="8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>
        <v>100</v>
      </c>
      <c r="P8">
        <v>31.25</v>
      </c>
      <c r="Q8" s="10" t="s">
        <v>8322</v>
      </c>
      <c r="R8" t="s">
        <v>8323</v>
      </c>
      <c r="S8" s="16">
        <v>42124.841111111105</v>
      </c>
      <c r="T8" s="16">
        <v>42154.841111111105</v>
      </c>
    </row>
    <row r="9" spans="1:20" ht="48" x14ac:dyDescent="0.2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0" t="s">
        <v>8322</v>
      </c>
      <c r="R9" t="s">
        <v>8323</v>
      </c>
      <c r="S9" s="16">
        <v>42179.898472222223</v>
      </c>
      <c r="T9" s="16">
        <v>42195.75</v>
      </c>
    </row>
    <row r="10" spans="1:20" ht="48" x14ac:dyDescent="0.2">
      <c r="A10">
        <v>3470</v>
      </c>
      <c r="B10" s="3" t="s">
        <v>3469</v>
      </c>
      <c r="C10" s="3" t="s">
        <v>7580</v>
      </c>
      <c r="D10" s="6">
        <v>250</v>
      </c>
      <c r="E10" s="8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>
        <v>150</v>
      </c>
      <c r="P10">
        <v>41.67</v>
      </c>
      <c r="Q10" s="10" t="s">
        <v>8322</v>
      </c>
      <c r="R10" t="s">
        <v>8323</v>
      </c>
      <c r="S10" s="16">
        <v>42529.022013888884</v>
      </c>
      <c r="T10" s="16">
        <v>42566.901388888888</v>
      </c>
    </row>
    <row r="11" spans="1:20" ht="64" x14ac:dyDescent="0.2">
      <c r="A11">
        <v>3545</v>
      </c>
      <c r="B11" s="3" t="s">
        <v>3544</v>
      </c>
      <c r="C11" s="3" t="s">
        <v>7655</v>
      </c>
      <c r="D11" s="6">
        <v>250</v>
      </c>
      <c r="E11" s="8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>
        <v>100</v>
      </c>
      <c r="P11">
        <v>31.38</v>
      </c>
      <c r="Q11" s="10" t="s">
        <v>8322</v>
      </c>
      <c r="R11" t="s">
        <v>8323</v>
      </c>
      <c r="S11" s="16">
        <v>42075.807395833333</v>
      </c>
      <c r="T11" s="16">
        <v>42105.807395833333</v>
      </c>
    </row>
    <row r="12" spans="1:20" ht="64" x14ac:dyDescent="0.2">
      <c r="A12">
        <v>3818</v>
      </c>
      <c r="B12" s="3" t="s">
        <v>3815</v>
      </c>
      <c r="C12" s="3" t="s">
        <v>7928</v>
      </c>
      <c r="D12" s="6">
        <v>250</v>
      </c>
      <c r="E12" s="8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>
        <v>228</v>
      </c>
      <c r="P12">
        <v>57</v>
      </c>
      <c r="Q12" s="10" t="s">
        <v>8322</v>
      </c>
      <c r="R12" t="s">
        <v>8323</v>
      </c>
      <c r="S12" s="16">
        <v>42045.84238425926</v>
      </c>
      <c r="T12" s="16">
        <v>42075.800717592589</v>
      </c>
    </row>
    <row r="13" spans="1:20" ht="64" x14ac:dyDescent="0.2">
      <c r="A13">
        <v>3476</v>
      </c>
      <c r="B13" s="3" t="s">
        <v>3475</v>
      </c>
      <c r="C13" s="3" t="s">
        <v>7586</v>
      </c>
      <c r="D13" s="6">
        <v>300</v>
      </c>
      <c r="E13" s="8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>
        <v>104</v>
      </c>
      <c r="P13">
        <v>52</v>
      </c>
      <c r="Q13" s="10" t="s">
        <v>8322</v>
      </c>
      <c r="R13" t="s">
        <v>8323</v>
      </c>
      <c r="S13" s="16">
        <v>41921.279976851853</v>
      </c>
      <c r="T13" s="16">
        <v>41939.125</v>
      </c>
    </row>
    <row r="14" spans="1:20" ht="64" x14ac:dyDescent="0.2">
      <c r="A14">
        <v>3521</v>
      </c>
      <c r="B14" s="3" t="s">
        <v>3520</v>
      </c>
      <c r="C14" s="3" t="s">
        <v>7631</v>
      </c>
      <c r="D14" s="6">
        <v>350</v>
      </c>
      <c r="E14" s="8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>
        <v>169</v>
      </c>
      <c r="P14">
        <v>45.62</v>
      </c>
      <c r="Q14" s="10" t="s">
        <v>8322</v>
      </c>
      <c r="R14" t="s">
        <v>8323</v>
      </c>
      <c r="S14" s="16">
        <v>41881.361342592594</v>
      </c>
      <c r="T14" s="16">
        <v>41911.361342592594</v>
      </c>
    </row>
    <row r="15" spans="1:20" ht="48" x14ac:dyDescent="0.2">
      <c r="A15">
        <v>3686</v>
      </c>
      <c r="B15" s="3" t="s">
        <v>3683</v>
      </c>
      <c r="C15" s="3" t="s">
        <v>7796</v>
      </c>
      <c r="D15" s="6">
        <v>350</v>
      </c>
      <c r="E15" s="8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>
        <v>101</v>
      </c>
      <c r="P15">
        <v>59.17</v>
      </c>
      <c r="Q15" s="10" t="s">
        <v>8322</v>
      </c>
      <c r="R15" t="s">
        <v>8323</v>
      </c>
      <c r="S15" s="16">
        <v>42230.662731481483</v>
      </c>
      <c r="T15" s="16">
        <v>42245.165972222225</v>
      </c>
    </row>
    <row r="16" spans="1:20" ht="64" x14ac:dyDescent="0.2">
      <c r="A16">
        <v>3494</v>
      </c>
      <c r="B16" s="3" t="s">
        <v>3493</v>
      </c>
      <c r="C16" s="3" t="s">
        <v>7604</v>
      </c>
      <c r="D16" s="6">
        <v>400</v>
      </c>
      <c r="E16" s="8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>
        <v>100</v>
      </c>
      <c r="P16">
        <v>30.77</v>
      </c>
      <c r="Q16" s="10" t="s">
        <v>8322</v>
      </c>
      <c r="R16" t="s">
        <v>8323</v>
      </c>
      <c r="S16" s="16">
        <v>42689.214988425927</v>
      </c>
      <c r="T16" s="16">
        <v>42700.25</v>
      </c>
    </row>
    <row r="17" spans="1:20" ht="64" x14ac:dyDescent="0.2">
      <c r="A17">
        <v>2836</v>
      </c>
      <c r="B17" s="3" t="s">
        <v>2836</v>
      </c>
      <c r="C17" s="3" t="s">
        <v>6946</v>
      </c>
      <c r="D17" s="6">
        <v>450</v>
      </c>
      <c r="E17" s="8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>
        <v>108</v>
      </c>
      <c r="P17">
        <v>44.09</v>
      </c>
      <c r="Q17" s="10" t="s">
        <v>8322</v>
      </c>
      <c r="R17" t="s">
        <v>8323</v>
      </c>
      <c r="S17" s="16">
        <v>42746.261782407411</v>
      </c>
      <c r="T17" s="16">
        <v>42784.207638888889</v>
      </c>
    </row>
    <row r="18" spans="1:20" ht="64" x14ac:dyDescent="0.2">
      <c r="A18">
        <v>3291</v>
      </c>
      <c r="B18" s="3" t="s">
        <v>3291</v>
      </c>
      <c r="C18" s="3" t="s">
        <v>7401</v>
      </c>
      <c r="D18" s="6">
        <v>500</v>
      </c>
      <c r="E18" s="8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>
        <v>114</v>
      </c>
      <c r="P18">
        <v>40.71</v>
      </c>
      <c r="Q18" s="10" t="s">
        <v>8322</v>
      </c>
      <c r="R18" t="s">
        <v>8323</v>
      </c>
      <c r="S18" s="16">
        <v>42232.702546296292</v>
      </c>
      <c r="T18" s="16">
        <v>42264.165972222225</v>
      </c>
    </row>
    <row r="19" spans="1:20" ht="64" x14ac:dyDescent="0.2">
      <c r="A19">
        <v>3321</v>
      </c>
      <c r="B19" s="3" t="s">
        <v>3321</v>
      </c>
      <c r="C19" s="3" t="s">
        <v>7431</v>
      </c>
      <c r="D19" s="6">
        <v>500</v>
      </c>
      <c r="E19" s="8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>
        <v>107</v>
      </c>
      <c r="P19">
        <v>35.799999999999997</v>
      </c>
      <c r="Q19" s="10" t="s">
        <v>8322</v>
      </c>
      <c r="R19" t="s">
        <v>8323</v>
      </c>
      <c r="S19" s="16">
        <v>41914.100289351853</v>
      </c>
      <c r="T19" s="16">
        <v>41928.165972222225</v>
      </c>
    </row>
    <row r="20" spans="1:20" ht="64" x14ac:dyDescent="0.2">
      <c r="A20">
        <v>3345</v>
      </c>
      <c r="B20" s="3" t="s">
        <v>3345</v>
      </c>
      <c r="C20" s="3" t="s">
        <v>7455</v>
      </c>
      <c r="D20" s="6">
        <v>500</v>
      </c>
      <c r="E20" s="8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>
        <v>130</v>
      </c>
      <c r="P20">
        <v>50</v>
      </c>
      <c r="Q20" s="10" t="s">
        <v>8322</v>
      </c>
      <c r="R20" t="s">
        <v>8323</v>
      </c>
      <c r="S20" s="16">
        <v>42053.106111111112</v>
      </c>
      <c r="T20" s="16">
        <v>42112.025694444441</v>
      </c>
    </row>
    <row r="21" spans="1:20" ht="64" x14ac:dyDescent="0.2">
      <c r="A21">
        <v>3362</v>
      </c>
      <c r="B21" s="3" t="s">
        <v>3361</v>
      </c>
      <c r="C21" s="3" t="s">
        <v>7472</v>
      </c>
      <c r="D21" s="6">
        <v>500</v>
      </c>
      <c r="E21" s="8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>
        <v>218</v>
      </c>
      <c r="P21">
        <v>54.5</v>
      </c>
      <c r="Q21" s="10" t="s">
        <v>8322</v>
      </c>
      <c r="R21" t="s">
        <v>8323</v>
      </c>
      <c r="S21" s="16">
        <v>42056.091631944444</v>
      </c>
      <c r="T21" s="16">
        <v>42070.204861111109</v>
      </c>
    </row>
    <row r="22" spans="1:20" ht="64" x14ac:dyDescent="0.2">
      <c r="A22">
        <v>3366</v>
      </c>
      <c r="B22" s="3" t="s">
        <v>3365</v>
      </c>
      <c r="C22" s="3" t="s">
        <v>7476</v>
      </c>
      <c r="D22" s="6">
        <v>500</v>
      </c>
      <c r="E22" s="8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>
        <v>221</v>
      </c>
      <c r="P22">
        <v>61.39</v>
      </c>
      <c r="Q22" s="10" t="s">
        <v>8322</v>
      </c>
      <c r="R22" t="s">
        <v>8323</v>
      </c>
      <c r="S22" s="16">
        <v>42107.067557870367</v>
      </c>
      <c r="T22" s="16">
        <v>42137.067557870367</v>
      </c>
    </row>
    <row r="23" spans="1:20" ht="64" x14ac:dyDescent="0.2">
      <c r="A23">
        <v>3391</v>
      </c>
      <c r="B23" s="3" t="s">
        <v>3390</v>
      </c>
      <c r="C23" s="3" t="s">
        <v>7501</v>
      </c>
      <c r="D23" s="6">
        <v>500</v>
      </c>
      <c r="E23" s="8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>
        <v>223</v>
      </c>
      <c r="P23">
        <v>61.94</v>
      </c>
      <c r="Q23" s="10" t="s">
        <v>8322</v>
      </c>
      <c r="R23" t="s">
        <v>8323</v>
      </c>
      <c r="S23" s="16">
        <v>41830.545694444445</v>
      </c>
      <c r="T23" s="16">
        <v>41859.936111111114</v>
      </c>
    </row>
    <row r="24" spans="1:20" ht="64" x14ac:dyDescent="0.2">
      <c r="A24">
        <v>3404</v>
      </c>
      <c r="B24" s="3" t="s">
        <v>3403</v>
      </c>
      <c r="C24" s="3" t="s">
        <v>7514</v>
      </c>
      <c r="D24" s="6">
        <v>500</v>
      </c>
      <c r="E24" s="8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>
        <v>122</v>
      </c>
      <c r="P24">
        <v>203.33</v>
      </c>
      <c r="Q24" s="10" t="s">
        <v>8322</v>
      </c>
      <c r="R24" t="s">
        <v>8323</v>
      </c>
      <c r="S24" s="16">
        <v>42152.503495370373</v>
      </c>
      <c r="T24" s="16">
        <v>42172.503495370373</v>
      </c>
    </row>
    <row r="25" spans="1:20" ht="64" x14ac:dyDescent="0.2">
      <c r="A25">
        <v>3408</v>
      </c>
      <c r="B25" s="3" t="s">
        <v>3407</v>
      </c>
      <c r="C25" s="3" t="s">
        <v>7518</v>
      </c>
      <c r="D25" s="6">
        <v>500</v>
      </c>
      <c r="E25" s="8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>
        <v>211</v>
      </c>
      <c r="P25">
        <v>58.61</v>
      </c>
      <c r="Q25" s="10" t="s">
        <v>8322</v>
      </c>
      <c r="R25" t="s">
        <v>8323</v>
      </c>
      <c r="S25" s="16">
        <v>41808.991944444446</v>
      </c>
      <c r="T25" s="16">
        <v>41838.991944444446</v>
      </c>
    </row>
    <row r="26" spans="1:20" ht="64" x14ac:dyDescent="0.2">
      <c r="A26">
        <v>3413</v>
      </c>
      <c r="B26" s="3" t="s">
        <v>3412</v>
      </c>
      <c r="C26" s="3" t="s">
        <v>7523</v>
      </c>
      <c r="D26" s="6">
        <v>500</v>
      </c>
      <c r="E26" s="8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>
        <v>130</v>
      </c>
      <c r="P26">
        <v>46.43</v>
      </c>
      <c r="Q26" s="10" t="s">
        <v>8322</v>
      </c>
      <c r="R26" t="s">
        <v>8323</v>
      </c>
      <c r="S26" s="16">
        <v>42053.733078703706</v>
      </c>
      <c r="T26" s="16">
        <v>42063.207638888889</v>
      </c>
    </row>
    <row r="27" spans="1:20" ht="64" x14ac:dyDescent="0.2">
      <c r="A27">
        <v>3461</v>
      </c>
      <c r="B27" s="3" t="s">
        <v>3460</v>
      </c>
      <c r="C27" s="3" t="s">
        <v>7571</v>
      </c>
      <c r="D27" s="6">
        <v>500</v>
      </c>
      <c r="E27" s="8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>
        <v>139</v>
      </c>
      <c r="P27">
        <v>57.92</v>
      </c>
      <c r="Q27" s="10" t="s">
        <v>8322</v>
      </c>
      <c r="R27" t="s">
        <v>8323</v>
      </c>
      <c r="S27" s="16">
        <v>42643.632858796293</v>
      </c>
      <c r="T27" s="16">
        <v>42672.125</v>
      </c>
    </row>
    <row r="28" spans="1:20" ht="64" x14ac:dyDescent="0.2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8322</v>
      </c>
      <c r="R28" t="s">
        <v>8323</v>
      </c>
      <c r="S28" s="16">
        <v>42121.249814814815</v>
      </c>
      <c r="T28" s="16">
        <v>42142.249814814815</v>
      </c>
    </row>
    <row r="29" spans="1:20" ht="64" x14ac:dyDescent="0.2">
      <c r="A29">
        <v>3514</v>
      </c>
      <c r="B29" s="3" t="s">
        <v>3513</v>
      </c>
      <c r="C29" s="3" t="s">
        <v>7624</v>
      </c>
      <c r="D29" s="6">
        <v>500</v>
      </c>
      <c r="E29" s="8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>
        <v>110</v>
      </c>
      <c r="P29">
        <v>55</v>
      </c>
      <c r="Q29" s="10" t="s">
        <v>8322</v>
      </c>
      <c r="R29" t="s">
        <v>8323</v>
      </c>
      <c r="S29" s="16">
        <v>42020.846666666665</v>
      </c>
      <c r="T29" s="16">
        <v>42037.207638888889</v>
      </c>
    </row>
    <row r="30" spans="1:20" ht="64" x14ac:dyDescent="0.2">
      <c r="A30">
        <v>3525</v>
      </c>
      <c r="B30" s="3" t="s">
        <v>3524</v>
      </c>
      <c r="C30" s="3" t="s">
        <v>7635</v>
      </c>
      <c r="D30" s="6">
        <v>500</v>
      </c>
      <c r="E30" s="8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>
        <v>106</v>
      </c>
      <c r="P30">
        <v>75.709999999999994</v>
      </c>
      <c r="Q30" s="10" t="s">
        <v>8322</v>
      </c>
      <c r="R30" t="s">
        <v>8323</v>
      </c>
      <c r="S30" s="16">
        <v>42214.6956712963</v>
      </c>
      <c r="T30" s="16">
        <v>42225.666666666672</v>
      </c>
    </row>
    <row r="31" spans="1:20" ht="64" x14ac:dyDescent="0.2">
      <c r="A31">
        <v>3529</v>
      </c>
      <c r="B31" s="3" t="s">
        <v>3528</v>
      </c>
      <c r="C31" s="3" t="s">
        <v>7639</v>
      </c>
      <c r="D31" s="6">
        <v>500</v>
      </c>
      <c r="E31" s="8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>
        <v>132</v>
      </c>
      <c r="P31">
        <v>36.67</v>
      </c>
      <c r="Q31" s="10" t="s">
        <v>8322</v>
      </c>
      <c r="R31" t="s">
        <v>8323</v>
      </c>
      <c r="S31" s="16">
        <v>42177.761782407411</v>
      </c>
      <c r="T31" s="16">
        <v>42198.041666666672</v>
      </c>
    </row>
    <row r="32" spans="1:20" ht="64" x14ac:dyDescent="0.2">
      <c r="A32">
        <v>3533</v>
      </c>
      <c r="B32" s="3" t="s">
        <v>3532</v>
      </c>
      <c r="C32" s="3" t="s">
        <v>7643</v>
      </c>
      <c r="D32" s="6">
        <v>500</v>
      </c>
      <c r="E32" s="8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>
        <v>126</v>
      </c>
      <c r="P32">
        <v>78.88</v>
      </c>
      <c r="Q32" s="10" t="s">
        <v>8322</v>
      </c>
      <c r="R32" t="s">
        <v>8323</v>
      </c>
      <c r="S32" s="16">
        <v>42289.761192129634</v>
      </c>
      <c r="T32" s="16">
        <v>42319.802858796291</v>
      </c>
    </row>
    <row r="33" spans="1:20" ht="64" x14ac:dyDescent="0.2">
      <c r="A33">
        <v>3599</v>
      </c>
      <c r="B33" s="3" t="s">
        <v>3598</v>
      </c>
      <c r="C33" s="3" t="s">
        <v>7709</v>
      </c>
      <c r="D33" s="6">
        <v>500</v>
      </c>
      <c r="E33" s="8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>
        <v>202</v>
      </c>
      <c r="P33">
        <v>59.41</v>
      </c>
      <c r="Q33" s="10" t="s">
        <v>8322</v>
      </c>
      <c r="R33" t="s">
        <v>8323</v>
      </c>
      <c r="S33" s="16">
        <v>42220.79487268519</v>
      </c>
      <c r="T33" s="16">
        <v>42246</v>
      </c>
    </row>
    <row r="34" spans="1:20" ht="48" x14ac:dyDescent="0.2">
      <c r="A34">
        <v>3651</v>
      </c>
      <c r="B34" s="3" t="s">
        <v>3649</v>
      </c>
      <c r="C34" s="3" t="s">
        <v>7761</v>
      </c>
      <c r="D34" s="6">
        <v>500</v>
      </c>
      <c r="E34" s="8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104</v>
      </c>
      <c r="P34">
        <v>57.78</v>
      </c>
      <c r="Q34" s="10" t="s">
        <v>8322</v>
      </c>
      <c r="R34" t="s">
        <v>8323</v>
      </c>
      <c r="S34" s="16">
        <v>41828.646319444444</v>
      </c>
      <c r="T34" s="16">
        <v>41861.665972222225</v>
      </c>
    </row>
    <row r="35" spans="1:20" ht="32" x14ac:dyDescent="0.2">
      <c r="A35">
        <v>3700</v>
      </c>
      <c r="B35" s="3" t="s">
        <v>3697</v>
      </c>
      <c r="C35" s="3" t="s">
        <v>7810</v>
      </c>
      <c r="D35" s="6">
        <v>500</v>
      </c>
      <c r="E35" s="8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>
        <v>121</v>
      </c>
      <c r="P35">
        <v>33.67</v>
      </c>
      <c r="Q35" s="10" t="s">
        <v>8322</v>
      </c>
      <c r="R35" t="s">
        <v>8323</v>
      </c>
      <c r="S35" s="16">
        <v>41882.585648148146</v>
      </c>
      <c r="T35" s="16">
        <v>41912.666666666664</v>
      </c>
    </row>
    <row r="36" spans="1:20" ht="32" x14ac:dyDescent="0.2">
      <c r="A36">
        <v>3711</v>
      </c>
      <c r="B36" s="3" t="s">
        <v>3708</v>
      </c>
      <c r="C36" s="3" t="s">
        <v>7821</v>
      </c>
      <c r="D36" s="6">
        <v>500</v>
      </c>
      <c r="E36" s="8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>
        <v>114</v>
      </c>
      <c r="P36">
        <v>27.14</v>
      </c>
      <c r="Q36" s="10" t="s">
        <v>8322</v>
      </c>
      <c r="R36" t="s">
        <v>8323</v>
      </c>
      <c r="S36" s="16">
        <v>41779.724224537036</v>
      </c>
      <c r="T36" s="16">
        <v>41805.666666666664</v>
      </c>
    </row>
    <row r="37" spans="1:20" ht="64" x14ac:dyDescent="0.2">
      <c r="A37">
        <v>3829</v>
      </c>
      <c r="B37" s="3" t="s">
        <v>3826</v>
      </c>
      <c r="C37" s="3" t="s">
        <v>7938</v>
      </c>
      <c r="D37" s="6">
        <v>500</v>
      </c>
      <c r="E37" s="8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62.63</v>
      </c>
      <c r="Q37" s="10" t="s">
        <v>8322</v>
      </c>
      <c r="R37" t="s">
        <v>8323</v>
      </c>
      <c r="S37" s="16">
        <v>42593.865405092598</v>
      </c>
      <c r="T37" s="16">
        <v>42613.865405092598</v>
      </c>
    </row>
    <row r="38" spans="1:20" ht="64" x14ac:dyDescent="0.2">
      <c r="A38">
        <v>3831</v>
      </c>
      <c r="B38" s="3" t="s">
        <v>3828</v>
      </c>
      <c r="C38" s="3" t="s">
        <v>7940</v>
      </c>
      <c r="D38" s="6">
        <v>500</v>
      </c>
      <c r="E38" s="8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>
        <v>106</v>
      </c>
      <c r="P38">
        <v>58.9</v>
      </c>
      <c r="Q38" s="10" t="s">
        <v>8322</v>
      </c>
      <c r="R38" t="s">
        <v>8323</v>
      </c>
      <c r="S38" s="16">
        <v>41927.848900462966</v>
      </c>
      <c r="T38" s="16">
        <v>41948.890567129631</v>
      </c>
    </row>
    <row r="39" spans="1:20" ht="64" x14ac:dyDescent="0.2">
      <c r="A39">
        <v>3539</v>
      </c>
      <c r="B39" s="3" t="s">
        <v>3538</v>
      </c>
      <c r="C39" s="3" t="s">
        <v>7649</v>
      </c>
      <c r="D39" s="6">
        <v>600</v>
      </c>
      <c r="E39" s="8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>
        <v>120</v>
      </c>
      <c r="P39">
        <v>55.23</v>
      </c>
      <c r="Q39" s="10" t="s">
        <v>8322</v>
      </c>
      <c r="R39" t="s">
        <v>8323</v>
      </c>
      <c r="S39" s="16">
        <v>42600.756041666667</v>
      </c>
      <c r="T39" s="16">
        <v>42621.756041666667</v>
      </c>
    </row>
    <row r="40" spans="1:20" ht="64" x14ac:dyDescent="0.2">
      <c r="A40">
        <v>3577</v>
      </c>
      <c r="B40" s="3" t="s">
        <v>3576</v>
      </c>
      <c r="C40" s="3" t="s">
        <v>7687</v>
      </c>
      <c r="D40" s="6">
        <v>600</v>
      </c>
      <c r="E40" s="8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>
        <v>130</v>
      </c>
      <c r="P40">
        <v>28.89</v>
      </c>
      <c r="Q40" s="10" t="s">
        <v>8322</v>
      </c>
      <c r="R40" t="s">
        <v>8323</v>
      </c>
      <c r="S40" s="16">
        <v>42093.786840277782</v>
      </c>
      <c r="T40" s="16">
        <v>42120.26944444445</v>
      </c>
    </row>
    <row r="41" spans="1:20" ht="48" x14ac:dyDescent="0.2">
      <c r="A41">
        <v>2824</v>
      </c>
      <c r="B41" s="3" t="s">
        <v>2824</v>
      </c>
      <c r="C41" s="3" t="s">
        <v>6934</v>
      </c>
      <c r="D41" s="6">
        <v>650</v>
      </c>
      <c r="E41" s="8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>
        <v>117</v>
      </c>
      <c r="P41">
        <v>50.67</v>
      </c>
      <c r="Q41" s="10" t="s">
        <v>8322</v>
      </c>
      <c r="R41" t="s">
        <v>8323</v>
      </c>
      <c r="S41" s="16">
        <v>42136.270787037036</v>
      </c>
      <c r="T41" s="16">
        <v>42168.071527777778</v>
      </c>
    </row>
    <row r="42" spans="1:20" ht="64" x14ac:dyDescent="0.2">
      <c r="A42">
        <v>3451</v>
      </c>
      <c r="B42" s="3" t="s">
        <v>3450</v>
      </c>
      <c r="C42" s="3" t="s">
        <v>7561</v>
      </c>
      <c r="D42" s="6">
        <v>650</v>
      </c>
      <c r="E42" s="8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>
        <v>101</v>
      </c>
      <c r="P42">
        <v>41.13</v>
      </c>
      <c r="Q42" s="10" t="s">
        <v>8322</v>
      </c>
      <c r="R42" t="s">
        <v>8323</v>
      </c>
      <c r="S42" s="16">
        <v>42088.723692129628</v>
      </c>
      <c r="T42" s="16">
        <v>42115.723692129628</v>
      </c>
    </row>
    <row r="43" spans="1:20" ht="48" x14ac:dyDescent="0.2">
      <c r="A43">
        <v>2795</v>
      </c>
      <c r="B43" s="3" t="s">
        <v>2795</v>
      </c>
      <c r="C43" s="3" t="s">
        <v>6905</v>
      </c>
      <c r="D43" s="6">
        <v>700</v>
      </c>
      <c r="E43" s="8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>
        <v>104</v>
      </c>
      <c r="P43">
        <v>36.5</v>
      </c>
      <c r="Q43" s="10" t="s">
        <v>8322</v>
      </c>
      <c r="R43" t="s">
        <v>8323</v>
      </c>
      <c r="S43" s="16">
        <v>41780.525937500002</v>
      </c>
      <c r="T43" s="16">
        <v>41796.958333333336</v>
      </c>
    </row>
    <row r="44" spans="1:20" ht="64" x14ac:dyDescent="0.2">
      <c r="A44">
        <v>3591</v>
      </c>
      <c r="B44" s="3" t="s">
        <v>3590</v>
      </c>
      <c r="C44" s="3" t="s">
        <v>7701</v>
      </c>
      <c r="D44" s="6">
        <v>700</v>
      </c>
      <c r="E44" s="8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>
        <v>175</v>
      </c>
      <c r="P44">
        <v>68.06</v>
      </c>
      <c r="Q44" s="10" t="s">
        <v>8322</v>
      </c>
      <c r="R44" t="s">
        <v>8323</v>
      </c>
      <c r="S44" s="16">
        <v>42003.948425925926</v>
      </c>
      <c r="T44" s="16">
        <v>42028.207638888889</v>
      </c>
    </row>
    <row r="45" spans="1:20" ht="64" x14ac:dyDescent="0.2">
      <c r="A45">
        <v>3708</v>
      </c>
      <c r="B45" s="3" t="s">
        <v>3705</v>
      </c>
      <c r="C45" s="3" t="s">
        <v>7818</v>
      </c>
      <c r="D45" s="6">
        <v>700</v>
      </c>
      <c r="E45" s="8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>
        <v>300</v>
      </c>
      <c r="P45">
        <v>53.85</v>
      </c>
      <c r="Q45" s="10" t="s">
        <v>8322</v>
      </c>
      <c r="R45" t="s">
        <v>8323</v>
      </c>
      <c r="S45" s="16">
        <v>41810.142199074071</v>
      </c>
      <c r="T45" s="16">
        <v>41824.142199074071</v>
      </c>
    </row>
    <row r="46" spans="1:20" ht="64" x14ac:dyDescent="0.2">
      <c r="A46">
        <v>2978</v>
      </c>
      <c r="B46" s="3" t="s">
        <v>2978</v>
      </c>
      <c r="C46" s="3" t="s">
        <v>7088</v>
      </c>
      <c r="D46" s="6">
        <v>750</v>
      </c>
      <c r="E46" s="8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v>129</v>
      </c>
      <c r="P46">
        <v>60.69</v>
      </c>
      <c r="Q46" s="10" t="s">
        <v>8322</v>
      </c>
      <c r="R46" t="s">
        <v>8323</v>
      </c>
      <c r="S46" s="16">
        <v>41922.640590277777</v>
      </c>
      <c r="T46" s="16">
        <v>41932.249305555553</v>
      </c>
    </row>
    <row r="47" spans="1:20" ht="64" x14ac:dyDescent="0.2">
      <c r="A47">
        <v>3165</v>
      </c>
      <c r="B47" s="3" t="s">
        <v>3165</v>
      </c>
      <c r="C47" s="3" t="s">
        <v>7275</v>
      </c>
      <c r="D47" s="6">
        <v>750</v>
      </c>
      <c r="E47" s="8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>
        <v>163</v>
      </c>
      <c r="P47">
        <v>58.1</v>
      </c>
      <c r="Q47" s="10" t="s">
        <v>8322</v>
      </c>
      <c r="R47" t="s">
        <v>8323</v>
      </c>
      <c r="S47" s="16">
        <v>40644.159259259257</v>
      </c>
      <c r="T47" s="16">
        <v>40666.165972222225</v>
      </c>
    </row>
    <row r="48" spans="1:20" ht="64" x14ac:dyDescent="0.2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0" t="s">
        <v>8322</v>
      </c>
      <c r="R48" t="s">
        <v>8323</v>
      </c>
      <c r="S48" s="16">
        <v>42219.180393518516</v>
      </c>
      <c r="T48" s="16">
        <v>42249.180393518516</v>
      </c>
    </row>
    <row r="49" spans="1:20" ht="48" x14ac:dyDescent="0.2">
      <c r="A49">
        <v>3449</v>
      </c>
      <c r="B49" s="3" t="s">
        <v>3448</v>
      </c>
      <c r="C49" s="3" t="s">
        <v>7559</v>
      </c>
      <c r="D49" s="6">
        <v>800</v>
      </c>
      <c r="E49" s="8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>
        <v>171</v>
      </c>
      <c r="P49">
        <v>68.25</v>
      </c>
      <c r="Q49" s="10" t="s">
        <v>8322</v>
      </c>
      <c r="R49" t="s">
        <v>8323</v>
      </c>
      <c r="S49" s="16">
        <v>42532.052523148144</v>
      </c>
      <c r="T49" s="16">
        <v>42560.166666666672</v>
      </c>
    </row>
    <row r="50" spans="1:20" ht="64" x14ac:dyDescent="0.2">
      <c r="A50">
        <v>3664</v>
      </c>
      <c r="B50" s="3" t="s">
        <v>3661</v>
      </c>
      <c r="C50" s="3" t="s">
        <v>7774</v>
      </c>
      <c r="D50" s="6">
        <v>800</v>
      </c>
      <c r="E50" s="8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>
        <v>109</v>
      </c>
      <c r="P50">
        <v>46.05</v>
      </c>
      <c r="Q50" s="10" t="s">
        <v>8322</v>
      </c>
      <c r="R50" t="s">
        <v>8323</v>
      </c>
      <c r="S50" s="16">
        <v>42523.248715277776</v>
      </c>
      <c r="T50" s="16">
        <v>42537.248715277776</v>
      </c>
    </row>
    <row r="51" spans="1:20" ht="64" x14ac:dyDescent="0.2">
      <c r="A51">
        <v>3676</v>
      </c>
      <c r="B51" s="3" t="s">
        <v>3673</v>
      </c>
      <c r="C51" s="3" t="s">
        <v>7786</v>
      </c>
      <c r="D51" s="6">
        <v>800</v>
      </c>
      <c r="E51" s="8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>
        <v>129</v>
      </c>
      <c r="P51">
        <v>64.38</v>
      </c>
      <c r="Q51" s="10" t="s">
        <v>8322</v>
      </c>
      <c r="R51" t="s">
        <v>8323</v>
      </c>
      <c r="S51" s="16">
        <v>41876.815787037034</v>
      </c>
      <c r="T51" s="16">
        <v>41894.815787037034</v>
      </c>
    </row>
    <row r="52" spans="1:20" ht="64" x14ac:dyDescent="0.2">
      <c r="A52">
        <v>3716</v>
      </c>
      <c r="B52" s="3" t="s">
        <v>3713</v>
      </c>
      <c r="C52" s="3" t="s">
        <v>7826</v>
      </c>
      <c r="D52" s="6">
        <v>800</v>
      </c>
      <c r="E52" s="8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>
        <v>156</v>
      </c>
      <c r="P52">
        <v>51.92</v>
      </c>
      <c r="Q52" s="10" t="s">
        <v>8322</v>
      </c>
      <c r="R52" t="s">
        <v>8323</v>
      </c>
      <c r="S52" s="16">
        <v>42360.887835648144</v>
      </c>
      <c r="T52" s="16">
        <v>42390.887835648144</v>
      </c>
    </row>
    <row r="53" spans="1:20" ht="48" x14ac:dyDescent="0.2">
      <c r="A53">
        <v>3836</v>
      </c>
      <c r="B53" s="3" t="s">
        <v>3833</v>
      </c>
      <c r="C53" s="3" t="s">
        <v>7945</v>
      </c>
      <c r="D53" s="6">
        <v>800</v>
      </c>
      <c r="E53" s="8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>
        <v>113</v>
      </c>
      <c r="P53">
        <v>64.290000000000006</v>
      </c>
      <c r="Q53" s="10" t="s">
        <v>8322</v>
      </c>
      <c r="R53" t="s">
        <v>8323</v>
      </c>
      <c r="S53" s="16">
        <v>42553.926527777774</v>
      </c>
      <c r="T53" s="16">
        <v>42585.172916666663</v>
      </c>
    </row>
    <row r="54" spans="1:20" ht="64" x14ac:dyDescent="0.2">
      <c r="A54">
        <v>3726</v>
      </c>
      <c r="B54" s="3" t="s">
        <v>3723</v>
      </c>
      <c r="C54" s="3" t="s">
        <v>7836</v>
      </c>
      <c r="D54" s="6">
        <v>850</v>
      </c>
      <c r="E54" s="8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>
        <v>339</v>
      </c>
      <c r="P54">
        <v>62.59</v>
      </c>
      <c r="Q54" s="10" t="s">
        <v>8322</v>
      </c>
      <c r="R54" t="s">
        <v>8323</v>
      </c>
      <c r="S54" s="16">
        <v>42462.140868055561</v>
      </c>
      <c r="T54" s="16">
        <v>42489.875</v>
      </c>
    </row>
    <row r="55" spans="1:20" ht="64" x14ac:dyDescent="0.2">
      <c r="A55">
        <v>3510</v>
      </c>
      <c r="B55" s="3" t="s">
        <v>3509</v>
      </c>
      <c r="C55" s="3" t="s">
        <v>7620</v>
      </c>
      <c r="D55" s="6">
        <v>900</v>
      </c>
      <c r="E55" s="8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>
        <v>101</v>
      </c>
      <c r="P55">
        <v>60.33</v>
      </c>
      <c r="Q55" s="10" t="s">
        <v>8322</v>
      </c>
      <c r="R55" t="s">
        <v>8323</v>
      </c>
      <c r="S55" s="16">
        <v>41802.62090277778</v>
      </c>
      <c r="T55" s="16">
        <v>41822.62090277778</v>
      </c>
    </row>
    <row r="56" spans="1:20" ht="64" x14ac:dyDescent="0.2">
      <c r="A56">
        <v>3565</v>
      </c>
      <c r="B56" s="3" t="s">
        <v>3564</v>
      </c>
      <c r="C56" s="3" t="s">
        <v>7675</v>
      </c>
      <c r="D56" s="6">
        <v>900</v>
      </c>
      <c r="E56" s="8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>
        <v>131</v>
      </c>
      <c r="P56">
        <v>97.92</v>
      </c>
      <c r="Q56" s="10" t="s">
        <v>8322</v>
      </c>
      <c r="R56" t="s">
        <v>8323</v>
      </c>
      <c r="S56" s="16">
        <v>41974.743148148147</v>
      </c>
      <c r="T56" s="16">
        <v>42004.743148148147</v>
      </c>
    </row>
    <row r="57" spans="1:20" ht="64" x14ac:dyDescent="0.2">
      <c r="A57">
        <v>3580</v>
      </c>
      <c r="B57" s="3" t="s">
        <v>3579</v>
      </c>
      <c r="C57" s="3" t="s">
        <v>7690</v>
      </c>
      <c r="D57" s="6">
        <v>900</v>
      </c>
      <c r="E57" s="8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s="10" t="s">
        <v>8322</v>
      </c>
      <c r="R57" t="s">
        <v>8323</v>
      </c>
      <c r="S57" s="16">
        <v>42026.176180555558</v>
      </c>
      <c r="T57" s="16">
        <v>42064.207638888889</v>
      </c>
    </row>
    <row r="58" spans="1:20" ht="64" x14ac:dyDescent="0.2">
      <c r="A58">
        <v>3532</v>
      </c>
      <c r="B58" s="3" t="s">
        <v>3531</v>
      </c>
      <c r="C58" s="3" t="s">
        <v>7642</v>
      </c>
      <c r="D58" s="6">
        <v>960</v>
      </c>
      <c r="E58" s="8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>
        <v>119</v>
      </c>
      <c r="P58">
        <v>42.3</v>
      </c>
      <c r="Q58" s="10" t="s">
        <v>8322</v>
      </c>
      <c r="R58" t="s">
        <v>8323</v>
      </c>
      <c r="S58" s="16">
        <v>41884.599849537037</v>
      </c>
      <c r="T58" s="16">
        <v>41900.165972222225</v>
      </c>
    </row>
    <row r="59" spans="1:20" ht="64" x14ac:dyDescent="0.2">
      <c r="A59">
        <v>3458</v>
      </c>
      <c r="B59" s="3" t="s">
        <v>3457</v>
      </c>
      <c r="C59" s="3" t="s">
        <v>7568</v>
      </c>
      <c r="D59" s="6">
        <v>978</v>
      </c>
      <c r="E59" s="8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>
        <v>124</v>
      </c>
      <c r="P59">
        <v>45.04</v>
      </c>
      <c r="Q59" s="10" t="s">
        <v>8322</v>
      </c>
      <c r="R59" t="s">
        <v>8323</v>
      </c>
      <c r="S59" s="16">
        <v>42011.202581018515</v>
      </c>
      <c r="T59" s="16">
        <v>42038.185416666667</v>
      </c>
    </row>
    <row r="60" spans="1:20" ht="48" x14ac:dyDescent="0.2">
      <c r="A60">
        <v>2782</v>
      </c>
      <c r="B60" s="3" t="s">
        <v>2782</v>
      </c>
      <c r="C60" s="3" t="s">
        <v>6892</v>
      </c>
      <c r="D60" s="6">
        <v>1000</v>
      </c>
      <c r="E60" s="8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>
        <v>120</v>
      </c>
      <c r="P60">
        <v>66.67</v>
      </c>
      <c r="Q60" s="10" t="s">
        <v>8322</v>
      </c>
      <c r="R60" t="s">
        <v>8323</v>
      </c>
      <c r="S60" s="16">
        <v>42026.924976851849</v>
      </c>
      <c r="T60" s="16">
        <v>42052.207638888889</v>
      </c>
    </row>
    <row r="61" spans="1:20" ht="64" x14ac:dyDescent="0.2">
      <c r="A61">
        <v>2787</v>
      </c>
      <c r="B61" s="3" t="s">
        <v>2787</v>
      </c>
      <c r="C61" s="3" t="s">
        <v>6897</v>
      </c>
      <c r="D61" s="6">
        <v>1000</v>
      </c>
      <c r="E61" s="8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>
        <v>120</v>
      </c>
      <c r="P61">
        <v>31.5</v>
      </c>
      <c r="Q61" s="10" t="s">
        <v>8322</v>
      </c>
      <c r="R61" t="s">
        <v>8323</v>
      </c>
      <c r="S61" s="16">
        <v>41808.198518518519</v>
      </c>
      <c r="T61" s="16">
        <v>41838.198518518519</v>
      </c>
    </row>
    <row r="62" spans="1:20" ht="64" x14ac:dyDescent="0.2">
      <c r="A62">
        <v>2962</v>
      </c>
      <c r="B62" s="3" t="s">
        <v>2962</v>
      </c>
      <c r="C62" s="3" t="s">
        <v>7072</v>
      </c>
      <c r="D62" s="6">
        <v>1000</v>
      </c>
      <c r="E62" s="8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>
        <v>122</v>
      </c>
      <c r="P62">
        <v>60.9</v>
      </c>
      <c r="Q62" s="10" t="s">
        <v>8322</v>
      </c>
      <c r="R62" t="s">
        <v>8323</v>
      </c>
      <c r="S62" s="16">
        <v>42036.24428240741</v>
      </c>
      <c r="T62" s="16">
        <v>42064.290972222225</v>
      </c>
    </row>
    <row r="63" spans="1:20" ht="64" x14ac:dyDescent="0.2">
      <c r="A63">
        <v>3231</v>
      </c>
      <c r="B63" s="3" t="s">
        <v>3231</v>
      </c>
      <c r="C63" s="3" t="s">
        <v>7341</v>
      </c>
      <c r="D63" s="6">
        <v>1000</v>
      </c>
      <c r="E63" s="8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>
        <v>161</v>
      </c>
      <c r="P63">
        <v>57.5</v>
      </c>
      <c r="Q63" s="10" t="s">
        <v>8322</v>
      </c>
      <c r="R63" t="s">
        <v>8323</v>
      </c>
      <c r="S63" s="16">
        <v>42446.943831018521</v>
      </c>
      <c r="T63" s="16">
        <v>42476.943831018521</v>
      </c>
    </row>
    <row r="64" spans="1:20" ht="48" x14ac:dyDescent="0.2">
      <c r="A64">
        <v>3232</v>
      </c>
      <c r="B64" s="3" t="s">
        <v>3232</v>
      </c>
      <c r="C64" s="3" t="s">
        <v>7342</v>
      </c>
      <c r="D64" s="6">
        <v>1000</v>
      </c>
      <c r="E64" s="8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>
        <v>131</v>
      </c>
      <c r="P64">
        <v>50.46</v>
      </c>
      <c r="Q64" s="10" t="s">
        <v>8322</v>
      </c>
      <c r="R64" t="s">
        <v>8323</v>
      </c>
      <c r="S64" s="16">
        <v>42463.81385416667</v>
      </c>
      <c r="T64" s="16">
        <v>42494.165972222225</v>
      </c>
    </row>
    <row r="65" spans="1:20" ht="64" x14ac:dyDescent="0.2">
      <c r="A65">
        <v>3307</v>
      </c>
      <c r="B65" s="3" t="s">
        <v>3307</v>
      </c>
      <c r="C65" s="3" t="s">
        <v>7417</v>
      </c>
      <c r="D65" s="6">
        <v>1000</v>
      </c>
      <c r="E65" s="8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>
        <v>107</v>
      </c>
      <c r="P65">
        <v>53.34</v>
      </c>
      <c r="Q65" s="10" t="s">
        <v>8322</v>
      </c>
      <c r="R65" t="s">
        <v>8323</v>
      </c>
      <c r="S65" s="16">
        <v>42475.057164351849</v>
      </c>
      <c r="T65" s="16">
        <v>42505.057164351849</v>
      </c>
    </row>
    <row r="66" spans="1:20" ht="64" x14ac:dyDescent="0.2">
      <c r="A66">
        <v>3349</v>
      </c>
      <c r="B66" s="3" t="s">
        <v>3348</v>
      </c>
      <c r="C66" s="3" t="s">
        <v>7459</v>
      </c>
      <c r="D66" s="6">
        <v>1000</v>
      </c>
      <c r="E66" s="8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>
        <v>153</v>
      </c>
      <c r="P66">
        <v>109.57</v>
      </c>
      <c r="Q66" s="10" t="s">
        <v>8322</v>
      </c>
      <c r="R66" t="s">
        <v>8323</v>
      </c>
      <c r="S66" s="16">
        <v>42513.110787037032</v>
      </c>
      <c r="T66" s="16">
        <v>42534.708333333328</v>
      </c>
    </row>
    <row r="67" spans="1:20" ht="48" x14ac:dyDescent="0.2">
      <c r="A67">
        <v>3368</v>
      </c>
      <c r="B67" s="3" t="s">
        <v>3367</v>
      </c>
      <c r="C67" s="3" t="s">
        <v>7478</v>
      </c>
      <c r="D67" s="6">
        <v>1000</v>
      </c>
      <c r="E67" s="8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>
        <v>105</v>
      </c>
      <c r="P67">
        <v>45.48</v>
      </c>
      <c r="Q67" s="10" t="s">
        <v>8322</v>
      </c>
      <c r="R67" t="s">
        <v>8323</v>
      </c>
      <c r="S67" s="16">
        <v>41969.199756944443</v>
      </c>
      <c r="T67" s="16">
        <v>42005.208333333328</v>
      </c>
    </row>
    <row r="68" spans="1:20" ht="48" x14ac:dyDescent="0.2">
      <c r="A68">
        <v>3372</v>
      </c>
      <c r="B68" s="3" t="s">
        <v>3371</v>
      </c>
      <c r="C68" s="3" t="s">
        <v>7482</v>
      </c>
      <c r="D68" s="6">
        <v>1000</v>
      </c>
      <c r="E68" s="8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>
        <v>104</v>
      </c>
      <c r="P68">
        <v>38.33</v>
      </c>
      <c r="Q68" s="10" t="s">
        <v>8322</v>
      </c>
      <c r="R68" t="s">
        <v>8323</v>
      </c>
      <c r="S68" s="16">
        <v>41855.548101851848</v>
      </c>
      <c r="T68" s="16">
        <v>41876.207638888889</v>
      </c>
    </row>
    <row r="69" spans="1:20" ht="64" x14ac:dyDescent="0.2">
      <c r="A69">
        <v>3435</v>
      </c>
      <c r="B69" s="3" t="s">
        <v>3434</v>
      </c>
      <c r="C69" s="3" t="s">
        <v>7545</v>
      </c>
      <c r="D69" s="6">
        <v>1000</v>
      </c>
      <c r="E69" s="8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>
        <v>112</v>
      </c>
      <c r="P69">
        <v>58.95</v>
      </c>
      <c r="Q69" s="10" t="s">
        <v>8322</v>
      </c>
      <c r="R69" t="s">
        <v>8323</v>
      </c>
      <c r="S69" s="16">
        <v>42572.61681712963</v>
      </c>
      <c r="T69" s="16">
        <v>42589.125</v>
      </c>
    </row>
    <row r="70" spans="1:20" ht="64" x14ac:dyDescent="0.2">
      <c r="A70">
        <v>3443</v>
      </c>
      <c r="B70" s="3" t="s">
        <v>3442</v>
      </c>
      <c r="C70" s="3" t="s">
        <v>7553</v>
      </c>
      <c r="D70" s="6">
        <v>1000</v>
      </c>
      <c r="E70" s="8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>
        <v>186</v>
      </c>
      <c r="P70">
        <v>41.22</v>
      </c>
      <c r="Q70" s="10" t="s">
        <v>8322</v>
      </c>
      <c r="R70" t="s">
        <v>8323</v>
      </c>
      <c r="S70" s="16">
        <v>41861.524837962963</v>
      </c>
      <c r="T70" s="16">
        <v>41891.524837962963</v>
      </c>
    </row>
    <row r="71" spans="1:20" ht="32" x14ac:dyDescent="0.2">
      <c r="A71">
        <v>3447</v>
      </c>
      <c r="B71" s="3" t="s">
        <v>3446</v>
      </c>
      <c r="C71" s="3" t="s">
        <v>7557</v>
      </c>
      <c r="D71" s="6">
        <v>1000</v>
      </c>
      <c r="E71" s="8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>
        <v>108</v>
      </c>
      <c r="P71">
        <v>77</v>
      </c>
      <c r="Q71" s="10" t="s">
        <v>8322</v>
      </c>
      <c r="R71" t="s">
        <v>8323</v>
      </c>
      <c r="S71" s="16">
        <v>42402.889027777783</v>
      </c>
      <c r="T71" s="16">
        <v>42447.847361111111</v>
      </c>
    </row>
    <row r="72" spans="1:20" ht="64" x14ac:dyDescent="0.2">
      <c r="A72">
        <v>3452</v>
      </c>
      <c r="B72" s="3" t="s">
        <v>3451</v>
      </c>
      <c r="C72" s="3" t="s">
        <v>7562</v>
      </c>
      <c r="D72" s="6">
        <v>1000</v>
      </c>
      <c r="E72" s="8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>
        <v>153</v>
      </c>
      <c r="P72">
        <v>41.41</v>
      </c>
      <c r="Q72" s="10" t="s">
        <v>8322</v>
      </c>
      <c r="R72" t="s">
        <v>8323</v>
      </c>
      <c r="S72" s="16">
        <v>41820.639189814814</v>
      </c>
      <c r="T72" s="16">
        <v>41843.165972222225</v>
      </c>
    </row>
    <row r="73" spans="1:20" ht="64" x14ac:dyDescent="0.2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s="10" t="s">
        <v>8322</v>
      </c>
      <c r="R73" t="s">
        <v>8323</v>
      </c>
      <c r="S73" s="16">
        <v>42443.802361111113</v>
      </c>
      <c r="T73" s="16">
        <v>42473.802361111113</v>
      </c>
    </row>
    <row r="74" spans="1:20" ht="64" x14ac:dyDescent="0.2">
      <c r="A74">
        <v>3500</v>
      </c>
      <c r="B74" s="3" t="s">
        <v>3499</v>
      </c>
      <c r="C74" s="3" t="s">
        <v>7610</v>
      </c>
      <c r="D74" s="6">
        <v>1000</v>
      </c>
      <c r="E74" s="8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>
        <v>106</v>
      </c>
      <c r="P74">
        <v>25.31</v>
      </c>
      <c r="Q74" s="10" t="s">
        <v>8322</v>
      </c>
      <c r="R74" t="s">
        <v>8323</v>
      </c>
      <c r="S74" s="16">
        <v>42419.91942129629</v>
      </c>
      <c r="T74" s="16">
        <v>42436.207638888889</v>
      </c>
    </row>
    <row r="75" spans="1:20" ht="64" x14ac:dyDescent="0.2">
      <c r="A75">
        <v>3504</v>
      </c>
      <c r="B75" s="3" t="s">
        <v>3503</v>
      </c>
      <c r="C75" s="3" t="s">
        <v>7614</v>
      </c>
      <c r="D75" s="6">
        <v>1000</v>
      </c>
      <c r="E75" s="8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>
        <v>100</v>
      </c>
      <c r="P75">
        <v>125</v>
      </c>
      <c r="Q75" s="10" t="s">
        <v>8322</v>
      </c>
      <c r="R75" t="s">
        <v>8323</v>
      </c>
      <c r="S75" s="16">
        <v>42297.748738425929</v>
      </c>
      <c r="T75" s="16">
        <v>42327.790405092594</v>
      </c>
    </row>
    <row r="76" spans="1:20" ht="32" x14ac:dyDescent="0.2">
      <c r="A76">
        <v>3531</v>
      </c>
      <c r="B76" s="3" t="s">
        <v>3530</v>
      </c>
      <c r="C76" s="3" t="s">
        <v>7641</v>
      </c>
      <c r="D76" s="6">
        <v>1000</v>
      </c>
      <c r="E76" s="8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>
        <v>128</v>
      </c>
      <c r="P76">
        <v>49.23</v>
      </c>
      <c r="Q76" s="10" t="s">
        <v>8322</v>
      </c>
      <c r="R76" t="s">
        <v>8323</v>
      </c>
      <c r="S76" s="16">
        <v>42521.654328703706</v>
      </c>
      <c r="T76" s="16">
        <v>42551.654328703706</v>
      </c>
    </row>
    <row r="77" spans="1:20" ht="64" x14ac:dyDescent="0.2">
      <c r="A77">
        <v>3568</v>
      </c>
      <c r="B77" s="3" t="s">
        <v>3567</v>
      </c>
      <c r="C77" s="3" t="s">
        <v>7678</v>
      </c>
      <c r="D77" s="6">
        <v>1000</v>
      </c>
      <c r="E77" s="8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>
        <v>58.42</v>
      </c>
      <c r="Q77" s="10" t="s">
        <v>8322</v>
      </c>
      <c r="R77" t="s">
        <v>8323</v>
      </c>
      <c r="S77" s="16">
        <v>41869.740671296298</v>
      </c>
      <c r="T77" s="16">
        <v>41899.740671296298</v>
      </c>
    </row>
    <row r="78" spans="1:20" ht="48" x14ac:dyDescent="0.2">
      <c r="A78">
        <v>3582</v>
      </c>
      <c r="B78" s="3" t="s">
        <v>3581</v>
      </c>
      <c r="C78" s="3" t="s">
        <v>7692</v>
      </c>
      <c r="D78" s="6">
        <v>1000</v>
      </c>
      <c r="E78" s="8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>
        <v>287</v>
      </c>
      <c r="P78">
        <v>58.57</v>
      </c>
      <c r="Q78" s="10" t="s">
        <v>8322</v>
      </c>
      <c r="R78" t="s">
        <v>8323</v>
      </c>
      <c r="S78" s="16">
        <v>42451.095856481479</v>
      </c>
      <c r="T78" s="16">
        <v>42465.095856481479</v>
      </c>
    </row>
    <row r="79" spans="1:20" ht="48" x14ac:dyDescent="0.2">
      <c r="A79">
        <v>3598</v>
      </c>
      <c r="B79" s="3" t="s">
        <v>3597</v>
      </c>
      <c r="C79" s="3" t="s">
        <v>7708</v>
      </c>
      <c r="D79" s="6">
        <v>1000</v>
      </c>
      <c r="E79" s="8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>
        <v>110</v>
      </c>
      <c r="P79">
        <v>40.78</v>
      </c>
      <c r="Q79" s="10" t="s">
        <v>8322</v>
      </c>
      <c r="R79" t="s">
        <v>8323</v>
      </c>
      <c r="S79" s="16">
        <v>41866.79886574074</v>
      </c>
      <c r="T79" s="16">
        <v>41885.207638888889</v>
      </c>
    </row>
    <row r="80" spans="1:20" ht="64" x14ac:dyDescent="0.2">
      <c r="A80">
        <v>3619</v>
      </c>
      <c r="B80" s="3" t="s">
        <v>3617</v>
      </c>
      <c r="C80" s="3" t="s">
        <v>7729</v>
      </c>
      <c r="D80" s="6">
        <v>1000</v>
      </c>
      <c r="E80" s="8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>
        <v>113</v>
      </c>
      <c r="P80">
        <v>66.47</v>
      </c>
      <c r="Q80" s="10" t="s">
        <v>8322</v>
      </c>
      <c r="R80" t="s">
        <v>8323</v>
      </c>
      <c r="S80" s="16">
        <v>42661.132245370376</v>
      </c>
      <c r="T80" s="16">
        <v>42693.916666666672</v>
      </c>
    </row>
    <row r="81" spans="1:20" ht="48" x14ac:dyDescent="0.2">
      <c r="A81">
        <v>3622</v>
      </c>
      <c r="B81" s="3" t="s">
        <v>3620</v>
      </c>
      <c r="C81" s="3" t="s">
        <v>7732</v>
      </c>
      <c r="D81" s="6">
        <v>1000</v>
      </c>
      <c r="E81" s="8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>
        <v>100</v>
      </c>
      <c r="P81">
        <v>47.67</v>
      </c>
      <c r="Q81" s="10" t="s">
        <v>8322</v>
      </c>
      <c r="R81" t="s">
        <v>8323</v>
      </c>
      <c r="S81" s="16">
        <v>41877.221886574072</v>
      </c>
      <c r="T81" s="16">
        <v>41910.140972222223</v>
      </c>
    </row>
    <row r="82" spans="1:20" ht="64" x14ac:dyDescent="0.2">
      <c r="A82">
        <v>3668</v>
      </c>
      <c r="B82" s="3" t="s">
        <v>3665</v>
      </c>
      <c r="C82" s="3" t="s">
        <v>7778</v>
      </c>
      <c r="D82" s="6">
        <v>1000</v>
      </c>
      <c r="E82" s="8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>
        <v>104</v>
      </c>
      <c r="P82">
        <v>36.96</v>
      </c>
      <c r="Q82" s="10" t="s">
        <v>8322</v>
      </c>
      <c r="R82" t="s">
        <v>8323</v>
      </c>
      <c r="S82" s="16">
        <v>42185.556157407409</v>
      </c>
      <c r="T82" s="16">
        <v>42208.772916666669</v>
      </c>
    </row>
    <row r="83" spans="1:20" ht="64" x14ac:dyDescent="0.2">
      <c r="A83">
        <v>3681</v>
      </c>
      <c r="B83" s="3" t="s">
        <v>3678</v>
      </c>
      <c r="C83" s="3" t="s">
        <v>7791</v>
      </c>
      <c r="D83" s="6">
        <v>1000</v>
      </c>
      <c r="E83" s="8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>
        <v>112</v>
      </c>
      <c r="P83">
        <v>62.17</v>
      </c>
      <c r="Q83" s="10" t="s">
        <v>8322</v>
      </c>
      <c r="R83" t="s">
        <v>8323</v>
      </c>
      <c r="S83" s="16">
        <v>42374.651504629626</v>
      </c>
      <c r="T83" s="16">
        <v>42384.651504629626</v>
      </c>
    </row>
    <row r="84" spans="1:20" ht="32" x14ac:dyDescent="0.2">
      <c r="A84">
        <v>3692</v>
      </c>
      <c r="B84" s="3" t="s">
        <v>3689</v>
      </c>
      <c r="C84" s="3" t="s">
        <v>7802</v>
      </c>
      <c r="D84" s="6">
        <v>1000</v>
      </c>
      <c r="E84" s="8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>
        <v>126</v>
      </c>
      <c r="P84">
        <v>74.12</v>
      </c>
      <c r="Q84" s="10" t="s">
        <v>8322</v>
      </c>
      <c r="R84" t="s">
        <v>8323</v>
      </c>
      <c r="S84" s="16">
        <v>41891.96503472222</v>
      </c>
      <c r="T84" s="16">
        <v>41901</v>
      </c>
    </row>
    <row r="85" spans="1:20" ht="48" x14ac:dyDescent="0.2">
      <c r="A85">
        <v>3707</v>
      </c>
      <c r="B85" s="3" t="s">
        <v>3704</v>
      </c>
      <c r="C85" s="3" t="s">
        <v>7817</v>
      </c>
      <c r="D85" s="6">
        <v>1000</v>
      </c>
      <c r="E85" s="8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>
        <v>186</v>
      </c>
      <c r="P85">
        <v>80.87</v>
      </c>
      <c r="Q85" s="10" t="s">
        <v>8322</v>
      </c>
      <c r="R85" t="s">
        <v>8323</v>
      </c>
      <c r="S85" s="16">
        <v>42552.048356481479</v>
      </c>
      <c r="T85" s="16">
        <v>42573.226388888885</v>
      </c>
    </row>
    <row r="86" spans="1:20" ht="48" x14ac:dyDescent="0.2">
      <c r="A86">
        <v>3819</v>
      </c>
      <c r="B86" s="3" t="s">
        <v>3816</v>
      </c>
      <c r="C86" s="3" t="s">
        <v>7817</v>
      </c>
      <c r="D86" s="6">
        <v>1000</v>
      </c>
      <c r="E86" s="8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>
        <v>106</v>
      </c>
      <c r="P86">
        <v>40.92</v>
      </c>
      <c r="Q86" s="10" t="s">
        <v>8322</v>
      </c>
      <c r="R86" t="s">
        <v>8323</v>
      </c>
      <c r="S86" s="16">
        <v>42184.209537037037</v>
      </c>
      <c r="T86" s="16">
        <v>42202.876388888893</v>
      </c>
    </row>
    <row r="87" spans="1:20" ht="48" x14ac:dyDescent="0.2">
      <c r="A87">
        <v>3317</v>
      </c>
      <c r="B87" s="3" t="s">
        <v>3317</v>
      </c>
      <c r="C87" s="3" t="s">
        <v>7427</v>
      </c>
      <c r="D87" s="6">
        <v>1050</v>
      </c>
      <c r="E87" s="8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v>106</v>
      </c>
      <c r="P87">
        <v>61.94</v>
      </c>
      <c r="Q87" s="10" t="s">
        <v>8322</v>
      </c>
      <c r="R87" t="s">
        <v>8323</v>
      </c>
      <c r="S87" s="16">
        <v>42499.039629629624</v>
      </c>
      <c r="T87" s="16">
        <v>42529.039629629624</v>
      </c>
    </row>
    <row r="88" spans="1:20" ht="64" x14ac:dyDescent="0.2">
      <c r="A88">
        <v>3703</v>
      </c>
      <c r="B88" s="3" t="s">
        <v>3700</v>
      </c>
      <c r="C88" s="3" t="s">
        <v>7813</v>
      </c>
      <c r="D88" s="6">
        <v>1050</v>
      </c>
      <c r="E88" s="8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>
        <v>123</v>
      </c>
      <c r="P88">
        <v>43.2</v>
      </c>
      <c r="Q88" s="10" t="s">
        <v>8322</v>
      </c>
      <c r="R88" t="s">
        <v>8323</v>
      </c>
      <c r="S88" s="16">
        <v>42556.504490740743</v>
      </c>
      <c r="T88" s="16">
        <v>42595.290972222225</v>
      </c>
    </row>
    <row r="89" spans="1:20" ht="64" x14ac:dyDescent="0.2">
      <c r="A89">
        <v>3546</v>
      </c>
      <c r="B89" s="3" t="s">
        <v>3545</v>
      </c>
      <c r="C89" s="3" t="s">
        <v>7656</v>
      </c>
      <c r="D89" s="6">
        <v>1100</v>
      </c>
      <c r="E89" s="8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>
        <v>102</v>
      </c>
      <c r="P89">
        <v>59.21</v>
      </c>
      <c r="Q89" s="10" t="s">
        <v>8322</v>
      </c>
      <c r="R89" t="s">
        <v>8323</v>
      </c>
      <c r="S89" s="16">
        <v>42073.660694444443</v>
      </c>
      <c r="T89" s="16">
        <v>42095.165972222225</v>
      </c>
    </row>
    <row r="90" spans="1:20" ht="32" x14ac:dyDescent="0.2">
      <c r="A90">
        <v>528</v>
      </c>
      <c r="B90" s="3" t="s">
        <v>529</v>
      </c>
      <c r="C90" s="3" t="s">
        <v>4638</v>
      </c>
      <c r="D90" s="6">
        <v>1150</v>
      </c>
      <c r="E90" s="8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>
        <v>116</v>
      </c>
      <c r="P90">
        <v>44.33</v>
      </c>
      <c r="Q90" s="10" t="s">
        <v>8322</v>
      </c>
      <c r="R90" t="s">
        <v>8323</v>
      </c>
      <c r="S90" s="16">
        <v>42155.920219907406</v>
      </c>
      <c r="T90" s="16">
        <v>42176.888888888891</v>
      </c>
    </row>
    <row r="91" spans="1:20" ht="48" x14ac:dyDescent="0.2">
      <c r="A91">
        <v>3439</v>
      </c>
      <c r="B91" s="3" t="s">
        <v>3438</v>
      </c>
      <c r="C91" s="3" t="s">
        <v>7549</v>
      </c>
      <c r="D91" s="6">
        <v>1200</v>
      </c>
      <c r="E91" s="8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>
        <v>135</v>
      </c>
      <c r="P91">
        <v>89.79</v>
      </c>
      <c r="Q91" s="10" t="s">
        <v>8322</v>
      </c>
      <c r="R91" t="s">
        <v>8323</v>
      </c>
      <c r="S91" s="16">
        <v>42374.911226851851</v>
      </c>
      <c r="T91" s="16">
        <v>42388.207638888889</v>
      </c>
    </row>
    <row r="92" spans="1:20" ht="32" x14ac:dyDescent="0.2">
      <c r="A92">
        <v>3666</v>
      </c>
      <c r="B92" s="3" t="s">
        <v>3663</v>
      </c>
      <c r="C92" s="3" t="s">
        <v>7776</v>
      </c>
      <c r="D92" s="6">
        <v>1200</v>
      </c>
      <c r="E92" s="8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>
        <v>100</v>
      </c>
      <c r="P92">
        <v>31.58</v>
      </c>
      <c r="Q92" s="10" t="s">
        <v>8322</v>
      </c>
      <c r="R92" t="s">
        <v>8323</v>
      </c>
      <c r="S92" s="16">
        <v>41822.90488425926</v>
      </c>
      <c r="T92" s="16">
        <v>41844.291666666664</v>
      </c>
    </row>
    <row r="93" spans="1:20" ht="64" x14ac:dyDescent="0.2">
      <c r="A93">
        <v>3832</v>
      </c>
      <c r="B93" s="3" t="s">
        <v>3829</v>
      </c>
      <c r="C93" s="3" t="s">
        <v>7941</v>
      </c>
      <c r="D93" s="6">
        <v>1200</v>
      </c>
      <c r="E93" s="8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>
        <v>105</v>
      </c>
      <c r="P93">
        <v>139.56</v>
      </c>
      <c r="Q93" s="10" t="s">
        <v>8322</v>
      </c>
      <c r="R93" t="s">
        <v>8323</v>
      </c>
      <c r="S93" s="16">
        <v>42375.114988425921</v>
      </c>
      <c r="T93" s="16">
        <v>42420.114988425921</v>
      </c>
    </row>
    <row r="94" spans="1:20" ht="48" x14ac:dyDescent="0.2">
      <c r="A94">
        <v>2781</v>
      </c>
      <c r="B94" s="3" t="s">
        <v>2781</v>
      </c>
      <c r="C94" s="3" t="s">
        <v>6891</v>
      </c>
      <c r="D94" s="6">
        <v>1250</v>
      </c>
      <c r="E94" s="8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>
        <v>105</v>
      </c>
      <c r="P94">
        <v>47</v>
      </c>
      <c r="Q94" s="10" t="s">
        <v>8322</v>
      </c>
      <c r="R94" t="s">
        <v>8323</v>
      </c>
      <c r="S94" s="16">
        <v>42018.94159722222</v>
      </c>
      <c r="T94" s="16">
        <v>42047.291666666672</v>
      </c>
    </row>
    <row r="95" spans="1:20" ht="64" x14ac:dyDescent="0.2">
      <c r="A95">
        <v>3149</v>
      </c>
      <c r="B95" s="3" t="s">
        <v>3149</v>
      </c>
      <c r="C95" s="3" t="s">
        <v>7259</v>
      </c>
      <c r="D95" s="6">
        <v>1250</v>
      </c>
      <c r="E95" s="8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>
        <v>104</v>
      </c>
      <c r="P95">
        <v>52</v>
      </c>
      <c r="Q95" s="10" t="s">
        <v>8322</v>
      </c>
      <c r="R95" t="s">
        <v>8323</v>
      </c>
      <c r="S95" s="16">
        <v>41226.017361111109</v>
      </c>
      <c r="T95" s="16">
        <v>41250.083333333336</v>
      </c>
    </row>
    <row r="96" spans="1:20" ht="48" x14ac:dyDescent="0.2">
      <c r="A96">
        <v>3613</v>
      </c>
      <c r="B96" s="3" t="s">
        <v>3612</v>
      </c>
      <c r="C96" s="3" t="s">
        <v>7723</v>
      </c>
      <c r="D96" s="6">
        <v>1250</v>
      </c>
      <c r="E96" s="8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>
        <v>100</v>
      </c>
      <c r="P96">
        <v>62.5</v>
      </c>
      <c r="Q96" s="10" t="s">
        <v>8322</v>
      </c>
      <c r="R96" t="s">
        <v>8323</v>
      </c>
      <c r="S96" s="16">
        <v>41788.58997685185</v>
      </c>
      <c r="T96" s="16">
        <v>41818.58997685185</v>
      </c>
    </row>
    <row r="97" spans="1:20" ht="32" x14ac:dyDescent="0.2">
      <c r="A97">
        <v>3710</v>
      </c>
      <c r="B97" s="3" t="s">
        <v>3707</v>
      </c>
      <c r="C97" s="3" t="s">
        <v>7820</v>
      </c>
      <c r="D97" s="6">
        <v>1300</v>
      </c>
      <c r="E97" s="8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>
        <v>141</v>
      </c>
      <c r="P97">
        <v>67.959999999999994</v>
      </c>
      <c r="Q97" s="10" t="s">
        <v>8322</v>
      </c>
      <c r="R97" t="s">
        <v>8323</v>
      </c>
      <c r="S97" s="16">
        <v>42072.576249999998</v>
      </c>
      <c r="T97" s="16">
        <v>42097.576249999998</v>
      </c>
    </row>
    <row r="98" spans="1:20" ht="48" x14ac:dyDescent="0.2">
      <c r="A98">
        <v>1289</v>
      </c>
      <c r="B98" s="3" t="s">
        <v>1290</v>
      </c>
      <c r="C98" s="3" t="s">
        <v>5399</v>
      </c>
      <c r="D98" s="6">
        <v>1500</v>
      </c>
      <c r="E98" s="8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>
        <v>125</v>
      </c>
      <c r="P98">
        <v>36.08</v>
      </c>
      <c r="Q98" s="10" t="s">
        <v>8322</v>
      </c>
      <c r="R98" t="s">
        <v>8323</v>
      </c>
      <c r="S98" s="16">
        <v>42709.134780092587</v>
      </c>
      <c r="T98" s="16">
        <v>42739.134780092587</v>
      </c>
    </row>
    <row r="99" spans="1:20" ht="64" x14ac:dyDescent="0.2">
      <c r="A99">
        <v>2965</v>
      </c>
      <c r="B99" s="3" t="s">
        <v>2965</v>
      </c>
      <c r="C99" s="3" t="s">
        <v>7075</v>
      </c>
      <c r="D99" s="6">
        <v>1500</v>
      </c>
      <c r="E99" s="8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>
        <v>109</v>
      </c>
      <c r="P99">
        <v>41.92</v>
      </c>
      <c r="Q99" s="10" t="s">
        <v>8322</v>
      </c>
      <c r="R99" t="s">
        <v>8323</v>
      </c>
      <c r="S99" s="16">
        <v>42162.729548611111</v>
      </c>
      <c r="T99" s="16">
        <v>42192.729548611111</v>
      </c>
    </row>
    <row r="100" spans="1:20" ht="48" x14ac:dyDescent="0.2">
      <c r="A100">
        <v>3159</v>
      </c>
      <c r="B100" s="3" t="s">
        <v>3159</v>
      </c>
      <c r="C100" s="3" t="s">
        <v>7269</v>
      </c>
      <c r="D100" s="6">
        <v>1500</v>
      </c>
      <c r="E100" s="8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>
        <v>133</v>
      </c>
      <c r="P100">
        <v>38.5</v>
      </c>
      <c r="Q100" s="10" t="s">
        <v>8322</v>
      </c>
      <c r="R100" t="s">
        <v>8323</v>
      </c>
      <c r="S100" s="16">
        <v>40884.066678240742</v>
      </c>
      <c r="T100" s="16">
        <v>40926.958333333336</v>
      </c>
    </row>
    <row r="101" spans="1:20" ht="64" x14ac:dyDescent="0.2">
      <c r="A101">
        <v>3251</v>
      </c>
      <c r="B101" s="3" t="s">
        <v>3251</v>
      </c>
      <c r="C101" s="3" t="s">
        <v>7361</v>
      </c>
      <c r="D101" s="6">
        <v>1500</v>
      </c>
      <c r="E101" s="8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>
        <v>111</v>
      </c>
      <c r="P101">
        <v>83.05</v>
      </c>
      <c r="Q101" s="10" t="s">
        <v>8322</v>
      </c>
      <c r="R101" t="s">
        <v>8323</v>
      </c>
      <c r="S101" s="16">
        <v>42146.731087962966</v>
      </c>
      <c r="T101" s="16">
        <v>42176.731087962966</v>
      </c>
    </row>
    <row r="102" spans="1:20" ht="64" x14ac:dyDescent="0.2">
      <c r="A102">
        <v>3306</v>
      </c>
      <c r="B102" s="3" t="s">
        <v>3306</v>
      </c>
      <c r="C102" s="3" t="s">
        <v>7416</v>
      </c>
      <c r="D102" s="6">
        <v>1500</v>
      </c>
      <c r="E102" s="8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>
        <v>175</v>
      </c>
      <c r="P102">
        <v>48.7</v>
      </c>
      <c r="Q102" s="10" t="s">
        <v>8322</v>
      </c>
      <c r="R102" t="s">
        <v>8323</v>
      </c>
      <c r="S102" s="16">
        <v>42493.219236111108</v>
      </c>
      <c r="T102" s="16">
        <v>42531.125</v>
      </c>
    </row>
    <row r="103" spans="1:20" ht="64" x14ac:dyDescent="0.2">
      <c r="A103">
        <v>3346</v>
      </c>
      <c r="B103" s="3" t="s">
        <v>3346</v>
      </c>
      <c r="C103" s="3" t="s">
        <v>7456</v>
      </c>
      <c r="D103" s="6">
        <v>1500</v>
      </c>
      <c r="E103" s="8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>
        <v>110</v>
      </c>
      <c r="P103">
        <v>91.67</v>
      </c>
      <c r="Q103" s="10" t="s">
        <v>8322</v>
      </c>
      <c r="R103" t="s">
        <v>8323</v>
      </c>
      <c r="S103" s="16">
        <v>42054.024421296301</v>
      </c>
      <c r="T103" s="16">
        <v>42061.024421296301</v>
      </c>
    </row>
    <row r="104" spans="1:20" ht="32" x14ac:dyDescent="0.2">
      <c r="A104">
        <v>3370</v>
      </c>
      <c r="B104" s="3" t="s">
        <v>3369</v>
      </c>
      <c r="C104" s="3" t="s">
        <v>7480</v>
      </c>
      <c r="D104" s="6">
        <v>1500</v>
      </c>
      <c r="E104" s="8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>
        <v>118</v>
      </c>
      <c r="P104">
        <v>67.92</v>
      </c>
      <c r="Q104" s="10" t="s">
        <v>8322</v>
      </c>
      <c r="R104" t="s">
        <v>8323</v>
      </c>
      <c r="S104" s="16">
        <v>42690.334317129629</v>
      </c>
      <c r="T104" s="16">
        <v>42721.333333333328</v>
      </c>
    </row>
    <row r="105" spans="1:20" ht="64" x14ac:dyDescent="0.2">
      <c r="A105">
        <v>3390</v>
      </c>
      <c r="B105" s="3" t="s">
        <v>3389</v>
      </c>
      <c r="C105" s="3" t="s">
        <v>7500</v>
      </c>
      <c r="D105" s="6">
        <v>1500</v>
      </c>
      <c r="E105" s="8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>
        <v>102</v>
      </c>
      <c r="P105">
        <v>69.819999999999993</v>
      </c>
      <c r="Q105" s="10" t="s">
        <v>8322</v>
      </c>
      <c r="R105" t="s">
        <v>8323</v>
      </c>
      <c r="S105" s="16">
        <v>41815.774826388886</v>
      </c>
      <c r="T105" s="16">
        <v>41830.774826388886</v>
      </c>
    </row>
    <row r="106" spans="1:20" ht="48" x14ac:dyDescent="0.2">
      <c r="A106">
        <v>3393</v>
      </c>
      <c r="B106" s="3" t="s">
        <v>3392</v>
      </c>
      <c r="C106" s="3" t="s">
        <v>7503</v>
      </c>
      <c r="D106" s="6">
        <v>1500</v>
      </c>
      <c r="E106" s="8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>
        <v>106</v>
      </c>
      <c r="P106">
        <v>36.07</v>
      </c>
      <c r="Q106" s="10" t="s">
        <v>8322</v>
      </c>
      <c r="R106" t="s">
        <v>8323</v>
      </c>
      <c r="S106" s="16">
        <v>41923.921643518523</v>
      </c>
      <c r="T106" s="16">
        <v>41949.031944444447</v>
      </c>
    </row>
    <row r="107" spans="1:20" ht="48" x14ac:dyDescent="0.2">
      <c r="A107">
        <v>3396</v>
      </c>
      <c r="B107" s="3" t="s">
        <v>3395</v>
      </c>
      <c r="C107" s="3" t="s">
        <v>7506</v>
      </c>
      <c r="D107" s="6">
        <v>1500</v>
      </c>
      <c r="E107" s="8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>
        <v>104</v>
      </c>
      <c r="P107">
        <v>55.89</v>
      </c>
      <c r="Q107" s="10" t="s">
        <v>8322</v>
      </c>
      <c r="R107" t="s">
        <v>8323</v>
      </c>
      <c r="S107" s="16">
        <v>41764.44663194444</v>
      </c>
      <c r="T107" s="16">
        <v>41791.165972222225</v>
      </c>
    </row>
    <row r="108" spans="1:20" ht="64" x14ac:dyDescent="0.2">
      <c r="A108">
        <v>3480</v>
      </c>
      <c r="B108" s="3" t="s">
        <v>3479</v>
      </c>
      <c r="C108" s="3" t="s">
        <v>7590</v>
      </c>
      <c r="D108" s="6">
        <v>1500</v>
      </c>
      <c r="E108" s="8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>
        <v>143</v>
      </c>
      <c r="P108">
        <v>164.62</v>
      </c>
      <c r="Q108" s="10" t="s">
        <v>8322</v>
      </c>
      <c r="R108" t="s">
        <v>8323</v>
      </c>
      <c r="S108" s="16">
        <v>42171.317442129628</v>
      </c>
      <c r="T108" s="16">
        <v>42195.875</v>
      </c>
    </row>
    <row r="109" spans="1:20" ht="64" x14ac:dyDescent="0.2">
      <c r="A109">
        <v>3493</v>
      </c>
      <c r="B109" s="3" t="s">
        <v>3492</v>
      </c>
      <c r="C109" s="3" t="s">
        <v>7603</v>
      </c>
      <c r="D109" s="6">
        <v>1500</v>
      </c>
      <c r="E109" s="8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>
        <v>100</v>
      </c>
      <c r="P109">
        <v>51.72</v>
      </c>
      <c r="Q109" s="10" t="s">
        <v>8322</v>
      </c>
      <c r="R109" t="s">
        <v>8323</v>
      </c>
      <c r="S109" s="16">
        <v>41848.866157407407</v>
      </c>
      <c r="T109" s="16">
        <v>41868.21597222222</v>
      </c>
    </row>
    <row r="110" spans="1:20" ht="64" x14ac:dyDescent="0.2">
      <c r="A110">
        <v>3518</v>
      </c>
      <c r="B110" s="3" t="s">
        <v>3517</v>
      </c>
      <c r="C110" s="3" t="s">
        <v>7628</v>
      </c>
      <c r="D110" s="6">
        <v>1500</v>
      </c>
      <c r="E110" s="8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>
        <v>110</v>
      </c>
      <c r="P110">
        <v>50.02</v>
      </c>
      <c r="Q110" s="10" t="s">
        <v>8322</v>
      </c>
      <c r="R110" t="s">
        <v>8323</v>
      </c>
      <c r="S110" s="16">
        <v>41893.783553240741</v>
      </c>
      <c r="T110" s="16">
        <v>41914.597916666666</v>
      </c>
    </row>
    <row r="111" spans="1:20" ht="64" x14ac:dyDescent="0.2">
      <c r="A111">
        <v>3551</v>
      </c>
      <c r="B111" s="3" t="s">
        <v>3550</v>
      </c>
      <c r="C111" s="3" t="s">
        <v>7661</v>
      </c>
      <c r="D111" s="6">
        <v>1500</v>
      </c>
      <c r="E111" s="8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>
        <v>102</v>
      </c>
      <c r="P111">
        <v>61.1</v>
      </c>
      <c r="Q111" s="10" t="s">
        <v>8322</v>
      </c>
      <c r="R111" t="s">
        <v>8323</v>
      </c>
      <c r="S111" s="16">
        <v>41753.515856481477</v>
      </c>
      <c r="T111" s="16">
        <v>41781.921527777777</v>
      </c>
    </row>
    <row r="112" spans="1:20" ht="64" x14ac:dyDescent="0.2">
      <c r="A112">
        <v>3603</v>
      </c>
      <c r="B112" s="3" t="s">
        <v>3602</v>
      </c>
      <c r="C112" s="3" t="s">
        <v>7713</v>
      </c>
      <c r="D112" s="6">
        <v>1500</v>
      </c>
      <c r="E112" s="8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>
        <v>171</v>
      </c>
      <c r="P112">
        <v>44.91</v>
      </c>
      <c r="Q112" s="10" t="s">
        <v>8322</v>
      </c>
      <c r="R112" t="s">
        <v>8323</v>
      </c>
      <c r="S112" s="16">
        <v>42283.864351851851</v>
      </c>
      <c r="T112" s="16">
        <v>42313.906018518523</v>
      </c>
    </row>
    <row r="113" spans="1:20" ht="32" x14ac:dyDescent="0.2">
      <c r="A113">
        <v>3658</v>
      </c>
      <c r="B113" s="3" t="s">
        <v>3655</v>
      </c>
      <c r="C113" s="3" t="s">
        <v>7768</v>
      </c>
      <c r="D113" s="6">
        <v>1500</v>
      </c>
      <c r="E113" s="8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>
        <v>101</v>
      </c>
      <c r="P113">
        <v>75.5</v>
      </c>
      <c r="Q113" s="10" t="s">
        <v>8322</v>
      </c>
      <c r="R113" t="s">
        <v>8323</v>
      </c>
      <c r="S113" s="16">
        <v>41775.858564814815</v>
      </c>
      <c r="T113" s="16">
        <v>41822.165972222225</v>
      </c>
    </row>
    <row r="114" spans="1:20" ht="64" x14ac:dyDescent="0.2">
      <c r="A114">
        <v>3690</v>
      </c>
      <c r="B114" s="3" t="s">
        <v>3687</v>
      </c>
      <c r="C114" s="3" t="s">
        <v>7800</v>
      </c>
      <c r="D114" s="6">
        <v>1500</v>
      </c>
      <c r="E114" s="8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>
        <v>120</v>
      </c>
      <c r="P114">
        <v>58.06</v>
      </c>
      <c r="Q114" s="10" t="s">
        <v>8322</v>
      </c>
      <c r="R114" t="s">
        <v>8323</v>
      </c>
      <c r="S114" s="16">
        <v>41940.598182870373</v>
      </c>
      <c r="T114" s="16">
        <v>41970.639849537038</v>
      </c>
    </row>
    <row r="115" spans="1:20" ht="48" x14ac:dyDescent="0.2">
      <c r="A115">
        <v>3706</v>
      </c>
      <c r="B115" s="3" t="s">
        <v>3703</v>
      </c>
      <c r="C115" s="3" t="s">
        <v>7816</v>
      </c>
      <c r="D115" s="6">
        <v>1500</v>
      </c>
      <c r="E115" s="8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>
        <v>121</v>
      </c>
      <c r="P115">
        <v>140</v>
      </c>
      <c r="Q115" s="10" t="s">
        <v>8322</v>
      </c>
      <c r="R115" t="s">
        <v>8323</v>
      </c>
      <c r="S115" s="16">
        <v>41879.913761574076</v>
      </c>
      <c r="T115" s="16">
        <v>41894.913761574076</v>
      </c>
    </row>
    <row r="116" spans="1:20" ht="64" x14ac:dyDescent="0.2">
      <c r="A116">
        <v>3810</v>
      </c>
      <c r="B116" s="3" t="s">
        <v>3807</v>
      </c>
      <c r="C116" s="3" t="s">
        <v>7920</v>
      </c>
      <c r="D116" s="6">
        <v>1500</v>
      </c>
      <c r="E116" s="8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>
        <v>122</v>
      </c>
      <c r="P116">
        <v>70.23</v>
      </c>
      <c r="Q116" s="10" t="s">
        <v>8322</v>
      </c>
      <c r="R116" t="s">
        <v>8323</v>
      </c>
      <c r="S116" s="16">
        <v>42054.849050925928</v>
      </c>
      <c r="T116" s="16">
        <v>42084.807384259257</v>
      </c>
    </row>
    <row r="117" spans="1:20" ht="64" x14ac:dyDescent="0.2">
      <c r="A117">
        <v>3814</v>
      </c>
      <c r="B117" s="3" t="s">
        <v>3811</v>
      </c>
      <c r="C117" s="3" t="s">
        <v>7924</v>
      </c>
      <c r="D117" s="6">
        <v>1500</v>
      </c>
      <c r="E117" s="8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>
        <v>140</v>
      </c>
      <c r="P117">
        <v>61.82</v>
      </c>
      <c r="Q117" s="10" t="s">
        <v>8322</v>
      </c>
      <c r="R117" t="s">
        <v>8323</v>
      </c>
      <c r="S117" s="16">
        <v>42058.904074074075</v>
      </c>
      <c r="T117" s="16">
        <v>42095.165972222225</v>
      </c>
    </row>
    <row r="118" spans="1:20" ht="64" x14ac:dyDescent="0.2">
      <c r="A118">
        <v>3816</v>
      </c>
      <c r="B118" s="3" t="s">
        <v>3813</v>
      </c>
      <c r="C118" s="3" t="s">
        <v>7926</v>
      </c>
      <c r="D118" s="6">
        <v>1500</v>
      </c>
      <c r="E118" s="8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>
        <v>119</v>
      </c>
      <c r="P118">
        <v>48.34</v>
      </c>
      <c r="Q118" s="10" t="s">
        <v>8322</v>
      </c>
      <c r="R118" t="s">
        <v>8323</v>
      </c>
      <c r="S118" s="16">
        <v>41807.690081018518</v>
      </c>
      <c r="T118" s="16">
        <v>41837.690081018518</v>
      </c>
    </row>
    <row r="119" spans="1:20" ht="64" x14ac:dyDescent="0.2">
      <c r="A119">
        <v>3497</v>
      </c>
      <c r="B119" s="3" t="s">
        <v>3496</v>
      </c>
      <c r="C119" s="3" t="s">
        <v>7607</v>
      </c>
      <c r="D119" s="6">
        <v>1551</v>
      </c>
      <c r="E119" s="8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>
        <v>109</v>
      </c>
      <c r="P119">
        <v>34.409999999999997</v>
      </c>
      <c r="Q119" s="10" t="s">
        <v>8322</v>
      </c>
      <c r="R119" t="s">
        <v>8323</v>
      </c>
      <c r="S119" s="16">
        <v>42511.741944444439</v>
      </c>
      <c r="T119" s="16">
        <v>42523.916666666672</v>
      </c>
    </row>
    <row r="120" spans="1:20" ht="64" x14ac:dyDescent="0.2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>
        <v>55.97</v>
      </c>
      <c r="Q120" s="10" t="s">
        <v>8322</v>
      </c>
      <c r="R120" t="s">
        <v>8323</v>
      </c>
      <c r="S120" s="16">
        <v>42592.066921296297</v>
      </c>
      <c r="T120" s="16">
        <v>42617.066921296297</v>
      </c>
    </row>
    <row r="121" spans="1:20" ht="64" x14ac:dyDescent="0.2">
      <c r="A121">
        <v>3485</v>
      </c>
      <c r="B121" s="3" t="s">
        <v>3484</v>
      </c>
      <c r="C121" s="3" t="s">
        <v>7595</v>
      </c>
      <c r="D121" s="6">
        <v>1650</v>
      </c>
      <c r="E121" s="8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>
        <v>101</v>
      </c>
      <c r="P121">
        <v>55.33</v>
      </c>
      <c r="Q121" s="10" t="s">
        <v>8322</v>
      </c>
      <c r="R121" t="s">
        <v>8323</v>
      </c>
      <c r="S121" s="16">
        <v>42372.693055555559</v>
      </c>
      <c r="T121" s="16">
        <v>42402.693055555559</v>
      </c>
    </row>
    <row r="122" spans="1:20" ht="64" x14ac:dyDescent="0.2">
      <c r="A122">
        <v>3417</v>
      </c>
      <c r="B122" s="3" t="s">
        <v>3416</v>
      </c>
      <c r="C122" s="3" t="s">
        <v>7527</v>
      </c>
      <c r="D122" s="6">
        <v>1700</v>
      </c>
      <c r="E122" s="8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>
        <v>100</v>
      </c>
      <c r="P122">
        <v>37.78</v>
      </c>
      <c r="Q122" s="10" t="s">
        <v>8322</v>
      </c>
      <c r="R122" t="s">
        <v>8323</v>
      </c>
      <c r="S122" s="16">
        <v>41894.91375</v>
      </c>
      <c r="T122" s="16">
        <v>41938.029861111114</v>
      </c>
    </row>
    <row r="123" spans="1:20" ht="64" x14ac:dyDescent="0.2">
      <c r="A123">
        <v>3383</v>
      </c>
      <c r="B123" s="3" t="s">
        <v>3382</v>
      </c>
      <c r="C123" s="3" t="s">
        <v>7493</v>
      </c>
      <c r="D123" s="6">
        <v>1750</v>
      </c>
      <c r="E123" s="8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>
        <v>112</v>
      </c>
      <c r="P123">
        <v>65.17</v>
      </c>
      <c r="Q123" s="10" t="s">
        <v>8322</v>
      </c>
      <c r="R123" t="s">
        <v>8323</v>
      </c>
      <c r="S123" s="16">
        <v>42524.782638888893</v>
      </c>
      <c r="T123" s="16">
        <v>42544.782638888893</v>
      </c>
    </row>
    <row r="124" spans="1:20" ht="32" x14ac:dyDescent="0.2">
      <c r="A124">
        <v>3148</v>
      </c>
      <c r="B124" s="3" t="s">
        <v>3148</v>
      </c>
      <c r="C124" s="3" t="s">
        <v>7258</v>
      </c>
      <c r="D124" s="6">
        <v>1800</v>
      </c>
      <c r="E124" s="8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>
        <v>131</v>
      </c>
      <c r="P124">
        <v>41.42</v>
      </c>
      <c r="Q124" s="10" t="s">
        <v>8322</v>
      </c>
      <c r="R124" t="s">
        <v>8323</v>
      </c>
      <c r="S124" s="16">
        <v>41891.665324074071</v>
      </c>
      <c r="T124" s="16">
        <v>41913.166666666664</v>
      </c>
    </row>
    <row r="125" spans="1:20" ht="64" x14ac:dyDescent="0.2">
      <c r="A125">
        <v>3275</v>
      </c>
      <c r="B125" s="3" t="s">
        <v>3275</v>
      </c>
      <c r="C125" s="3" t="s">
        <v>7385</v>
      </c>
      <c r="D125" s="6">
        <v>1800</v>
      </c>
      <c r="E125" s="8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>
        <v>100</v>
      </c>
      <c r="P125">
        <v>150.41999999999999</v>
      </c>
      <c r="Q125" s="10" t="s">
        <v>8322</v>
      </c>
      <c r="R125" t="s">
        <v>8323</v>
      </c>
      <c r="S125" s="16">
        <v>42017.88045138889</v>
      </c>
      <c r="T125" s="16">
        <v>42044.1875</v>
      </c>
    </row>
    <row r="126" spans="1:20" ht="64" x14ac:dyDescent="0.2">
      <c r="A126">
        <v>3303</v>
      </c>
      <c r="B126" s="3" t="s">
        <v>3303</v>
      </c>
      <c r="C126" s="3" t="s">
        <v>7413</v>
      </c>
      <c r="D126" s="6">
        <v>1800</v>
      </c>
      <c r="E126" s="8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>
        <v>116</v>
      </c>
      <c r="P126">
        <v>59.6</v>
      </c>
      <c r="Q126" s="10" t="s">
        <v>8322</v>
      </c>
      <c r="R126" t="s">
        <v>8323</v>
      </c>
      <c r="S126" s="16">
        <v>42056.65143518518</v>
      </c>
      <c r="T126" s="16">
        <v>42091.609768518523</v>
      </c>
    </row>
    <row r="127" spans="1:20" ht="64" x14ac:dyDescent="0.2">
      <c r="A127">
        <v>3328</v>
      </c>
      <c r="B127" s="3" t="s">
        <v>3328</v>
      </c>
      <c r="C127" s="3" t="s">
        <v>7438</v>
      </c>
      <c r="D127" s="6">
        <v>1800</v>
      </c>
      <c r="E127" s="8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v>146</v>
      </c>
      <c r="P127">
        <v>292.77999999999997</v>
      </c>
      <c r="Q127" s="10" t="s">
        <v>8322</v>
      </c>
      <c r="R127" t="s">
        <v>8323</v>
      </c>
      <c r="S127" s="16">
        <v>41822.57503472222</v>
      </c>
      <c r="T127" s="16">
        <v>41825.041666666664</v>
      </c>
    </row>
    <row r="128" spans="1:20" ht="48" x14ac:dyDescent="0.2">
      <c r="A128">
        <v>3477</v>
      </c>
      <c r="B128" s="3" t="s">
        <v>3476</v>
      </c>
      <c r="C128" s="3" t="s">
        <v>7587</v>
      </c>
      <c r="D128" s="6">
        <v>1800</v>
      </c>
      <c r="E128" s="8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>
        <v>115</v>
      </c>
      <c r="P128">
        <v>53.23</v>
      </c>
      <c r="Q128" s="10" t="s">
        <v>8322</v>
      </c>
      <c r="R128" t="s">
        <v>8323</v>
      </c>
      <c r="S128" s="16">
        <v>42128.736608796295</v>
      </c>
      <c r="T128" s="16">
        <v>42141.125</v>
      </c>
    </row>
    <row r="129" spans="1:20" ht="64" x14ac:dyDescent="0.2">
      <c r="A129">
        <v>3176</v>
      </c>
      <c r="B129" s="3" t="s">
        <v>3176</v>
      </c>
      <c r="C129" s="3" t="s">
        <v>7286</v>
      </c>
      <c r="D129" s="6">
        <v>1900</v>
      </c>
      <c r="E129" s="8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>
        <v>115</v>
      </c>
      <c r="P129">
        <v>39.67</v>
      </c>
      <c r="Q129" s="10" t="s">
        <v>8322</v>
      </c>
      <c r="R129" t="s">
        <v>8323</v>
      </c>
      <c r="S129" s="16">
        <v>41477.930914351848</v>
      </c>
      <c r="T129" s="16">
        <v>41504.625</v>
      </c>
    </row>
    <row r="130" spans="1:20" ht="64" x14ac:dyDescent="0.2">
      <c r="A130">
        <v>537</v>
      </c>
      <c r="B130" s="3" t="s">
        <v>538</v>
      </c>
      <c r="C130" s="3" t="s">
        <v>4647</v>
      </c>
      <c r="D130" s="6">
        <v>2000</v>
      </c>
      <c r="E130" s="8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>
        <v>121</v>
      </c>
      <c r="P130">
        <v>40.85</v>
      </c>
      <c r="Q130" s="10" t="s">
        <v>8322</v>
      </c>
      <c r="R130" t="s">
        <v>8323</v>
      </c>
      <c r="S130" s="16">
        <v>42282.768414351856</v>
      </c>
      <c r="T130" s="16">
        <v>42312.810081018513</v>
      </c>
    </row>
    <row r="131" spans="1:20" ht="64" x14ac:dyDescent="0.2">
      <c r="A131">
        <v>1284</v>
      </c>
      <c r="B131" s="3" t="s">
        <v>1285</v>
      </c>
      <c r="C131" s="3" t="s">
        <v>5394</v>
      </c>
      <c r="D131" s="6">
        <v>2000</v>
      </c>
      <c r="E131" s="8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>
        <v>101</v>
      </c>
      <c r="P131">
        <v>65.16</v>
      </c>
      <c r="Q131" s="10" t="s">
        <v>8322</v>
      </c>
      <c r="R131" t="s">
        <v>8323</v>
      </c>
      <c r="S131" s="16">
        <v>42712.23474537037</v>
      </c>
      <c r="T131" s="16">
        <v>42735.707638888889</v>
      </c>
    </row>
    <row r="132" spans="1:20" ht="64" x14ac:dyDescent="0.2">
      <c r="A132">
        <v>1301</v>
      </c>
      <c r="B132" s="3" t="s">
        <v>1302</v>
      </c>
      <c r="C132" s="3" t="s">
        <v>5411</v>
      </c>
      <c r="D132" s="6">
        <v>2000</v>
      </c>
      <c r="E132" s="8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>
        <v>103</v>
      </c>
      <c r="P132">
        <v>70.86</v>
      </c>
      <c r="Q132" s="10" t="s">
        <v>8322</v>
      </c>
      <c r="R132" t="s">
        <v>8323</v>
      </c>
      <c r="S132" s="16">
        <v>42195.749745370369</v>
      </c>
      <c r="T132" s="16">
        <v>42206.125</v>
      </c>
    </row>
    <row r="133" spans="1:20" ht="48" x14ac:dyDescent="0.2">
      <c r="A133">
        <v>2788</v>
      </c>
      <c r="B133" s="3" t="s">
        <v>2788</v>
      </c>
      <c r="C133" s="3" t="s">
        <v>6898</v>
      </c>
      <c r="D133" s="6">
        <v>2000</v>
      </c>
      <c r="E133" s="8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>
        <v>103</v>
      </c>
      <c r="P133">
        <v>102.5</v>
      </c>
      <c r="Q133" s="10" t="s">
        <v>8322</v>
      </c>
      <c r="R133" t="s">
        <v>8323</v>
      </c>
      <c r="S133" s="16">
        <v>42550.701886574068</v>
      </c>
      <c r="T133" s="16">
        <v>42580.701886574068</v>
      </c>
    </row>
    <row r="134" spans="1:20" ht="64" x14ac:dyDescent="0.2">
      <c r="A134">
        <v>2791</v>
      </c>
      <c r="B134" s="3" t="s">
        <v>2791</v>
      </c>
      <c r="C134" s="3" t="s">
        <v>6901</v>
      </c>
      <c r="D134" s="6">
        <v>2000</v>
      </c>
      <c r="E134" s="8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>
        <v>73.209999999999994</v>
      </c>
      <c r="Q134" s="10" t="s">
        <v>8322</v>
      </c>
      <c r="R134" t="s">
        <v>8323</v>
      </c>
      <c r="S134" s="16">
        <v>42591.899988425925</v>
      </c>
      <c r="T134" s="16">
        <v>42622.166666666672</v>
      </c>
    </row>
    <row r="135" spans="1:20" ht="64" x14ac:dyDescent="0.2">
      <c r="A135">
        <v>2792</v>
      </c>
      <c r="B135" s="3" t="s">
        <v>2792</v>
      </c>
      <c r="C135" s="3" t="s">
        <v>6902</v>
      </c>
      <c r="D135" s="6">
        <v>2000</v>
      </c>
      <c r="E135" s="8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>
        <v>108</v>
      </c>
      <c r="P135">
        <v>89.67</v>
      </c>
      <c r="Q135" s="10" t="s">
        <v>8322</v>
      </c>
      <c r="R135" t="s">
        <v>8323</v>
      </c>
      <c r="S135" s="16">
        <v>42183.231006944443</v>
      </c>
      <c r="T135" s="16">
        <v>42228.231006944443</v>
      </c>
    </row>
    <row r="136" spans="1:20" ht="64" x14ac:dyDescent="0.2">
      <c r="A136">
        <v>2826</v>
      </c>
      <c r="B136" s="3" t="s">
        <v>2826</v>
      </c>
      <c r="C136" s="3" t="s">
        <v>6936</v>
      </c>
      <c r="D136" s="6">
        <v>2000</v>
      </c>
      <c r="E136" s="8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>
        <v>108</v>
      </c>
      <c r="P136">
        <v>113.42</v>
      </c>
      <c r="Q136" s="10" t="s">
        <v>8322</v>
      </c>
      <c r="R136" t="s">
        <v>8323</v>
      </c>
      <c r="S136" s="16">
        <v>42171.034861111111</v>
      </c>
      <c r="T136" s="16">
        <v>42195.291666666672</v>
      </c>
    </row>
    <row r="137" spans="1:20" ht="64" x14ac:dyDescent="0.2">
      <c r="A137">
        <v>2827</v>
      </c>
      <c r="B137" s="3" t="s">
        <v>2827</v>
      </c>
      <c r="C137" s="3" t="s">
        <v>6937</v>
      </c>
      <c r="D137" s="6">
        <v>2000</v>
      </c>
      <c r="E137" s="8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v>120</v>
      </c>
      <c r="P137">
        <v>104.57</v>
      </c>
      <c r="Q137" s="10" t="s">
        <v>8322</v>
      </c>
      <c r="R137" t="s">
        <v>8323</v>
      </c>
      <c r="S137" s="16">
        <v>42494.683634259258</v>
      </c>
      <c r="T137" s="16">
        <v>42524.6875</v>
      </c>
    </row>
    <row r="138" spans="1:20" ht="64" x14ac:dyDescent="0.2">
      <c r="A138">
        <v>2838</v>
      </c>
      <c r="B138" s="3" t="s">
        <v>2838</v>
      </c>
      <c r="C138" s="3" t="s">
        <v>6948</v>
      </c>
      <c r="D138" s="6">
        <v>2000</v>
      </c>
      <c r="E138" s="8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v>120</v>
      </c>
      <c r="P138">
        <v>44.54</v>
      </c>
      <c r="Q138" s="10" t="s">
        <v>8322</v>
      </c>
      <c r="R138" t="s">
        <v>8323</v>
      </c>
      <c r="S138" s="16">
        <v>41842.607592592591</v>
      </c>
      <c r="T138" s="16">
        <v>41864.916666666664</v>
      </c>
    </row>
    <row r="139" spans="1:20" ht="32" x14ac:dyDescent="0.2">
      <c r="A139">
        <v>2972</v>
      </c>
      <c r="B139" s="3" t="s">
        <v>2972</v>
      </c>
      <c r="C139" s="3" t="s">
        <v>7082</v>
      </c>
      <c r="D139" s="6">
        <v>2000</v>
      </c>
      <c r="E139" s="8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>
        <v>105</v>
      </c>
      <c r="P139">
        <v>123.94</v>
      </c>
      <c r="Q139" s="10" t="s">
        <v>8322</v>
      </c>
      <c r="R139" t="s">
        <v>8323</v>
      </c>
      <c r="S139" s="16">
        <v>42694.110185185185</v>
      </c>
      <c r="T139" s="16">
        <v>42709.041666666672</v>
      </c>
    </row>
    <row r="140" spans="1:20" ht="48" x14ac:dyDescent="0.2">
      <c r="A140">
        <v>3170</v>
      </c>
      <c r="B140" s="3" t="s">
        <v>3170</v>
      </c>
      <c r="C140" s="3" t="s">
        <v>7280</v>
      </c>
      <c r="D140" s="6">
        <v>2000</v>
      </c>
      <c r="E140" s="8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>
        <v>112</v>
      </c>
      <c r="P140">
        <v>31.62</v>
      </c>
      <c r="Q140" s="10" t="s">
        <v>8322</v>
      </c>
      <c r="R140" t="s">
        <v>8323</v>
      </c>
      <c r="S140" s="16">
        <v>41789.080370370371</v>
      </c>
      <c r="T140" s="16">
        <v>41822.166666666664</v>
      </c>
    </row>
    <row r="141" spans="1:20" ht="64" x14ac:dyDescent="0.2">
      <c r="A141">
        <v>3172</v>
      </c>
      <c r="B141" s="3" t="s">
        <v>3172</v>
      </c>
      <c r="C141" s="3" t="s">
        <v>7282</v>
      </c>
      <c r="D141" s="6">
        <v>2000</v>
      </c>
      <c r="E141" s="8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v>115</v>
      </c>
      <c r="P141">
        <v>79.31</v>
      </c>
      <c r="Q141" s="10" t="s">
        <v>8322</v>
      </c>
      <c r="R141" t="s">
        <v>8323</v>
      </c>
      <c r="S141" s="16">
        <v>40923.729953703703</v>
      </c>
      <c r="T141" s="16">
        <v>40953.729953703703</v>
      </c>
    </row>
    <row r="142" spans="1:20" ht="48" x14ac:dyDescent="0.2">
      <c r="A142">
        <v>3225</v>
      </c>
      <c r="B142" s="3" t="s">
        <v>3225</v>
      </c>
      <c r="C142" s="3" t="s">
        <v>7335</v>
      </c>
      <c r="D142" s="6">
        <v>2000</v>
      </c>
      <c r="E142" s="8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>
        <v>102</v>
      </c>
      <c r="P142">
        <v>52.49</v>
      </c>
      <c r="Q142" s="10" t="s">
        <v>8322</v>
      </c>
      <c r="R142" t="s">
        <v>8323</v>
      </c>
      <c r="S142" s="16">
        <v>42503.559467592597</v>
      </c>
      <c r="T142" s="16">
        <v>42524.875</v>
      </c>
    </row>
    <row r="143" spans="1:20" ht="64" x14ac:dyDescent="0.2">
      <c r="A143">
        <v>3268</v>
      </c>
      <c r="B143" s="3" t="s">
        <v>3268</v>
      </c>
      <c r="C143" s="3" t="s">
        <v>7378</v>
      </c>
      <c r="D143" s="6">
        <v>2000</v>
      </c>
      <c r="E143" s="8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0" t="s">
        <v>8322</v>
      </c>
      <c r="R143" t="s">
        <v>8323</v>
      </c>
      <c r="S143" s="16">
        <v>42590.90425925926</v>
      </c>
      <c r="T143" s="16">
        <v>42606.90425925926</v>
      </c>
    </row>
    <row r="144" spans="1:20" ht="64" x14ac:dyDescent="0.2">
      <c r="A144">
        <v>3280</v>
      </c>
      <c r="B144" s="3" t="s">
        <v>3280</v>
      </c>
      <c r="C144" s="3" t="s">
        <v>7390</v>
      </c>
      <c r="D144" s="6">
        <v>2000</v>
      </c>
      <c r="E144" s="8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s="10" t="s">
        <v>8322</v>
      </c>
      <c r="R144" t="s">
        <v>8323</v>
      </c>
      <c r="S144" s="16">
        <v>42121.756921296299</v>
      </c>
      <c r="T144" s="16">
        <v>42156.208333333328</v>
      </c>
    </row>
    <row r="145" spans="1:20" ht="64" x14ac:dyDescent="0.2">
      <c r="A145">
        <v>3313</v>
      </c>
      <c r="B145" s="3" t="s">
        <v>3313</v>
      </c>
      <c r="C145" s="3" t="s">
        <v>7423</v>
      </c>
      <c r="D145" s="6">
        <v>2000</v>
      </c>
      <c r="E145" s="8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>
        <v>116</v>
      </c>
      <c r="P145">
        <v>80.03</v>
      </c>
      <c r="Q145" s="10" t="s">
        <v>8322</v>
      </c>
      <c r="R145" t="s">
        <v>8323</v>
      </c>
      <c r="S145" s="16">
        <v>42382.244409722218</v>
      </c>
      <c r="T145" s="16">
        <v>42396.041666666672</v>
      </c>
    </row>
    <row r="146" spans="1:20" ht="64" x14ac:dyDescent="0.2">
      <c r="A146">
        <v>3385</v>
      </c>
      <c r="B146" s="3" t="s">
        <v>3384</v>
      </c>
      <c r="C146" s="3" t="s">
        <v>7495</v>
      </c>
      <c r="D146" s="6">
        <v>2000</v>
      </c>
      <c r="E146" s="8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>
        <v>100</v>
      </c>
      <c r="P146">
        <v>133.33000000000001</v>
      </c>
      <c r="Q146" s="10" t="s">
        <v>8322</v>
      </c>
      <c r="R146" t="s">
        <v>8323</v>
      </c>
      <c r="S146" s="16">
        <v>41953.8675</v>
      </c>
      <c r="T146" s="16">
        <v>41983.8675</v>
      </c>
    </row>
    <row r="147" spans="1:20" ht="64" x14ac:dyDescent="0.2">
      <c r="A147">
        <v>3386</v>
      </c>
      <c r="B147" s="3" t="s">
        <v>3385</v>
      </c>
      <c r="C147" s="3" t="s">
        <v>7496</v>
      </c>
      <c r="D147" s="6">
        <v>2000</v>
      </c>
      <c r="E147" s="8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>
        <v>105</v>
      </c>
      <c r="P147">
        <v>51.22</v>
      </c>
      <c r="Q147" s="10" t="s">
        <v>8322</v>
      </c>
      <c r="R147" t="s">
        <v>8323</v>
      </c>
      <c r="S147" s="16">
        <v>41946.644745370373</v>
      </c>
      <c r="T147" s="16">
        <v>41976.644745370373</v>
      </c>
    </row>
    <row r="148" spans="1:20" ht="64" x14ac:dyDescent="0.2">
      <c r="A148">
        <v>3431</v>
      </c>
      <c r="B148" s="3" t="s">
        <v>3430</v>
      </c>
      <c r="C148" s="3" t="s">
        <v>7541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>
        <v>100</v>
      </c>
      <c r="P148">
        <v>95.24</v>
      </c>
      <c r="Q148" s="10" t="s">
        <v>8322</v>
      </c>
      <c r="R148" t="s">
        <v>8323</v>
      </c>
      <c r="S148" s="16">
        <v>41839.730937500004</v>
      </c>
      <c r="T148" s="16">
        <v>41869.730937500004</v>
      </c>
    </row>
    <row r="149" spans="1:20" ht="64" x14ac:dyDescent="0.2">
      <c r="A149">
        <v>3432</v>
      </c>
      <c r="B149" s="3" t="s">
        <v>3431</v>
      </c>
      <c r="C149" s="3" t="s">
        <v>7542</v>
      </c>
      <c r="D149" s="6">
        <v>2000</v>
      </c>
      <c r="E149" s="8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>
        <v>110</v>
      </c>
      <c r="P149">
        <v>52.21</v>
      </c>
      <c r="Q149" s="10" t="s">
        <v>8322</v>
      </c>
      <c r="R149" t="s">
        <v>8323</v>
      </c>
      <c r="S149" s="16">
        <v>42380.581180555557</v>
      </c>
      <c r="T149" s="16">
        <v>42405.916666666672</v>
      </c>
    </row>
    <row r="150" spans="1:20" ht="32" x14ac:dyDescent="0.2">
      <c r="A150">
        <v>3457</v>
      </c>
      <c r="B150" s="3" t="s">
        <v>3456</v>
      </c>
      <c r="C150" s="3" t="s">
        <v>7567</v>
      </c>
      <c r="D150" s="6">
        <v>2000</v>
      </c>
      <c r="E150" s="8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>
        <v>140</v>
      </c>
      <c r="P150">
        <v>50.98</v>
      </c>
      <c r="Q150" s="10" t="s">
        <v>8322</v>
      </c>
      <c r="R150" t="s">
        <v>8323</v>
      </c>
      <c r="S150" s="16">
        <v>42016.706678240742</v>
      </c>
      <c r="T150" s="16">
        <v>42047.249305555553</v>
      </c>
    </row>
    <row r="151" spans="1:20" ht="64" x14ac:dyDescent="0.2">
      <c r="A151">
        <v>3472</v>
      </c>
      <c r="B151" s="3" t="s">
        <v>3471</v>
      </c>
      <c r="C151" s="3" t="s">
        <v>7582</v>
      </c>
      <c r="D151" s="6">
        <v>2000</v>
      </c>
      <c r="E151" s="8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>
        <v>102</v>
      </c>
      <c r="P151">
        <v>88.74</v>
      </c>
      <c r="Q151" s="10" t="s">
        <v>8322</v>
      </c>
      <c r="R151" t="s">
        <v>8323</v>
      </c>
      <c r="S151" s="16">
        <v>41928.170497685183</v>
      </c>
      <c r="T151" s="16">
        <v>41949.249305555553</v>
      </c>
    </row>
    <row r="152" spans="1:20" ht="64" x14ac:dyDescent="0.2">
      <c r="A152">
        <v>3478</v>
      </c>
      <c r="B152" s="3" t="s">
        <v>3477</v>
      </c>
      <c r="C152" s="3" t="s">
        <v>7588</v>
      </c>
      <c r="D152" s="6">
        <v>2000</v>
      </c>
      <c r="E152" s="8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>
        <v>113</v>
      </c>
      <c r="P152">
        <v>39.6</v>
      </c>
      <c r="Q152" s="10" t="s">
        <v>8322</v>
      </c>
      <c r="R152" t="s">
        <v>8323</v>
      </c>
      <c r="S152" s="16">
        <v>42053.916921296302</v>
      </c>
      <c r="T152" s="16">
        <v>42079.875</v>
      </c>
    </row>
    <row r="153" spans="1:20" ht="64" x14ac:dyDescent="0.2">
      <c r="A153">
        <v>3499</v>
      </c>
      <c r="B153" s="3" t="s">
        <v>3498</v>
      </c>
      <c r="C153" s="3" t="s">
        <v>7609</v>
      </c>
      <c r="D153" s="6">
        <v>2000</v>
      </c>
      <c r="E153" s="8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>
        <v>106</v>
      </c>
      <c r="P153">
        <v>60.29</v>
      </c>
      <c r="Q153" s="10" t="s">
        <v>8322</v>
      </c>
      <c r="R153" t="s">
        <v>8323</v>
      </c>
      <c r="S153" s="16">
        <v>42132.036168981482</v>
      </c>
      <c r="T153" s="16">
        <v>42186.290972222225</v>
      </c>
    </row>
    <row r="154" spans="1:20" ht="48" x14ac:dyDescent="0.2">
      <c r="A154">
        <v>3570</v>
      </c>
      <c r="B154" s="3" t="s">
        <v>3569</v>
      </c>
      <c r="C154" s="3" t="s">
        <v>7680</v>
      </c>
      <c r="D154" s="6">
        <v>2000</v>
      </c>
      <c r="E154" s="8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>
        <v>114</v>
      </c>
      <c r="P154">
        <v>87.96</v>
      </c>
      <c r="Q154" s="10" t="s">
        <v>8322</v>
      </c>
      <c r="R154" t="s">
        <v>8323</v>
      </c>
      <c r="S154" s="16">
        <v>41976.331979166673</v>
      </c>
      <c r="T154" s="16">
        <v>42004.291666666672</v>
      </c>
    </row>
    <row r="155" spans="1:20" ht="64" x14ac:dyDescent="0.2">
      <c r="A155">
        <v>3592</v>
      </c>
      <c r="B155" s="3" t="s">
        <v>3591</v>
      </c>
      <c r="C155" s="3" t="s">
        <v>7702</v>
      </c>
      <c r="D155" s="6">
        <v>2000</v>
      </c>
      <c r="E155" s="8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>
        <v>127</v>
      </c>
      <c r="P155">
        <v>72.709999999999994</v>
      </c>
      <c r="Q155" s="10" t="s">
        <v>8322</v>
      </c>
      <c r="R155" t="s">
        <v>8323</v>
      </c>
      <c r="S155" s="16">
        <v>41988.829942129625</v>
      </c>
      <c r="T155" s="16">
        <v>42046.207638888889</v>
      </c>
    </row>
    <row r="156" spans="1:20" ht="64" x14ac:dyDescent="0.2">
      <c r="A156">
        <v>3627</v>
      </c>
      <c r="B156" s="3" t="s">
        <v>3625</v>
      </c>
      <c r="C156" s="3" t="s">
        <v>7737</v>
      </c>
      <c r="D156" s="6">
        <v>2000</v>
      </c>
      <c r="E156" s="8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>
        <v>100</v>
      </c>
      <c r="P156">
        <v>68.97</v>
      </c>
      <c r="Q156" s="10" t="s">
        <v>8322</v>
      </c>
      <c r="R156" t="s">
        <v>8323</v>
      </c>
      <c r="S156" s="16">
        <v>42460.741747685184</v>
      </c>
      <c r="T156" s="16">
        <v>42511.165972222225</v>
      </c>
    </row>
    <row r="157" spans="1:20" ht="64" x14ac:dyDescent="0.2">
      <c r="A157">
        <v>3679</v>
      </c>
      <c r="B157" s="3" t="s">
        <v>3676</v>
      </c>
      <c r="C157" s="3" t="s">
        <v>7789</v>
      </c>
      <c r="D157" s="6">
        <v>2000</v>
      </c>
      <c r="E157" s="8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>
        <v>110</v>
      </c>
      <c r="P157">
        <v>73.400000000000006</v>
      </c>
      <c r="Q157" s="10" t="s">
        <v>8322</v>
      </c>
      <c r="R157" t="s">
        <v>8323</v>
      </c>
      <c r="S157" s="16">
        <v>41786.761354166665</v>
      </c>
      <c r="T157" s="16">
        <v>41821.207638888889</v>
      </c>
    </row>
    <row r="158" spans="1:20" ht="64" x14ac:dyDescent="0.2">
      <c r="A158">
        <v>3713</v>
      </c>
      <c r="B158" s="3" t="s">
        <v>3710</v>
      </c>
      <c r="C158" s="3" t="s">
        <v>7823</v>
      </c>
      <c r="D158" s="6">
        <v>2000</v>
      </c>
      <c r="E158" s="8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>
        <v>102</v>
      </c>
      <c r="P158">
        <v>106.84</v>
      </c>
      <c r="Q158" s="10" t="s">
        <v>8322</v>
      </c>
      <c r="R158" t="s">
        <v>8323</v>
      </c>
      <c r="S158" s="16">
        <v>42505.738032407404</v>
      </c>
      <c r="T158" s="16">
        <v>42525.738032407404</v>
      </c>
    </row>
    <row r="159" spans="1:20" ht="48" x14ac:dyDescent="0.2">
      <c r="A159">
        <v>3727</v>
      </c>
      <c r="B159" s="3" t="s">
        <v>3724</v>
      </c>
      <c r="C159" s="3" t="s">
        <v>7837</v>
      </c>
      <c r="D159" s="6">
        <v>2000</v>
      </c>
      <c r="E159" s="8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>
        <v>101</v>
      </c>
      <c r="P159">
        <v>61.06</v>
      </c>
      <c r="Q159" s="10" t="s">
        <v>8322</v>
      </c>
      <c r="R159" t="s">
        <v>8323</v>
      </c>
      <c r="S159" s="16">
        <v>42632.348310185189</v>
      </c>
      <c r="T159" s="16">
        <v>42663.204861111109</v>
      </c>
    </row>
    <row r="160" spans="1:20" ht="64" x14ac:dyDescent="0.2">
      <c r="A160">
        <v>3817</v>
      </c>
      <c r="B160" s="3" t="s">
        <v>3814</v>
      </c>
      <c r="C160" s="3" t="s">
        <v>7927</v>
      </c>
      <c r="D160" s="6">
        <v>2000</v>
      </c>
      <c r="E160" s="8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107</v>
      </c>
      <c r="P160">
        <v>107.25</v>
      </c>
      <c r="Q160" s="10" t="s">
        <v>8322</v>
      </c>
      <c r="R160" t="s">
        <v>8323</v>
      </c>
      <c r="S160" s="16">
        <v>42284.69694444444</v>
      </c>
      <c r="T160" s="16">
        <v>42301.165972222225</v>
      </c>
    </row>
    <row r="161" spans="1:20" ht="64" x14ac:dyDescent="0.2">
      <c r="A161">
        <v>3839</v>
      </c>
      <c r="B161" s="3" t="s">
        <v>3836</v>
      </c>
      <c r="C161" s="3" t="s">
        <v>7948</v>
      </c>
      <c r="D161" s="6">
        <v>2000</v>
      </c>
      <c r="E161" s="8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>
        <v>101</v>
      </c>
      <c r="P161">
        <v>63.28</v>
      </c>
      <c r="Q161" s="10" t="s">
        <v>8322</v>
      </c>
      <c r="R161" t="s">
        <v>8323</v>
      </c>
      <c r="S161" s="16">
        <v>42155.142638888887</v>
      </c>
      <c r="T161" s="16">
        <v>42215.142638888887</v>
      </c>
    </row>
    <row r="162" spans="1:20" ht="48" x14ac:dyDescent="0.2">
      <c r="A162">
        <v>3448</v>
      </c>
      <c r="B162" s="3" t="s">
        <v>3447</v>
      </c>
      <c r="C162" s="3" t="s">
        <v>7558</v>
      </c>
      <c r="D162" s="6">
        <v>2100</v>
      </c>
      <c r="E162" s="8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>
        <v>110</v>
      </c>
      <c r="P162">
        <v>51.22</v>
      </c>
      <c r="Q162" s="10" t="s">
        <v>8322</v>
      </c>
      <c r="R162" t="s">
        <v>8323</v>
      </c>
      <c r="S162" s="16">
        <v>41960.119085648148</v>
      </c>
      <c r="T162" s="16">
        <v>41990.119085648148</v>
      </c>
    </row>
    <row r="163" spans="1:20" ht="48" x14ac:dyDescent="0.2">
      <c r="A163">
        <v>3548</v>
      </c>
      <c r="B163" s="3" t="s">
        <v>3547</v>
      </c>
      <c r="C163" s="3" t="s">
        <v>7658</v>
      </c>
      <c r="D163" s="6">
        <v>2100</v>
      </c>
      <c r="E163" s="8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>
        <v>102</v>
      </c>
      <c r="P163">
        <v>164.62</v>
      </c>
      <c r="Q163" s="10" t="s">
        <v>8322</v>
      </c>
      <c r="R163" t="s">
        <v>8323</v>
      </c>
      <c r="S163" s="16">
        <v>42411.942291666666</v>
      </c>
      <c r="T163" s="16">
        <v>42434.041666666672</v>
      </c>
    </row>
    <row r="164" spans="1:20" ht="64" x14ac:dyDescent="0.2">
      <c r="A164">
        <v>3813</v>
      </c>
      <c r="B164" s="3" t="s">
        <v>3810</v>
      </c>
      <c r="C164" s="3" t="s">
        <v>7923</v>
      </c>
      <c r="D164" s="6">
        <v>2100</v>
      </c>
      <c r="E164" s="8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>
        <v>101</v>
      </c>
      <c r="P164">
        <v>78.52</v>
      </c>
      <c r="Q164" s="10" t="s">
        <v>8322</v>
      </c>
      <c r="R164" t="s">
        <v>8323</v>
      </c>
      <c r="S164" s="16">
        <v>42497.275706018518</v>
      </c>
      <c r="T164" s="16">
        <v>42535.904861111107</v>
      </c>
    </row>
    <row r="165" spans="1:20" ht="48" x14ac:dyDescent="0.2">
      <c r="A165">
        <v>1302</v>
      </c>
      <c r="B165" s="3" t="s">
        <v>1303</v>
      </c>
      <c r="C165" s="3" t="s">
        <v>5412</v>
      </c>
      <c r="D165" s="6">
        <v>2500</v>
      </c>
      <c r="E165" s="8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>
        <v>100</v>
      </c>
      <c r="P165">
        <v>50</v>
      </c>
      <c r="Q165" s="10" t="s">
        <v>8322</v>
      </c>
      <c r="R165" t="s">
        <v>8323</v>
      </c>
      <c r="S165" s="16">
        <v>42675.057997685188</v>
      </c>
      <c r="T165" s="16">
        <v>42705.099664351852</v>
      </c>
    </row>
    <row r="166" spans="1:20" ht="64" x14ac:dyDescent="0.2">
      <c r="A166">
        <v>2809</v>
      </c>
      <c r="B166" s="3" t="s">
        <v>2809</v>
      </c>
      <c r="C166" s="3" t="s">
        <v>6919</v>
      </c>
      <c r="D166" s="6">
        <v>2500</v>
      </c>
      <c r="E166" s="8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>
        <v>102</v>
      </c>
      <c r="P166">
        <v>121.9</v>
      </c>
      <c r="Q166" s="10" t="s">
        <v>8322</v>
      </c>
      <c r="R166" t="s">
        <v>8323</v>
      </c>
      <c r="S166" s="16">
        <v>42451.496817129635</v>
      </c>
      <c r="T166" s="16">
        <v>42459.610416666663</v>
      </c>
    </row>
    <row r="167" spans="1:20" ht="64" x14ac:dyDescent="0.2">
      <c r="A167">
        <v>2810</v>
      </c>
      <c r="B167" s="3" t="s">
        <v>2810</v>
      </c>
      <c r="C167" s="3" t="s">
        <v>6920</v>
      </c>
      <c r="D167" s="6">
        <v>2500</v>
      </c>
      <c r="E167" s="8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>
        <v>108</v>
      </c>
      <c r="P167">
        <v>47.46</v>
      </c>
      <c r="Q167" s="10" t="s">
        <v>8322</v>
      </c>
      <c r="R167" t="s">
        <v>8323</v>
      </c>
      <c r="S167" s="16">
        <v>41759.13962962963</v>
      </c>
      <c r="T167" s="16">
        <v>41791.165972222225</v>
      </c>
    </row>
    <row r="168" spans="1:20" ht="64" x14ac:dyDescent="0.2">
      <c r="A168">
        <v>3164</v>
      </c>
      <c r="B168" s="3" t="s">
        <v>3164</v>
      </c>
      <c r="C168" s="3" t="s">
        <v>7274</v>
      </c>
      <c r="D168" s="6">
        <v>2500</v>
      </c>
      <c r="E168" s="8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>
        <v>107</v>
      </c>
      <c r="P168">
        <v>37.590000000000003</v>
      </c>
      <c r="Q168" s="10" t="s">
        <v>8322</v>
      </c>
      <c r="R168" t="s">
        <v>8323</v>
      </c>
      <c r="S168" s="16">
        <v>41766.80572916667</v>
      </c>
      <c r="T168" s="16">
        <v>41799.80572916667</v>
      </c>
    </row>
    <row r="169" spans="1:20" ht="64" x14ac:dyDescent="0.2">
      <c r="A169">
        <v>3168</v>
      </c>
      <c r="B169" s="3" t="s">
        <v>3168</v>
      </c>
      <c r="C169" s="3" t="s">
        <v>7278</v>
      </c>
      <c r="D169" s="6">
        <v>2500</v>
      </c>
      <c r="E169" s="8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>
        <v>124</v>
      </c>
      <c r="P169">
        <v>50.9</v>
      </c>
      <c r="Q169" s="10" t="s">
        <v>8322</v>
      </c>
      <c r="R169" t="s">
        <v>8323</v>
      </c>
      <c r="S169" s="16">
        <v>41772.105937500004</v>
      </c>
      <c r="T169" s="16">
        <v>41803.916666666664</v>
      </c>
    </row>
    <row r="170" spans="1:20" ht="64" x14ac:dyDescent="0.2">
      <c r="A170">
        <v>3177</v>
      </c>
      <c r="B170" s="3" t="s">
        <v>3177</v>
      </c>
      <c r="C170" s="3" t="s">
        <v>7287</v>
      </c>
      <c r="D170" s="6">
        <v>2500</v>
      </c>
      <c r="E170" s="8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v>117</v>
      </c>
      <c r="P170">
        <v>57.55</v>
      </c>
      <c r="Q170" s="10" t="s">
        <v>8322</v>
      </c>
      <c r="R170" t="s">
        <v>8323</v>
      </c>
      <c r="S170" s="16">
        <v>41781.666770833333</v>
      </c>
      <c r="T170" s="16">
        <v>41811.666770833333</v>
      </c>
    </row>
    <row r="171" spans="1:20" ht="48" x14ac:dyDescent="0.2">
      <c r="A171">
        <v>3183</v>
      </c>
      <c r="B171" s="3" t="s">
        <v>3183</v>
      </c>
      <c r="C171" s="3" t="s">
        <v>7293</v>
      </c>
      <c r="D171" s="6">
        <v>2500</v>
      </c>
      <c r="E171" s="8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>
        <v>109</v>
      </c>
      <c r="P171">
        <v>40.07</v>
      </c>
      <c r="Q171" s="10" t="s">
        <v>8322</v>
      </c>
      <c r="R171" t="s">
        <v>8323</v>
      </c>
      <c r="S171" s="16">
        <v>41491.79478009259</v>
      </c>
      <c r="T171" s="16">
        <v>41509.79478009259</v>
      </c>
    </row>
    <row r="172" spans="1:20" ht="48" x14ac:dyDescent="0.2">
      <c r="A172">
        <v>3222</v>
      </c>
      <c r="B172" s="3" t="s">
        <v>3222</v>
      </c>
      <c r="C172" s="3" t="s">
        <v>7332</v>
      </c>
      <c r="D172" s="6">
        <v>2500</v>
      </c>
      <c r="E172" s="8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>
        <v>125</v>
      </c>
      <c r="P172">
        <v>37.14</v>
      </c>
      <c r="Q172" s="10" t="s">
        <v>8322</v>
      </c>
      <c r="R172" t="s">
        <v>8323</v>
      </c>
      <c r="S172" s="16">
        <v>42270.582141203704</v>
      </c>
      <c r="T172" s="16">
        <v>42301.895138888889</v>
      </c>
    </row>
    <row r="173" spans="1:20" ht="48" x14ac:dyDescent="0.2">
      <c r="A173">
        <v>3263</v>
      </c>
      <c r="B173" s="3" t="s">
        <v>3263</v>
      </c>
      <c r="C173" s="3" t="s">
        <v>7373</v>
      </c>
      <c r="D173" s="6">
        <v>2500</v>
      </c>
      <c r="E173" s="8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>
        <v>112</v>
      </c>
      <c r="P173">
        <v>41.24</v>
      </c>
      <c r="Q173" s="10" t="s">
        <v>8322</v>
      </c>
      <c r="R173" t="s">
        <v>8323</v>
      </c>
      <c r="S173" s="16">
        <v>42284.516064814816</v>
      </c>
      <c r="T173" s="16">
        <v>42307.875</v>
      </c>
    </row>
    <row r="174" spans="1:20" ht="48" x14ac:dyDescent="0.2">
      <c r="A174">
        <v>3264</v>
      </c>
      <c r="B174" s="3" t="s">
        <v>3264</v>
      </c>
      <c r="C174" s="3" t="s">
        <v>7374</v>
      </c>
      <c r="D174" s="6">
        <v>2500</v>
      </c>
      <c r="E174" s="8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>
        <v>103</v>
      </c>
      <c r="P174">
        <v>52.55</v>
      </c>
      <c r="Q174" s="10" t="s">
        <v>8322</v>
      </c>
      <c r="R174" t="s">
        <v>8323</v>
      </c>
      <c r="S174" s="16">
        <v>42016.800208333334</v>
      </c>
      <c r="T174" s="16">
        <v>42032.916666666672</v>
      </c>
    </row>
    <row r="175" spans="1:20" ht="64" x14ac:dyDescent="0.2">
      <c r="A175">
        <v>3311</v>
      </c>
      <c r="B175" s="3" t="s">
        <v>3311</v>
      </c>
      <c r="C175" s="3" t="s">
        <v>7421</v>
      </c>
      <c r="D175" s="6">
        <v>2500</v>
      </c>
      <c r="E175" s="8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>
        <v>110</v>
      </c>
      <c r="P175">
        <v>61.02</v>
      </c>
      <c r="Q175" s="10" t="s">
        <v>8322</v>
      </c>
      <c r="R175" t="s">
        <v>8323</v>
      </c>
      <c r="S175" s="16">
        <v>42264.29178240741</v>
      </c>
      <c r="T175" s="16">
        <v>42294.29178240741</v>
      </c>
    </row>
    <row r="176" spans="1:20" ht="64" x14ac:dyDescent="0.2">
      <c r="A176">
        <v>3312</v>
      </c>
      <c r="B176" s="3" t="s">
        <v>3312</v>
      </c>
      <c r="C176" s="3" t="s">
        <v>7422</v>
      </c>
      <c r="D176" s="6">
        <v>2500</v>
      </c>
      <c r="E176" s="8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>
        <v>100</v>
      </c>
      <c r="P176">
        <v>61</v>
      </c>
      <c r="Q176" s="10" t="s">
        <v>8322</v>
      </c>
      <c r="R176" t="s">
        <v>8323</v>
      </c>
      <c r="S176" s="16">
        <v>42664.809560185182</v>
      </c>
      <c r="T176" s="16">
        <v>42685.916666666672</v>
      </c>
    </row>
    <row r="177" spans="1:20" ht="48" x14ac:dyDescent="0.2">
      <c r="A177">
        <v>3320</v>
      </c>
      <c r="B177" s="3" t="s">
        <v>3320</v>
      </c>
      <c r="C177" s="3" t="s">
        <v>7430</v>
      </c>
      <c r="D177" s="6">
        <v>2500</v>
      </c>
      <c r="E177" s="8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>
        <v>101</v>
      </c>
      <c r="P177">
        <v>66.45</v>
      </c>
      <c r="Q177" s="10" t="s">
        <v>8322</v>
      </c>
      <c r="R177" t="s">
        <v>8323</v>
      </c>
      <c r="S177" s="16">
        <v>42513.045798611114</v>
      </c>
      <c r="T177" s="16">
        <v>42543.045798611114</v>
      </c>
    </row>
    <row r="178" spans="1:20" ht="64" x14ac:dyDescent="0.2">
      <c r="A178">
        <v>3365</v>
      </c>
      <c r="B178" s="3" t="s">
        <v>3364</v>
      </c>
      <c r="C178" s="3" t="s">
        <v>7475</v>
      </c>
      <c r="D178" s="6">
        <v>2500</v>
      </c>
      <c r="E178" s="8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>
        <v>104</v>
      </c>
      <c r="P178">
        <v>866.67</v>
      </c>
      <c r="Q178" s="10" t="s">
        <v>8322</v>
      </c>
      <c r="R178" t="s">
        <v>8323</v>
      </c>
      <c r="S178" s="16">
        <v>42321.101759259262</v>
      </c>
      <c r="T178" s="16">
        <v>42351.101759259262</v>
      </c>
    </row>
    <row r="179" spans="1:20" ht="64" x14ac:dyDescent="0.2">
      <c r="A179">
        <v>3441</v>
      </c>
      <c r="B179" s="3" t="s">
        <v>3440</v>
      </c>
      <c r="C179" s="3" t="s">
        <v>7551</v>
      </c>
      <c r="D179" s="6">
        <v>2500</v>
      </c>
      <c r="E179" s="8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>
        <v>103</v>
      </c>
      <c r="P179">
        <v>59.65</v>
      </c>
      <c r="Q179" s="10" t="s">
        <v>8322</v>
      </c>
      <c r="R179" t="s">
        <v>8323</v>
      </c>
      <c r="S179" s="16">
        <v>42294.429641203707</v>
      </c>
      <c r="T179" s="16">
        <v>42321.845138888893</v>
      </c>
    </row>
    <row r="180" spans="1:20" ht="64" x14ac:dyDescent="0.2">
      <c r="A180">
        <v>3484</v>
      </c>
      <c r="B180" s="3" t="s">
        <v>3483</v>
      </c>
      <c r="C180" s="3" t="s">
        <v>7594</v>
      </c>
      <c r="D180" s="6">
        <v>2500</v>
      </c>
      <c r="E180" s="8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>
        <v>114</v>
      </c>
      <c r="P180">
        <v>64.91</v>
      </c>
      <c r="Q180" s="10" t="s">
        <v>8322</v>
      </c>
      <c r="R180" t="s">
        <v>8323</v>
      </c>
      <c r="S180" s="16">
        <v>42506.760405092587</v>
      </c>
      <c r="T180" s="16">
        <v>42536.760405092587</v>
      </c>
    </row>
    <row r="181" spans="1:20" ht="96" x14ac:dyDescent="0.2">
      <c r="A181">
        <v>3505</v>
      </c>
      <c r="B181" s="3" t="s">
        <v>3504</v>
      </c>
      <c r="C181" s="3" t="s">
        <v>7615</v>
      </c>
      <c r="D181" s="6">
        <v>2500</v>
      </c>
      <c r="E181" s="8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>
        <v>104</v>
      </c>
      <c r="P181">
        <v>66.510000000000005</v>
      </c>
      <c r="Q181" s="10" t="s">
        <v>8322</v>
      </c>
      <c r="R181" t="s">
        <v>8323</v>
      </c>
      <c r="S181" s="16">
        <v>41760.935706018521</v>
      </c>
      <c r="T181" s="16">
        <v>41772.166666666664</v>
      </c>
    </row>
    <row r="182" spans="1:20" ht="64" x14ac:dyDescent="0.2">
      <c r="A182">
        <v>3516</v>
      </c>
      <c r="B182" s="3" t="s">
        <v>3515</v>
      </c>
      <c r="C182" s="3" t="s">
        <v>7626</v>
      </c>
      <c r="D182" s="6">
        <v>2500</v>
      </c>
      <c r="E182" s="8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227.27</v>
      </c>
      <c r="Q182" s="10" t="s">
        <v>8322</v>
      </c>
      <c r="R182" t="s">
        <v>8323</v>
      </c>
      <c r="S182" s="16">
        <v>41856.010069444441</v>
      </c>
      <c r="T182" s="16">
        <v>41890.125</v>
      </c>
    </row>
    <row r="183" spans="1:20" ht="48" x14ac:dyDescent="0.2">
      <c r="A183">
        <v>3544</v>
      </c>
      <c r="B183" s="3" t="s">
        <v>3543</v>
      </c>
      <c r="C183" s="3" t="s">
        <v>7654</v>
      </c>
      <c r="D183" s="6">
        <v>2500</v>
      </c>
      <c r="E183" s="8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>
        <v>100</v>
      </c>
      <c r="P183">
        <v>104.17</v>
      </c>
      <c r="Q183" s="10" t="s">
        <v>8322</v>
      </c>
      <c r="R183" t="s">
        <v>8323</v>
      </c>
      <c r="S183" s="16">
        <v>42040.831678240742</v>
      </c>
      <c r="T183" s="16">
        <v>42070.831678240742</v>
      </c>
    </row>
    <row r="184" spans="1:20" ht="128" x14ac:dyDescent="0.2">
      <c r="A184">
        <v>3561</v>
      </c>
      <c r="B184" s="3" t="s">
        <v>3560</v>
      </c>
      <c r="C184" s="3" t="s">
        <v>7671</v>
      </c>
      <c r="D184" s="6">
        <v>2500</v>
      </c>
      <c r="E184" s="8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>
        <v>102</v>
      </c>
      <c r="P184">
        <v>47.41</v>
      </c>
      <c r="Q184" s="10" t="s">
        <v>8322</v>
      </c>
      <c r="R184" t="s">
        <v>8323</v>
      </c>
      <c r="S184" s="16">
        <v>42203.680300925931</v>
      </c>
      <c r="T184" s="16">
        <v>42221.774999999994</v>
      </c>
    </row>
    <row r="185" spans="1:20" ht="32" x14ac:dyDescent="0.2">
      <c r="A185">
        <v>3597</v>
      </c>
      <c r="B185" s="3" t="s">
        <v>3596</v>
      </c>
      <c r="C185" s="3" t="s">
        <v>7707</v>
      </c>
      <c r="D185" s="6">
        <v>2500</v>
      </c>
      <c r="E185" s="8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>
        <v>103</v>
      </c>
      <c r="P185">
        <v>77.73</v>
      </c>
      <c r="Q185" s="10" t="s">
        <v>8322</v>
      </c>
      <c r="R185" t="s">
        <v>8323</v>
      </c>
      <c r="S185" s="16">
        <v>42417.585532407407</v>
      </c>
      <c r="T185" s="16">
        <v>42432.249305555553</v>
      </c>
    </row>
    <row r="186" spans="1:20" ht="48" x14ac:dyDescent="0.2">
      <c r="A186">
        <v>3614</v>
      </c>
      <c r="B186" s="3" t="s">
        <v>3439</v>
      </c>
      <c r="C186" s="3" t="s">
        <v>7724</v>
      </c>
      <c r="D186" s="6">
        <v>2500</v>
      </c>
      <c r="E186" s="8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>
        <v>101</v>
      </c>
      <c r="P186">
        <v>35.49</v>
      </c>
      <c r="Q186" s="10" t="s">
        <v>8322</v>
      </c>
      <c r="R186" t="s">
        <v>8323</v>
      </c>
      <c r="S186" s="16">
        <v>42144.041851851856</v>
      </c>
      <c r="T186" s="16">
        <v>42174.041851851856</v>
      </c>
    </row>
    <row r="187" spans="1:20" ht="48" x14ac:dyDescent="0.2">
      <c r="A187">
        <v>3623</v>
      </c>
      <c r="B187" s="3" t="s">
        <v>3621</v>
      </c>
      <c r="C187" s="3" t="s">
        <v>7733</v>
      </c>
      <c r="D187" s="6">
        <v>2500</v>
      </c>
      <c r="E187" s="8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>
        <v>120</v>
      </c>
      <c r="P187">
        <v>88.24</v>
      </c>
      <c r="Q187" s="10" t="s">
        <v>8322</v>
      </c>
      <c r="R187" t="s">
        <v>8323</v>
      </c>
      <c r="S187" s="16">
        <v>41828.736921296295</v>
      </c>
      <c r="T187" s="16">
        <v>41846.291666666664</v>
      </c>
    </row>
    <row r="188" spans="1:20" ht="64" x14ac:dyDescent="0.2">
      <c r="A188">
        <v>3699</v>
      </c>
      <c r="B188" s="3" t="s">
        <v>3696</v>
      </c>
      <c r="C188" s="3" t="s">
        <v>7809</v>
      </c>
      <c r="D188" s="6">
        <v>2500</v>
      </c>
      <c r="E188" s="8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>
        <v>101</v>
      </c>
      <c r="P188">
        <v>63</v>
      </c>
      <c r="Q188" s="10" t="s">
        <v>8322</v>
      </c>
      <c r="R188" t="s">
        <v>8323</v>
      </c>
      <c r="S188" s="16">
        <v>41897.602037037039</v>
      </c>
      <c r="T188" s="16">
        <v>41927.602037037039</v>
      </c>
    </row>
    <row r="189" spans="1:20" ht="64" x14ac:dyDescent="0.2">
      <c r="A189">
        <v>3823</v>
      </c>
      <c r="B189" s="3" t="s">
        <v>3820</v>
      </c>
      <c r="C189" s="3" t="s">
        <v>7932</v>
      </c>
      <c r="D189" s="6">
        <v>2500</v>
      </c>
      <c r="E189" s="8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>
        <v>106</v>
      </c>
      <c r="P189">
        <v>64.63</v>
      </c>
      <c r="Q189" s="10" t="s">
        <v>8322</v>
      </c>
      <c r="R189" t="s">
        <v>8323</v>
      </c>
      <c r="S189" s="16">
        <v>42170.910231481481</v>
      </c>
      <c r="T189" s="16">
        <v>42205.165972222225</v>
      </c>
    </row>
    <row r="190" spans="1:20" ht="64" x14ac:dyDescent="0.2">
      <c r="A190">
        <v>3230</v>
      </c>
      <c r="B190" s="3" t="s">
        <v>3230</v>
      </c>
      <c r="C190" s="3" t="s">
        <v>7340</v>
      </c>
      <c r="D190" s="6">
        <v>2600</v>
      </c>
      <c r="E190" s="8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>
        <v>110</v>
      </c>
      <c r="P190">
        <v>77.22</v>
      </c>
      <c r="Q190" s="10" t="s">
        <v>8322</v>
      </c>
      <c r="R190" t="s">
        <v>8323</v>
      </c>
      <c r="S190" s="16">
        <v>41898.168125000004</v>
      </c>
      <c r="T190" s="16">
        <v>41913.165972222225</v>
      </c>
    </row>
    <row r="191" spans="1:20" ht="32" x14ac:dyDescent="0.2">
      <c r="A191">
        <v>3595</v>
      </c>
      <c r="B191" s="3" t="s">
        <v>3594</v>
      </c>
      <c r="C191" s="3" t="s">
        <v>7705</v>
      </c>
      <c r="D191" s="6">
        <v>2600</v>
      </c>
      <c r="E191" s="8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>
        <v>119</v>
      </c>
      <c r="P191">
        <v>49.69</v>
      </c>
      <c r="Q191" s="10" t="s">
        <v>8322</v>
      </c>
      <c r="R191" t="s">
        <v>8323</v>
      </c>
      <c r="S191" s="16">
        <v>42050.008368055554</v>
      </c>
      <c r="T191" s="16">
        <v>42076.290972222225</v>
      </c>
    </row>
    <row r="192" spans="1:20" ht="16" x14ac:dyDescent="0.2">
      <c r="A192">
        <v>2833</v>
      </c>
      <c r="B192" s="3" t="s">
        <v>2833</v>
      </c>
      <c r="C192" s="3" t="s">
        <v>6943</v>
      </c>
      <c r="D192" s="6">
        <v>2700</v>
      </c>
      <c r="E192" s="8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>
        <v>108</v>
      </c>
      <c r="P192">
        <v>83.51</v>
      </c>
      <c r="Q192" s="10" t="s">
        <v>8322</v>
      </c>
      <c r="R192" t="s">
        <v>8323</v>
      </c>
      <c r="S192" s="16">
        <v>42268.127696759257</v>
      </c>
      <c r="T192" s="16">
        <v>42288.083333333328</v>
      </c>
    </row>
    <row r="193" spans="1:20" ht="48" x14ac:dyDescent="0.2">
      <c r="A193">
        <v>2813</v>
      </c>
      <c r="B193" s="3" t="s">
        <v>2813</v>
      </c>
      <c r="C193" s="3" t="s">
        <v>6923</v>
      </c>
      <c r="D193" s="6">
        <v>2800</v>
      </c>
      <c r="E193" s="8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>
        <v>128</v>
      </c>
      <c r="P193">
        <v>37.21</v>
      </c>
      <c r="Q193" s="10" t="s">
        <v>8322</v>
      </c>
      <c r="R193" t="s">
        <v>8323</v>
      </c>
      <c r="S193" s="16">
        <v>42693.742604166662</v>
      </c>
      <c r="T193" s="16">
        <v>42718.742604166662</v>
      </c>
    </row>
    <row r="194" spans="1:20" ht="64" x14ac:dyDescent="0.2">
      <c r="A194">
        <v>3469</v>
      </c>
      <c r="B194" s="3" t="s">
        <v>3468</v>
      </c>
      <c r="C194" s="3" t="s">
        <v>7579</v>
      </c>
      <c r="D194" s="6">
        <v>2800</v>
      </c>
      <c r="E194" s="8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>
        <v>113</v>
      </c>
      <c r="P194">
        <v>50.4</v>
      </c>
      <c r="Q194" s="10" t="s">
        <v>8322</v>
      </c>
      <c r="R194" t="s">
        <v>8323</v>
      </c>
      <c r="S194" s="16">
        <v>42458.641724537039</v>
      </c>
      <c r="T194" s="16">
        <v>42488.641724537039</v>
      </c>
    </row>
    <row r="195" spans="1:20" ht="64" x14ac:dyDescent="0.2">
      <c r="A195">
        <v>3513</v>
      </c>
      <c r="B195" s="3" t="s">
        <v>3512</v>
      </c>
      <c r="C195" s="3" t="s">
        <v>7623</v>
      </c>
      <c r="D195" s="6">
        <v>2800</v>
      </c>
      <c r="E195" s="8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>
        <v>118</v>
      </c>
      <c r="P195">
        <v>75.34</v>
      </c>
      <c r="Q195" s="10" t="s">
        <v>8322</v>
      </c>
      <c r="R195" t="s">
        <v>8323</v>
      </c>
      <c r="S195" s="16">
        <v>41781.096203703702</v>
      </c>
      <c r="T195" s="16">
        <v>41794.207638888889</v>
      </c>
    </row>
    <row r="196" spans="1:20" ht="64" x14ac:dyDescent="0.2">
      <c r="A196">
        <v>3705</v>
      </c>
      <c r="B196" s="3" t="s">
        <v>3702</v>
      </c>
      <c r="C196" s="3" t="s">
        <v>7815</v>
      </c>
      <c r="D196" s="6">
        <v>2827</v>
      </c>
      <c r="E196" s="8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>
        <v>103</v>
      </c>
      <c r="P196">
        <v>83.57</v>
      </c>
      <c r="Q196" s="10" t="s">
        <v>8322</v>
      </c>
      <c r="R196" t="s">
        <v>8323</v>
      </c>
      <c r="S196" s="16">
        <v>41792.542986111112</v>
      </c>
      <c r="T196" s="16">
        <v>41813.75</v>
      </c>
    </row>
    <row r="197" spans="1:20" ht="48" x14ac:dyDescent="0.2">
      <c r="A197">
        <v>522</v>
      </c>
      <c r="B197" s="3" t="s">
        <v>523</v>
      </c>
      <c r="C197" s="3" t="s">
        <v>4632</v>
      </c>
      <c r="D197" s="6">
        <v>3000</v>
      </c>
      <c r="E197" s="8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>
        <v>115</v>
      </c>
      <c r="P197">
        <v>110.97</v>
      </c>
      <c r="Q197" s="10" t="s">
        <v>8322</v>
      </c>
      <c r="R197" t="s">
        <v>8323</v>
      </c>
      <c r="S197" s="16">
        <v>42430.040798611109</v>
      </c>
      <c r="T197" s="16">
        <v>42449.999131944445</v>
      </c>
    </row>
    <row r="198" spans="1:20" ht="64" x14ac:dyDescent="0.2">
      <c r="A198">
        <v>1291</v>
      </c>
      <c r="B198" s="3" t="s">
        <v>1292</v>
      </c>
      <c r="C198" s="3" t="s">
        <v>5401</v>
      </c>
      <c r="D198" s="6">
        <v>3000</v>
      </c>
      <c r="E198" s="8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>
        <v>146</v>
      </c>
      <c r="P198">
        <v>104.07</v>
      </c>
      <c r="Q198" s="10" t="s">
        <v>8322</v>
      </c>
      <c r="R198" t="s">
        <v>8323</v>
      </c>
      <c r="S198" s="16">
        <v>42064.652673611112</v>
      </c>
      <c r="T198" s="16">
        <v>42101.291666666672</v>
      </c>
    </row>
    <row r="199" spans="1:20" ht="64" x14ac:dyDescent="0.2">
      <c r="A199">
        <v>1300</v>
      </c>
      <c r="B199" s="3" t="s">
        <v>1301</v>
      </c>
      <c r="C199" s="3" t="s">
        <v>5410</v>
      </c>
      <c r="D199" s="6">
        <v>3000</v>
      </c>
      <c r="E199" s="8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>
        <v>135</v>
      </c>
      <c r="P199">
        <v>168.75</v>
      </c>
      <c r="Q199" s="10" t="s">
        <v>8322</v>
      </c>
      <c r="R199" t="s">
        <v>8323</v>
      </c>
      <c r="S199" s="16">
        <v>42483.675208333334</v>
      </c>
      <c r="T199" s="16">
        <v>42522.789583333331</v>
      </c>
    </row>
    <row r="200" spans="1:20" ht="32" x14ac:dyDescent="0.2">
      <c r="A200">
        <v>2789</v>
      </c>
      <c r="B200" s="3" t="s">
        <v>2789</v>
      </c>
      <c r="C200" s="3" t="s">
        <v>6899</v>
      </c>
      <c r="D200" s="6">
        <v>3000</v>
      </c>
      <c r="E200" s="8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>
        <v>101</v>
      </c>
      <c r="P200">
        <v>126.46</v>
      </c>
      <c r="Q200" s="10" t="s">
        <v>8322</v>
      </c>
      <c r="R200" t="s">
        <v>8323</v>
      </c>
      <c r="S200" s="16">
        <v>42056.013124999998</v>
      </c>
      <c r="T200" s="16">
        <v>42075.166666666672</v>
      </c>
    </row>
    <row r="201" spans="1:20" ht="64" x14ac:dyDescent="0.2">
      <c r="A201">
        <v>2790</v>
      </c>
      <c r="B201" s="3" t="s">
        <v>2790</v>
      </c>
      <c r="C201" s="3" t="s">
        <v>6900</v>
      </c>
      <c r="D201" s="6">
        <v>3000</v>
      </c>
      <c r="E201" s="8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>
        <v>105</v>
      </c>
      <c r="P201">
        <v>47.88</v>
      </c>
      <c r="Q201" s="10" t="s">
        <v>8322</v>
      </c>
      <c r="R201" t="s">
        <v>8323</v>
      </c>
      <c r="S201" s="16">
        <v>42016.938692129625</v>
      </c>
      <c r="T201" s="16">
        <v>42046.938692129625</v>
      </c>
    </row>
    <row r="202" spans="1:20" ht="48" x14ac:dyDescent="0.2">
      <c r="A202">
        <v>2830</v>
      </c>
      <c r="B202" s="3" t="s">
        <v>2830</v>
      </c>
      <c r="C202" s="3" t="s">
        <v>6940</v>
      </c>
      <c r="D202" s="6">
        <v>3000</v>
      </c>
      <c r="E202" s="8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>
        <v>100</v>
      </c>
      <c r="P202">
        <v>272.73</v>
      </c>
      <c r="Q202" s="10" t="s">
        <v>8322</v>
      </c>
      <c r="R202" t="s">
        <v>8323</v>
      </c>
      <c r="S202" s="16">
        <v>41758.839675925927</v>
      </c>
      <c r="T202" s="16">
        <v>41771.165972222225</v>
      </c>
    </row>
    <row r="203" spans="1:20" ht="48" x14ac:dyDescent="0.2">
      <c r="A203">
        <v>2831</v>
      </c>
      <c r="B203" s="3" t="s">
        <v>2831</v>
      </c>
      <c r="C203" s="3" t="s">
        <v>6941</v>
      </c>
      <c r="D203" s="6">
        <v>3000</v>
      </c>
      <c r="E203" s="8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>
        <v>111</v>
      </c>
      <c r="P203">
        <v>63.85</v>
      </c>
      <c r="Q203" s="10" t="s">
        <v>8322</v>
      </c>
      <c r="R203" t="s">
        <v>8323</v>
      </c>
      <c r="S203" s="16">
        <v>42171.824884259258</v>
      </c>
      <c r="T203" s="16">
        <v>42201.824884259258</v>
      </c>
    </row>
    <row r="204" spans="1:20" ht="64" x14ac:dyDescent="0.2">
      <c r="A204">
        <v>2977</v>
      </c>
      <c r="B204" s="3" t="s">
        <v>2977</v>
      </c>
      <c r="C204" s="3" t="s">
        <v>7087</v>
      </c>
      <c r="D204" s="6">
        <v>3000</v>
      </c>
      <c r="E204" s="8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>
        <v>114</v>
      </c>
      <c r="P204">
        <v>113.57</v>
      </c>
      <c r="Q204" s="10" t="s">
        <v>8322</v>
      </c>
      <c r="R204" t="s">
        <v>8323</v>
      </c>
      <c r="S204" s="16">
        <v>42026.88118055556</v>
      </c>
      <c r="T204" s="16">
        <v>42086.093055555553</v>
      </c>
    </row>
    <row r="205" spans="1:20" ht="48" x14ac:dyDescent="0.2">
      <c r="A205">
        <v>2980</v>
      </c>
      <c r="B205" s="3" t="s">
        <v>2980</v>
      </c>
      <c r="C205" s="3" t="s">
        <v>7090</v>
      </c>
      <c r="D205" s="6">
        <v>3000</v>
      </c>
      <c r="E205" s="8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>
        <v>109</v>
      </c>
      <c r="P205">
        <v>136.46</v>
      </c>
      <c r="Q205" s="10" t="s">
        <v>8322</v>
      </c>
      <c r="R205" t="s">
        <v>8323</v>
      </c>
      <c r="S205" s="16">
        <v>42219.915856481486</v>
      </c>
      <c r="T205" s="16">
        <v>42240.083333333328</v>
      </c>
    </row>
    <row r="206" spans="1:20" ht="48" x14ac:dyDescent="0.2">
      <c r="A206">
        <v>3153</v>
      </c>
      <c r="B206" s="3" t="s">
        <v>3153</v>
      </c>
      <c r="C206" s="3" t="s">
        <v>7263</v>
      </c>
      <c r="D206" s="6">
        <v>3000</v>
      </c>
      <c r="E206" s="8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>
        <v>336</v>
      </c>
      <c r="P206">
        <v>41.77</v>
      </c>
      <c r="Q206" s="10" t="s">
        <v>8322</v>
      </c>
      <c r="R206" t="s">
        <v>8323</v>
      </c>
      <c r="S206" s="16">
        <v>40633.154363425929</v>
      </c>
      <c r="T206" s="16">
        <v>40664.207638888889</v>
      </c>
    </row>
    <row r="207" spans="1:20" ht="32" x14ac:dyDescent="0.2">
      <c r="A207">
        <v>3167</v>
      </c>
      <c r="B207" s="3" t="s">
        <v>3167</v>
      </c>
      <c r="C207" s="3" t="s">
        <v>7277</v>
      </c>
      <c r="D207" s="6">
        <v>3000</v>
      </c>
      <c r="E207" s="8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>
        <v>116</v>
      </c>
      <c r="P207">
        <v>63.36</v>
      </c>
      <c r="Q207" s="10" t="s">
        <v>8322</v>
      </c>
      <c r="R207" t="s">
        <v>8323</v>
      </c>
      <c r="S207" s="16">
        <v>41839.175706018519</v>
      </c>
      <c r="T207" s="16">
        <v>41853.175706018519</v>
      </c>
    </row>
    <row r="208" spans="1:20" ht="64" x14ac:dyDescent="0.2">
      <c r="A208">
        <v>3174</v>
      </c>
      <c r="B208" s="3" t="s">
        <v>3174</v>
      </c>
      <c r="C208" s="3" t="s">
        <v>7284</v>
      </c>
      <c r="D208" s="6">
        <v>3000</v>
      </c>
      <c r="E208" s="8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>
        <v>101</v>
      </c>
      <c r="P208">
        <v>131.91</v>
      </c>
      <c r="Q208" s="10" t="s">
        <v>8322</v>
      </c>
      <c r="R208" t="s">
        <v>8323</v>
      </c>
      <c r="S208" s="16">
        <v>41862.864675925928</v>
      </c>
      <c r="T208" s="16">
        <v>41876.864675925928</v>
      </c>
    </row>
    <row r="209" spans="1:20" ht="64" x14ac:dyDescent="0.2">
      <c r="A209">
        <v>3210</v>
      </c>
      <c r="B209" s="3" t="s">
        <v>3210</v>
      </c>
      <c r="C209" s="3" t="s">
        <v>7320</v>
      </c>
      <c r="D209" s="6">
        <v>3000</v>
      </c>
      <c r="E209" s="8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>
        <v>126</v>
      </c>
      <c r="P209">
        <v>62.88</v>
      </c>
      <c r="Q209" s="10" t="s">
        <v>8322</v>
      </c>
      <c r="R209" t="s">
        <v>8323</v>
      </c>
      <c r="S209" s="16">
        <v>41013.936562499999</v>
      </c>
      <c r="T209" s="16">
        <v>41061.165972222225</v>
      </c>
    </row>
    <row r="210" spans="1:20" ht="64" x14ac:dyDescent="0.2">
      <c r="A210">
        <v>3284</v>
      </c>
      <c r="B210" s="3" t="s">
        <v>3284</v>
      </c>
      <c r="C210" s="3" t="s">
        <v>7394</v>
      </c>
      <c r="D210" s="6">
        <v>3000</v>
      </c>
      <c r="E210" s="8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>
        <v>102</v>
      </c>
      <c r="P210">
        <v>203.2</v>
      </c>
      <c r="Q210" s="10" t="s">
        <v>8322</v>
      </c>
      <c r="R210" t="s">
        <v>8323</v>
      </c>
      <c r="S210" s="16">
        <v>42380.884872685187</v>
      </c>
      <c r="T210" s="16">
        <v>42398.249305555553</v>
      </c>
    </row>
    <row r="211" spans="1:20" ht="64" x14ac:dyDescent="0.2">
      <c r="A211">
        <v>3299</v>
      </c>
      <c r="B211" s="3" t="s">
        <v>3299</v>
      </c>
      <c r="C211" s="3" t="s">
        <v>7409</v>
      </c>
      <c r="D211" s="6">
        <v>3000</v>
      </c>
      <c r="E211" s="8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>
        <v>116</v>
      </c>
      <c r="P211">
        <v>55.33</v>
      </c>
      <c r="Q211" s="10" t="s">
        <v>8322</v>
      </c>
      <c r="R211" t="s">
        <v>8323</v>
      </c>
      <c r="S211" s="16">
        <v>42261.917395833334</v>
      </c>
      <c r="T211" s="16">
        <v>42291.917395833334</v>
      </c>
    </row>
    <row r="212" spans="1:20" ht="48" x14ac:dyDescent="0.2">
      <c r="A212">
        <v>3300</v>
      </c>
      <c r="B212" s="3" t="s">
        <v>3300</v>
      </c>
      <c r="C212" s="3" t="s">
        <v>7410</v>
      </c>
      <c r="D212" s="6">
        <v>3000</v>
      </c>
      <c r="E212" s="8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>
        <v>136</v>
      </c>
      <c r="P212">
        <v>46.42</v>
      </c>
      <c r="Q212" s="10" t="s">
        <v>8322</v>
      </c>
      <c r="R212" t="s">
        <v>8323</v>
      </c>
      <c r="S212" s="16">
        <v>42102.743773148148</v>
      </c>
      <c r="T212" s="16">
        <v>42123.743773148148</v>
      </c>
    </row>
    <row r="213" spans="1:20" ht="64" x14ac:dyDescent="0.2">
      <c r="A213">
        <v>3301</v>
      </c>
      <c r="B213" s="3" t="s">
        <v>3301</v>
      </c>
      <c r="C213" s="3" t="s">
        <v>7411</v>
      </c>
      <c r="D213" s="6">
        <v>3000</v>
      </c>
      <c r="E213" s="8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>
        <v>133</v>
      </c>
      <c r="P213">
        <v>57.2</v>
      </c>
      <c r="Q213" s="10" t="s">
        <v>8322</v>
      </c>
      <c r="R213" t="s">
        <v>8323</v>
      </c>
      <c r="S213" s="16">
        <v>42538.73583333334</v>
      </c>
      <c r="T213" s="16">
        <v>42583.290972222225</v>
      </c>
    </row>
    <row r="214" spans="1:20" ht="64" x14ac:dyDescent="0.2">
      <c r="A214">
        <v>3340</v>
      </c>
      <c r="B214" s="3" t="s">
        <v>3340</v>
      </c>
      <c r="C214" s="3" t="s">
        <v>7450</v>
      </c>
      <c r="D214" s="6">
        <v>3000</v>
      </c>
      <c r="E214" s="8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>
        <v>138</v>
      </c>
      <c r="P214">
        <v>109.08</v>
      </c>
      <c r="Q214" s="10" t="s">
        <v>8322</v>
      </c>
      <c r="R214" t="s">
        <v>8323</v>
      </c>
      <c r="S214" s="16">
        <v>42685.974004629628</v>
      </c>
      <c r="T214" s="16">
        <v>42710.974004629628</v>
      </c>
    </row>
    <row r="215" spans="1:20" ht="48" x14ac:dyDescent="0.2">
      <c r="A215">
        <v>3354</v>
      </c>
      <c r="B215" s="3" t="s">
        <v>3353</v>
      </c>
      <c r="C215" s="3" t="s">
        <v>7464</v>
      </c>
      <c r="D215" s="6">
        <v>3000</v>
      </c>
      <c r="E215" s="8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>
        <v>102</v>
      </c>
      <c r="P215">
        <v>55.6</v>
      </c>
      <c r="Q215" s="10" t="s">
        <v>8322</v>
      </c>
      <c r="R215" t="s">
        <v>8323</v>
      </c>
      <c r="S215" s="16">
        <v>42270.7269212963</v>
      </c>
      <c r="T215" s="16">
        <v>42306.167361111111</v>
      </c>
    </row>
    <row r="216" spans="1:20" ht="64" x14ac:dyDescent="0.2">
      <c r="A216">
        <v>3380</v>
      </c>
      <c r="B216" s="3" t="s">
        <v>3379</v>
      </c>
      <c r="C216" s="3" t="s">
        <v>7490</v>
      </c>
      <c r="D216" s="6">
        <v>3000</v>
      </c>
      <c r="E216" s="8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111.89</v>
      </c>
      <c r="Q216" s="10" t="s">
        <v>8322</v>
      </c>
      <c r="R216" t="s">
        <v>8323</v>
      </c>
      <c r="S216" s="16">
        <v>41937.95344907407</v>
      </c>
      <c r="T216" s="16">
        <v>41972.995115740734</v>
      </c>
    </row>
    <row r="217" spans="1:20" ht="64" x14ac:dyDescent="0.2">
      <c r="A217">
        <v>3387</v>
      </c>
      <c r="B217" s="3" t="s">
        <v>3386</v>
      </c>
      <c r="C217" s="3" t="s">
        <v>7497</v>
      </c>
      <c r="D217" s="6">
        <v>3000</v>
      </c>
      <c r="E217" s="8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>
        <v>117</v>
      </c>
      <c r="P217">
        <v>100.17</v>
      </c>
      <c r="Q217" s="10" t="s">
        <v>8322</v>
      </c>
      <c r="R217" t="s">
        <v>8323</v>
      </c>
      <c r="S217" s="16">
        <v>41947.762592592589</v>
      </c>
      <c r="T217" s="16">
        <v>41987.762592592597</v>
      </c>
    </row>
    <row r="218" spans="1:20" ht="64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0" t="s">
        <v>8322</v>
      </c>
      <c r="R218" t="s">
        <v>8323</v>
      </c>
      <c r="S218" s="16">
        <v>42500.041550925926</v>
      </c>
      <c r="T218" s="16">
        <v>42527.291666666672</v>
      </c>
    </row>
    <row r="219" spans="1:20" ht="64" x14ac:dyDescent="0.2">
      <c r="A219">
        <v>3414</v>
      </c>
      <c r="B219" s="3" t="s">
        <v>3413</v>
      </c>
      <c r="C219" s="3" t="s">
        <v>7524</v>
      </c>
      <c r="D219" s="6">
        <v>3000</v>
      </c>
      <c r="E219" s="8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>
        <v>70.569999999999993</v>
      </c>
      <c r="Q219" s="10" t="s">
        <v>8322</v>
      </c>
      <c r="R219" t="s">
        <v>8323</v>
      </c>
      <c r="S219" s="16">
        <v>42675.832465277781</v>
      </c>
      <c r="T219" s="16">
        <v>42705.332638888889</v>
      </c>
    </row>
    <row r="220" spans="1:20" ht="64" x14ac:dyDescent="0.2">
      <c r="A220">
        <v>3437</v>
      </c>
      <c r="B220" s="3" t="s">
        <v>3436</v>
      </c>
      <c r="C220" s="3" t="s">
        <v>7547</v>
      </c>
      <c r="D220" s="6">
        <v>3000</v>
      </c>
      <c r="E220" s="8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>
        <v>101</v>
      </c>
      <c r="P220">
        <v>84.17</v>
      </c>
      <c r="Q220" s="10" t="s">
        <v>8322</v>
      </c>
      <c r="R220" t="s">
        <v>8323</v>
      </c>
      <c r="S220" s="16">
        <v>42205.710879629631</v>
      </c>
      <c r="T220" s="16">
        <v>42235.710879629631</v>
      </c>
    </row>
    <row r="221" spans="1:20" ht="64" x14ac:dyDescent="0.2">
      <c r="A221">
        <v>3456</v>
      </c>
      <c r="B221" s="3" t="s">
        <v>3455</v>
      </c>
      <c r="C221" s="3" t="s">
        <v>7566</v>
      </c>
      <c r="D221" s="6">
        <v>3000</v>
      </c>
      <c r="E221" s="8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>
        <v>191</v>
      </c>
      <c r="P221">
        <v>358.69</v>
      </c>
      <c r="Q221" s="10" t="s">
        <v>8322</v>
      </c>
      <c r="R221" t="s">
        <v>8323</v>
      </c>
      <c r="S221" s="16">
        <v>41821.205636574072</v>
      </c>
      <c r="T221" s="16">
        <v>41852.290972222225</v>
      </c>
    </row>
    <row r="222" spans="1:20" ht="16" x14ac:dyDescent="0.2">
      <c r="A222">
        <v>3467</v>
      </c>
      <c r="B222" s="3" t="s">
        <v>3466</v>
      </c>
      <c r="C222" s="3" t="s">
        <v>7577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v>101</v>
      </c>
      <c r="P222">
        <v>64.47</v>
      </c>
      <c r="Q222" s="10" t="s">
        <v>8322</v>
      </c>
      <c r="R222" t="s">
        <v>8323</v>
      </c>
      <c r="S222" s="16">
        <v>42053.671666666662</v>
      </c>
      <c r="T222" s="16">
        <v>42083.630000000005</v>
      </c>
    </row>
    <row r="223" spans="1:20" ht="64" x14ac:dyDescent="0.2">
      <c r="A223">
        <v>3486</v>
      </c>
      <c r="B223" s="3" t="s">
        <v>3485</v>
      </c>
      <c r="C223" s="3" t="s">
        <v>7596</v>
      </c>
      <c r="D223" s="6">
        <v>3000</v>
      </c>
      <c r="E223" s="8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>
        <v>155</v>
      </c>
      <c r="P223">
        <v>83.14</v>
      </c>
      <c r="Q223" s="10" t="s">
        <v>8322</v>
      </c>
      <c r="R223" t="s">
        <v>8323</v>
      </c>
      <c r="S223" s="16">
        <v>42126.87501157407</v>
      </c>
      <c r="T223" s="16">
        <v>42158.290972222225</v>
      </c>
    </row>
    <row r="224" spans="1:20" ht="64" x14ac:dyDescent="0.2">
      <c r="A224">
        <v>3488</v>
      </c>
      <c r="B224" s="3" t="s">
        <v>3487</v>
      </c>
      <c r="C224" s="3" t="s">
        <v>7598</v>
      </c>
      <c r="D224" s="6">
        <v>3000</v>
      </c>
      <c r="E224" s="8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>
        <v>121</v>
      </c>
      <c r="P224">
        <v>125.38</v>
      </c>
      <c r="Q224" s="10" t="s">
        <v>8322</v>
      </c>
      <c r="R224" t="s">
        <v>8323</v>
      </c>
      <c r="S224" s="16">
        <v>42087.768055555556</v>
      </c>
      <c r="T224" s="16">
        <v>42111.666666666672</v>
      </c>
    </row>
    <row r="225" spans="1:20" ht="64" x14ac:dyDescent="0.2">
      <c r="A225">
        <v>3496</v>
      </c>
      <c r="B225" s="3" t="s">
        <v>3495</v>
      </c>
      <c r="C225" s="3" t="s">
        <v>7606</v>
      </c>
      <c r="D225" s="6">
        <v>3000</v>
      </c>
      <c r="E225" s="8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>
        <v>124</v>
      </c>
      <c r="P225">
        <v>47.85</v>
      </c>
      <c r="Q225" s="10" t="s">
        <v>8322</v>
      </c>
      <c r="R225" t="s">
        <v>8323</v>
      </c>
      <c r="S225" s="16">
        <v>42584.846828703703</v>
      </c>
      <c r="T225" s="16">
        <v>42624.846828703703</v>
      </c>
    </row>
    <row r="226" spans="1:20" ht="64" x14ac:dyDescent="0.2">
      <c r="A226">
        <v>3506</v>
      </c>
      <c r="B226" s="3" t="s">
        <v>3505</v>
      </c>
      <c r="C226" s="3" t="s">
        <v>7616</v>
      </c>
      <c r="D226" s="6">
        <v>3000</v>
      </c>
      <c r="E226" s="8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>
        <v>102</v>
      </c>
      <c r="P226">
        <v>105</v>
      </c>
      <c r="Q226" s="10" t="s">
        <v>8322</v>
      </c>
      <c r="R226" t="s">
        <v>8323</v>
      </c>
      <c r="S226" s="16">
        <v>41829.734259259261</v>
      </c>
      <c r="T226" s="16">
        <v>41874.734259259261</v>
      </c>
    </row>
    <row r="227" spans="1:20" ht="64" x14ac:dyDescent="0.2">
      <c r="A227">
        <v>3509</v>
      </c>
      <c r="B227" s="3" t="s">
        <v>3508</v>
      </c>
      <c r="C227" s="3" t="s">
        <v>7619</v>
      </c>
      <c r="D227" s="6">
        <v>3000</v>
      </c>
      <c r="E227" s="8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>
        <v>106</v>
      </c>
      <c r="P227">
        <v>96.67</v>
      </c>
      <c r="Q227" s="10" t="s">
        <v>8322</v>
      </c>
      <c r="R227" t="s">
        <v>8323</v>
      </c>
      <c r="S227" s="16">
        <v>41950.859560185185</v>
      </c>
      <c r="T227" s="16">
        <v>41964.204861111109</v>
      </c>
    </row>
    <row r="228" spans="1:20" ht="64" x14ac:dyDescent="0.2">
      <c r="A228">
        <v>3515</v>
      </c>
      <c r="B228" s="3" t="s">
        <v>3514</v>
      </c>
      <c r="C228" s="3" t="s">
        <v>7625</v>
      </c>
      <c r="D228" s="6">
        <v>3000</v>
      </c>
      <c r="E228" s="8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>
        <v>103</v>
      </c>
      <c r="P228">
        <v>66.959999999999994</v>
      </c>
      <c r="Q228" s="10" t="s">
        <v>8322</v>
      </c>
      <c r="R228" t="s">
        <v>8323</v>
      </c>
      <c r="S228" s="16">
        <v>42125.772812499999</v>
      </c>
      <c r="T228" s="16">
        <v>42155.772812499999</v>
      </c>
    </row>
    <row r="229" spans="1:20" ht="64" x14ac:dyDescent="0.2">
      <c r="A229">
        <v>3583</v>
      </c>
      <c r="B229" s="3" t="s">
        <v>3582</v>
      </c>
      <c r="C229" s="3" t="s">
        <v>7693</v>
      </c>
      <c r="D229" s="6">
        <v>3000</v>
      </c>
      <c r="E229" s="8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>
        <v>109</v>
      </c>
      <c r="P229">
        <v>135.63</v>
      </c>
      <c r="Q229" s="10" t="s">
        <v>8322</v>
      </c>
      <c r="R229" t="s">
        <v>8323</v>
      </c>
      <c r="S229" s="16">
        <v>42418.425983796296</v>
      </c>
      <c r="T229" s="16">
        <v>42478.384317129632</v>
      </c>
    </row>
    <row r="230" spans="1:20" ht="48" x14ac:dyDescent="0.2">
      <c r="A230">
        <v>3593</v>
      </c>
      <c r="B230" s="3" t="s">
        <v>3592</v>
      </c>
      <c r="C230" s="3" t="s">
        <v>7703</v>
      </c>
      <c r="D230" s="6">
        <v>3000</v>
      </c>
      <c r="E230" s="8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>
        <v>111</v>
      </c>
      <c r="P230">
        <v>77.19</v>
      </c>
      <c r="Q230" s="10" t="s">
        <v>8322</v>
      </c>
      <c r="R230" t="s">
        <v>8323</v>
      </c>
      <c r="S230" s="16">
        <v>41974.898599537039</v>
      </c>
      <c r="T230" s="16">
        <v>42009.851388888885</v>
      </c>
    </row>
    <row r="231" spans="1:20" ht="64" x14ac:dyDescent="0.2">
      <c r="A231">
        <v>3604</v>
      </c>
      <c r="B231" s="3" t="s">
        <v>3603</v>
      </c>
      <c r="C231" s="3" t="s">
        <v>7714</v>
      </c>
      <c r="D231" s="6">
        <v>3000</v>
      </c>
      <c r="E231" s="8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>
        <v>113</v>
      </c>
      <c r="P231">
        <v>49.06</v>
      </c>
      <c r="Q231" s="10" t="s">
        <v>8322</v>
      </c>
      <c r="R231" t="s">
        <v>8323</v>
      </c>
      <c r="S231" s="16">
        <v>42483.015694444446</v>
      </c>
      <c r="T231" s="16">
        <v>42489.290972222225</v>
      </c>
    </row>
    <row r="232" spans="1:20" ht="64" x14ac:dyDescent="0.2">
      <c r="A232">
        <v>3621</v>
      </c>
      <c r="B232" s="3" t="s">
        <v>3619</v>
      </c>
      <c r="C232" s="3" t="s">
        <v>7731</v>
      </c>
      <c r="D232" s="6">
        <v>3000</v>
      </c>
      <c r="E232" s="8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>
        <v>110</v>
      </c>
      <c r="P232">
        <v>47.03</v>
      </c>
      <c r="Q232" s="10" t="s">
        <v>8322</v>
      </c>
      <c r="R232" t="s">
        <v>8323</v>
      </c>
      <c r="S232" s="16">
        <v>42619.935694444444</v>
      </c>
      <c r="T232" s="16">
        <v>42643.875</v>
      </c>
    </row>
    <row r="233" spans="1:20" ht="80" x14ac:dyDescent="0.2">
      <c r="A233">
        <v>3624</v>
      </c>
      <c r="B233" s="3" t="s">
        <v>3622</v>
      </c>
      <c r="C233" s="3" t="s">
        <v>7734</v>
      </c>
      <c r="D233" s="6">
        <v>3000</v>
      </c>
      <c r="E233" s="8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>
        <v>105</v>
      </c>
      <c r="P233">
        <v>80.72</v>
      </c>
      <c r="Q233" s="10" t="s">
        <v>8322</v>
      </c>
      <c r="R233" t="s">
        <v>8323</v>
      </c>
      <c r="S233" s="16">
        <v>42545.774189814809</v>
      </c>
      <c r="T233" s="16">
        <v>42605.774189814809</v>
      </c>
    </row>
    <row r="234" spans="1:20" ht="48" x14ac:dyDescent="0.2">
      <c r="A234">
        <v>3659</v>
      </c>
      <c r="B234" s="3" t="s">
        <v>3656</v>
      </c>
      <c r="C234" s="3" t="s">
        <v>7769</v>
      </c>
      <c r="D234" s="6">
        <v>3000</v>
      </c>
      <c r="E234" s="8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>
        <v>102</v>
      </c>
      <c r="P234">
        <v>235.46</v>
      </c>
      <c r="Q234" s="10" t="s">
        <v>8322</v>
      </c>
      <c r="R234" t="s">
        <v>8323</v>
      </c>
      <c r="S234" s="16">
        <v>42055.277199074073</v>
      </c>
      <c r="T234" s="16">
        <v>42082.610416666663</v>
      </c>
    </row>
    <row r="235" spans="1:20" ht="64" x14ac:dyDescent="0.2">
      <c r="A235">
        <v>3661</v>
      </c>
      <c r="B235" s="3" t="s">
        <v>3658</v>
      </c>
      <c r="C235" s="3" t="s">
        <v>7771</v>
      </c>
      <c r="D235" s="6">
        <v>3000</v>
      </c>
      <c r="E235" s="8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>
        <v>111</v>
      </c>
      <c r="P235">
        <v>92.5</v>
      </c>
      <c r="Q235" s="10" t="s">
        <v>8322</v>
      </c>
      <c r="R235" t="s">
        <v>8323</v>
      </c>
      <c r="S235" s="16">
        <v>42447.896666666667</v>
      </c>
      <c r="T235" s="16">
        <v>42470.166666666672</v>
      </c>
    </row>
    <row r="236" spans="1:20" ht="48" x14ac:dyDescent="0.2">
      <c r="A236">
        <v>3680</v>
      </c>
      <c r="B236" s="3" t="s">
        <v>3677</v>
      </c>
      <c r="C236" s="3" t="s">
        <v>7790</v>
      </c>
      <c r="D236" s="6">
        <v>3000</v>
      </c>
      <c r="E236" s="8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>
        <v>113</v>
      </c>
      <c r="P236">
        <v>99.5</v>
      </c>
      <c r="Q236" s="10" t="s">
        <v>8322</v>
      </c>
      <c r="R236" t="s">
        <v>8323</v>
      </c>
      <c r="S236" s="16">
        <v>42627.454097222217</v>
      </c>
      <c r="T236" s="16">
        <v>42648.454097222217</v>
      </c>
    </row>
    <row r="237" spans="1:20" ht="64" x14ac:dyDescent="0.2">
      <c r="A237">
        <v>3682</v>
      </c>
      <c r="B237" s="3" t="s">
        <v>3679</v>
      </c>
      <c r="C237" s="3" t="s">
        <v>7792</v>
      </c>
      <c r="D237" s="6">
        <v>3000</v>
      </c>
      <c r="E237" s="8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>
        <v>139</v>
      </c>
      <c r="P237">
        <v>62.33</v>
      </c>
      <c r="Q237" s="10" t="s">
        <v>8322</v>
      </c>
      <c r="R237" t="s">
        <v>8323</v>
      </c>
      <c r="S237" s="16">
        <v>41772.685393518521</v>
      </c>
      <c r="T237" s="16">
        <v>41806.290972222225</v>
      </c>
    </row>
    <row r="238" spans="1:20" ht="64" x14ac:dyDescent="0.2">
      <c r="A238">
        <v>3689</v>
      </c>
      <c r="B238" s="3" t="s">
        <v>3686</v>
      </c>
      <c r="C238" s="3" t="s">
        <v>7799</v>
      </c>
      <c r="D238" s="6">
        <v>3000</v>
      </c>
      <c r="E238" s="8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>
        <v>118</v>
      </c>
      <c r="P238">
        <v>57.26</v>
      </c>
      <c r="Q238" s="10" t="s">
        <v>8322</v>
      </c>
      <c r="R238" t="s">
        <v>8323</v>
      </c>
      <c r="S238" s="16">
        <v>42147.826840277776</v>
      </c>
      <c r="T238" s="16">
        <v>42176.934027777781</v>
      </c>
    </row>
    <row r="239" spans="1:20" ht="48" x14ac:dyDescent="0.2">
      <c r="A239">
        <v>3223</v>
      </c>
      <c r="B239" s="3" t="s">
        <v>3223</v>
      </c>
      <c r="C239" s="3" t="s">
        <v>7333</v>
      </c>
      <c r="D239" s="6">
        <v>3100</v>
      </c>
      <c r="E239" s="8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>
        <v>110</v>
      </c>
      <c r="P239">
        <v>45.88</v>
      </c>
      <c r="Q239" s="10" t="s">
        <v>8322</v>
      </c>
      <c r="R239" t="s">
        <v>8323</v>
      </c>
      <c r="S239" s="16">
        <v>42206.835370370376</v>
      </c>
      <c r="T239" s="16">
        <v>42236.835370370376</v>
      </c>
    </row>
    <row r="240" spans="1:20" ht="64" x14ac:dyDescent="0.2">
      <c r="A240">
        <v>2971</v>
      </c>
      <c r="B240" s="3" t="s">
        <v>2971</v>
      </c>
      <c r="C240" s="3" t="s">
        <v>7081</v>
      </c>
      <c r="D240" s="6">
        <v>3200</v>
      </c>
      <c r="E240" s="8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>
        <v>100</v>
      </c>
      <c r="P240">
        <v>74.53</v>
      </c>
      <c r="Q240" s="10" t="s">
        <v>8322</v>
      </c>
      <c r="R240" t="s">
        <v>8323</v>
      </c>
      <c r="S240" s="16">
        <v>41852.658310185187</v>
      </c>
      <c r="T240" s="16">
        <v>41882.658310185187</v>
      </c>
    </row>
    <row r="241" spans="1:20" ht="64" x14ac:dyDescent="0.2">
      <c r="A241">
        <v>3261</v>
      </c>
      <c r="B241" s="3" t="s">
        <v>3261</v>
      </c>
      <c r="C241" s="3" t="s">
        <v>7371</v>
      </c>
      <c r="D241" s="6">
        <v>3300</v>
      </c>
      <c r="E241" s="8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>
        <v>100</v>
      </c>
      <c r="P241">
        <v>67.650000000000006</v>
      </c>
      <c r="Q241" s="10" t="s">
        <v>8322</v>
      </c>
      <c r="R241" t="s">
        <v>8323</v>
      </c>
      <c r="S241" s="16">
        <v>42171.725416666668</v>
      </c>
      <c r="T241" s="16">
        <v>42201.725416666668</v>
      </c>
    </row>
    <row r="242" spans="1:20" ht="64" x14ac:dyDescent="0.2">
      <c r="A242">
        <v>3322</v>
      </c>
      <c r="B242" s="3" t="s">
        <v>3322</v>
      </c>
      <c r="C242" s="3" t="s">
        <v>7432</v>
      </c>
      <c r="D242" s="6">
        <v>3300</v>
      </c>
      <c r="E242" s="8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>
        <v>102</v>
      </c>
      <c r="P242">
        <v>145.65</v>
      </c>
      <c r="Q242" s="10" t="s">
        <v>8322</v>
      </c>
      <c r="R242" t="s">
        <v>8323</v>
      </c>
      <c r="S242" s="16">
        <v>42521.010370370372</v>
      </c>
      <c r="T242" s="16">
        <v>42543.163194444445</v>
      </c>
    </row>
    <row r="243" spans="1:20" ht="64" x14ac:dyDescent="0.2">
      <c r="A243">
        <v>3526</v>
      </c>
      <c r="B243" s="3" t="s">
        <v>3525</v>
      </c>
      <c r="C243" s="3" t="s">
        <v>7636</v>
      </c>
      <c r="D243" s="6">
        <v>3300</v>
      </c>
      <c r="E243" s="8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v>102</v>
      </c>
      <c r="P243">
        <v>99</v>
      </c>
      <c r="Q243" s="10" t="s">
        <v>8322</v>
      </c>
      <c r="R243" t="s">
        <v>8323</v>
      </c>
      <c r="S243" s="16">
        <v>42460.335312499999</v>
      </c>
      <c r="T243" s="16">
        <v>42488.249305555553</v>
      </c>
    </row>
    <row r="244" spans="1:20" ht="32" x14ac:dyDescent="0.2">
      <c r="A244">
        <v>3720</v>
      </c>
      <c r="B244" s="3" t="s">
        <v>3717</v>
      </c>
      <c r="C244" s="3" t="s">
        <v>7830</v>
      </c>
      <c r="D244" s="6">
        <v>3300</v>
      </c>
      <c r="E244" s="8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>
        <v>105</v>
      </c>
      <c r="P244">
        <v>86.23</v>
      </c>
      <c r="Q244" s="10" t="s">
        <v>8322</v>
      </c>
      <c r="R244" t="s">
        <v>8323</v>
      </c>
      <c r="S244" s="16">
        <v>42165.993125000001</v>
      </c>
      <c r="T244" s="16">
        <v>42187.993125000001</v>
      </c>
    </row>
    <row r="245" spans="1:20" ht="48" x14ac:dyDescent="0.2">
      <c r="A245">
        <v>3483</v>
      </c>
      <c r="B245" s="3" t="s">
        <v>3482</v>
      </c>
      <c r="C245" s="3" t="s">
        <v>7593</v>
      </c>
      <c r="D245" s="6">
        <v>3350</v>
      </c>
      <c r="E245" s="8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v>160</v>
      </c>
      <c r="P245">
        <v>40.29</v>
      </c>
      <c r="Q245" s="10" t="s">
        <v>8322</v>
      </c>
      <c r="R245" t="s">
        <v>8323</v>
      </c>
      <c r="S245" s="16">
        <v>41793.668761574074</v>
      </c>
      <c r="T245" s="16">
        <v>41823.668761574074</v>
      </c>
    </row>
    <row r="246" spans="1:20" ht="64" x14ac:dyDescent="0.2">
      <c r="A246">
        <v>3585</v>
      </c>
      <c r="B246" s="3" t="s">
        <v>3584</v>
      </c>
      <c r="C246" s="3" t="s">
        <v>7695</v>
      </c>
      <c r="D246" s="6">
        <v>3400</v>
      </c>
      <c r="E246" s="8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>
        <v>119</v>
      </c>
      <c r="P246">
        <v>176.09</v>
      </c>
      <c r="Q246" s="10" t="s">
        <v>8322</v>
      </c>
      <c r="R246" t="s">
        <v>8323</v>
      </c>
      <c r="S246" s="16">
        <v>41964.716319444444</v>
      </c>
      <c r="T246" s="16">
        <v>41994.716319444444</v>
      </c>
    </row>
    <row r="247" spans="1:20" ht="64" x14ac:dyDescent="0.2">
      <c r="A247">
        <v>530</v>
      </c>
      <c r="B247" s="3" t="s">
        <v>531</v>
      </c>
      <c r="C247" s="3" t="s">
        <v>4640</v>
      </c>
      <c r="D247" s="6">
        <v>3405</v>
      </c>
      <c r="E247" s="8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>
        <v>108</v>
      </c>
      <c r="P247">
        <v>126.55</v>
      </c>
      <c r="Q247" s="10" t="s">
        <v>8322</v>
      </c>
      <c r="R247" t="s">
        <v>8323</v>
      </c>
      <c r="S247" s="16">
        <v>42157.591064814813</v>
      </c>
      <c r="T247" s="16">
        <v>42179.083333333328</v>
      </c>
    </row>
    <row r="248" spans="1:20" ht="32" x14ac:dyDescent="0.2">
      <c r="A248">
        <v>1290</v>
      </c>
      <c r="B248" s="3" t="s">
        <v>1291</v>
      </c>
      <c r="C248" s="3" t="s">
        <v>5400</v>
      </c>
      <c r="D248" s="6">
        <v>3500</v>
      </c>
      <c r="E248" s="8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>
        <v>109</v>
      </c>
      <c r="P248">
        <v>44.19</v>
      </c>
      <c r="Q248" s="10" t="s">
        <v>8322</v>
      </c>
      <c r="R248" t="s">
        <v>8323</v>
      </c>
      <c r="S248" s="16">
        <v>42086.614942129629</v>
      </c>
      <c r="T248" s="16">
        <v>42117.290972222225</v>
      </c>
    </row>
    <row r="249" spans="1:20" ht="48" x14ac:dyDescent="0.2">
      <c r="A249">
        <v>1299</v>
      </c>
      <c r="B249" s="3" t="s">
        <v>1300</v>
      </c>
      <c r="C249" s="3" t="s">
        <v>5409</v>
      </c>
      <c r="D249" s="6">
        <v>3500</v>
      </c>
      <c r="E249" s="8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>
        <v>124</v>
      </c>
      <c r="P249">
        <v>135.63</v>
      </c>
      <c r="Q249" s="10" t="s">
        <v>8322</v>
      </c>
      <c r="R249" t="s">
        <v>8323</v>
      </c>
      <c r="S249" s="16">
        <v>42169.814340277779</v>
      </c>
      <c r="T249" s="16">
        <v>42199.814340277779</v>
      </c>
    </row>
    <row r="250" spans="1:20" ht="64" x14ac:dyDescent="0.2">
      <c r="A250">
        <v>2839</v>
      </c>
      <c r="B250" s="3" t="s">
        <v>2839</v>
      </c>
      <c r="C250" s="3" t="s">
        <v>6949</v>
      </c>
      <c r="D250" s="6">
        <v>3500</v>
      </c>
      <c r="E250" s="8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>
        <v>111</v>
      </c>
      <c r="P250">
        <v>125.81</v>
      </c>
      <c r="Q250" s="10" t="s">
        <v>8322</v>
      </c>
      <c r="R250" t="s">
        <v>8323</v>
      </c>
      <c r="S250" s="16">
        <v>41853.240208333329</v>
      </c>
      <c r="T250" s="16">
        <v>41876.207638888889</v>
      </c>
    </row>
    <row r="251" spans="1:20" ht="48" x14ac:dyDescent="0.2">
      <c r="A251">
        <v>2968</v>
      </c>
      <c r="B251" s="3" t="s">
        <v>2968</v>
      </c>
      <c r="C251" s="3" t="s">
        <v>7078</v>
      </c>
      <c r="D251" s="6">
        <v>3500</v>
      </c>
      <c r="E251" s="8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>
        <v>106</v>
      </c>
      <c r="P251">
        <v>78.94</v>
      </c>
      <c r="Q251" s="10" t="s">
        <v>8322</v>
      </c>
      <c r="R251" t="s">
        <v>8323</v>
      </c>
      <c r="S251" s="16">
        <v>42585.523842592593</v>
      </c>
      <c r="T251" s="16">
        <v>42599.165972222225</v>
      </c>
    </row>
    <row r="252" spans="1:20" ht="64" x14ac:dyDescent="0.2">
      <c r="A252">
        <v>3150</v>
      </c>
      <c r="B252" s="3" t="s">
        <v>3150</v>
      </c>
      <c r="C252" s="3" t="s">
        <v>7260</v>
      </c>
      <c r="D252" s="6">
        <v>3500</v>
      </c>
      <c r="E252" s="8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>
        <v>101</v>
      </c>
      <c r="P252">
        <v>33.99</v>
      </c>
      <c r="Q252" s="10" t="s">
        <v>8322</v>
      </c>
      <c r="R252" t="s">
        <v>8323</v>
      </c>
      <c r="S252" s="16">
        <v>40478.263923611114</v>
      </c>
      <c r="T252" s="16">
        <v>40568.166666666664</v>
      </c>
    </row>
    <row r="253" spans="1:20" ht="48" x14ac:dyDescent="0.2">
      <c r="A253">
        <v>3151</v>
      </c>
      <c r="B253" s="3" t="s">
        <v>3151</v>
      </c>
      <c r="C253" s="3" t="s">
        <v>7261</v>
      </c>
      <c r="D253" s="6">
        <v>3500</v>
      </c>
      <c r="E253" s="8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>
        <v>100</v>
      </c>
      <c r="P253">
        <v>103.35</v>
      </c>
      <c r="Q253" s="10" t="s">
        <v>8322</v>
      </c>
      <c r="R253" t="s">
        <v>8323</v>
      </c>
      <c r="S253" s="16">
        <v>41862.83997685185</v>
      </c>
      <c r="T253" s="16">
        <v>41892.83997685185</v>
      </c>
    </row>
    <row r="254" spans="1:20" ht="64" x14ac:dyDescent="0.2">
      <c r="A254">
        <v>3308</v>
      </c>
      <c r="B254" s="3" t="s">
        <v>3308</v>
      </c>
      <c r="C254" s="3" t="s">
        <v>7418</v>
      </c>
      <c r="D254" s="6">
        <v>3500</v>
      </c>
      <c r="E254" s="8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>
        <v>122</v>
      </c>
      <c r="P254">
        <v>75.09</v>
      </c>
      <c r="Q254" s="10" t="s">
        <v>8322</v>
      </c>
      <c r="R254" t="s">
        <v>8323</v>
      </c>
      <c r="S254" s="16">
        <v>42452.876909722225</v>
      </c>
      <c r="T254" s="16">
        <v>42473.876909722225</v>
      </c>
    </row>
    <row r="255" spans="1:20" ht="64" x14ac:dyDescent="0.2">
      <c r="A255">
        <v>3333</v>
      </c>
      <c r="B255" s="3" t="s">
        <v>3333</v>
      </c>
      <c r="C255" s="3" t="s">
        <v>7443</v>
      </c>
      <c r="D255" s="6">
        <v>3500</v>
      </c>
      <c r="E255" s="8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>
        <v>105</v>
      </c>
      <c r="P255">
        <v>32.97</v>
      </c>
      <c r="Q255" s="10" t="s">
        <v>8322</v>
      </c>
      <c r="R255" t="s">
        <v>8323</v>
      </c>
      <c r="S255" s="16">
        <v>42148.676851851851</v>
      </c>
      <c r="T255" s="16">
        <v>42170.676851851851</v>
      </c>
    </row>
    <row r="256" spans="1:20" ht="48" x14ac:dyDescent="0.2">
      <c r="A256">
        <v>3466</v>
      </c>
      <c r="B256" s="3" t="s">
        <v>3465</v>
      </c>
      <c r="C256" s="3" t="s">
        <v>7576</v>
      </c>
      <c r="D256" s="6">
        <v>3500</v>
      </c>
      <c r="E256" s="8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>
        <v>127</v>
      </c>
      <c r="P256">
        <v>72.95</v>
      </c>
      <c r="Q256" s="10" t="s">
        <v>8322</v>
      </c>
      <c r="R256" t="s">
        <v>8323</v>
      </c>
      <c r="S256" s="16">
        <v>42420.019097222219</v>
      </c>
      <c r="T256" s="16">
        <v>42479.977430555555</v>
      </c>
    </row>
    <row r="257" spans="1:20" ht="64" x14ac:dyDescent="0.2">
      <c r="A257">
        <v>3671</v>
      </c>
      <c r="B257" s="3" t="s">
        <v>3668</v>
      </c>
      <c r="C257" s="3" t="s">
        <v>7781</v>
      </c>
      <c r="D257" s="6">
        <v>3500</v>
      </c>
      <c r="E257" s="8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>
        <v>101</v>
      </c>
      <c r="P257">
        <v>88.25</v>
      </c>
      <c r="Q257" s="10" t="s">
        <v>8322</v>
      </c>
      <c r="R257" t="s">
        <v>8323</v>
      </c>
      <c r="S257" s="16">
        <v>41820.62809027778</v>
      </c>
      <c r="T257" s="16">
        <v>41841.165972222225</v>
      </c>
    </row>
    <row r="258" spans="1:20" ht="48" x14ac:dyDescent="0.2">
      <c r="A258">
        <v>3683</v>
      </c>
      <c r="B258" s="3" t="s">
        <v>3680</v>
      </c>
      <c r="C258" s="3" t="s">
        <v>7793</v>
      </c>
      <c r="D258" s="6">
        <v>3500</v>
      </c>
      <c r="E258" s="8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>
        <v>111</v>
      </c>
      <c r="P258">
        <v>58.79</v>
      </c>
      <c r="Q258" s="10" t="s">
        <v>8322</v>
      </c>
      <c r="R258" t="s">
        <v>8323</v>
      </c>
      <c r="S258" s="16">
        <v>42633.116851851853</v>
      </c>
      <c r="T258" s="16">
        <v>42663.116851851853</v>
      </c>
    </row>
    <row r="259" spans="1:20" ht="64" x14ac:dyDescent="0.2">
      <c r="A259">
        <v>3694</v>
      </c>
      <c r="B259" s="3" t="s">
        <v>3691</v>
      </c>
      <c r="C259" s="3" t="s">
        <v>7804</v>
      </c>
      <c r="D259" s="6">
        <v>3500</v>
      </c>
      <c r="E259" s="8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>
        <v>107</v>
      </c>
      <c r="P259">
        <v>62.67</v>
      </c>
      <c r="Q259" s="10" t="s">
        <v>8322</v>
      </c>
      <c r="R259" t="s">
        <v>8323</v>
      </c>
      <c r="S259" s="16">
        <v>42490.133877314816</v>
      </c>
      <c r="T259" s="16">
        <v>42527.083333333328</v>
      </c>
    </row>
    <row r="260" spans="1:20" ht="64" x14ac:dyDescent="0.2">
      <c r="A260">
        <v>3821</v>
      </c>
      <c r="B260" s="3" t="s">
        <v>3818</v>
      </c>
      <c r="C260" s="3" t="s">
        <v>7930</v>
      </c>
      <c r="D260" s="6">
        <v>3500</v>
      </c>
      <c r="E260" s="8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>
        <v>105</v>
      </c>
      <c r="P260">
        <v>79.540000000000006</v>
      </c>
      <c r="Q260" s="10" t="s">
        <v>8322</v>
      </c>
      <c r="R260" t="s">
        <v>8323</v>
      </c>
      <c r="S260" s="16">
        <v>42341.180636574078</v>
      </c>
      <c r="T260" s="16">
        <v>42373.180636574078</v>
      </c>
    </row>
    <row r="261" spans="1:20" ht="48" x14ac:dyDescent="0.2">
      <c r="A261">
        <v>3426</v>
      </c>
      <c r="B261" s="3" t="s">
        <v>3425</v>
      </c>
      <c r="C261" s="3" t="s">
        <v>7536</v>
      </c>
      <c r="D261" s="6">
        <v>3750</v>
      </c>
      <c r="E261" s="8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>
        <v>108</v>
      </c>
      <c r="P261">
        <v>46.61</v>
      </c>
      <c r="Q261" s="10" t="s">
        <v>8322</v>
      </c>
      <c r="R261" t="s">
        <v>8323</v>
      </c>
      <c r="S261" s="16">
        <v>41884.056747685187</v>
      </c>
      <c r="T261" s="16">
        <v>41903.083333333336</v>
      </c>
    </row>
    <row r="262" spans="1:20" ht="64" x14ac:dyDescent="0.2">
      <c r="A262">
        <v>3492</v>
      </c>
      <c r="B262" s="3" t="s">
        <v>3491</v>
      </c>
      <c r="C262" s="3" t="s">
        <v>7602</v>
      </c>
      <c r="D262" s="6">
        <v>3800</v>
      </c>
      <c r="E262" s="8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>
        <v>105</v>
      </c>
      <c r="P262">
        <v>114.29</v>
      </c>
      <c r="Q262" s="10" t="s">
        <v>8322</v>
      </c>
      <c r="R262" t="s">
        <v>8323</v>
      </c>
      <c r="S262" s="16">
        <v>42268.009224537032</v>
      </c>
      <c r="T262" s="16">
        <v>42303.009224537032</v>
      </c>
    </row>
    <row r="263" spans="1:20" ht="48" x14ac:dyDescent="0.2">
      <c r="A263">
        <v>3334</v>
      </c>
      <c r="B263" s="3" t="s">
        <v>3334</v>
      </c>
      <c r="C263" s="3" t="s">
        <v>7444</v>
      </c>
      <c r="D263" s="6">
        <v>3871</v>
      </c>
      <c r="E263" s="8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>
        <v>139</v>
      </c>
      <c r="P263">
        <v>116.65</v>
      </c>
      <c r="Q263" s="10" t="s">
        <v>8322</v>
      </c>
      <c r="R263" t="s">
        <v>8323</v>
      </c>
      <c r="S263" s="16">
        <v>42185.521087962959</v>
      </c>
      <c r="T263" s="16">
        <v>42215.521087962959</v>
      </c>
    </row>
    <row r="264" spans="1:20" ht="64" x14ac:dyDescent="0.2">
      <c r="A264">
        <v>531</v>
      </c>
      <c r="B264" s="3" t="s">
        <v>532</v>
      </c>
      <c r="C264" s="3" t="s">
        <v>4641</v>
      </c>
      <c r="D264" s="6">
        <v>4000</v>
      </c>
      <c r="E264" s="8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>
        <v>100</v>
      </c>
      <c r="P264">
        <v>129.03</v>
      </c>
      <c r="Q264" s="10" t="s">
        <v>8322</v>
      </c>
      <c r="R264" t="s">
        <v>8323</v>
      </c>
      <c r="S264" s="16">
        <v>42676.065150462964</v>
      </c>
      <c r="T264" s="16">
        <v>42721.290972222225</v>
      </c>
    </row>
    <row r="265" spans="1:20" ht="64" x14ac:dyDescent="0.2">
      <c r="A265">
        <v>1288</v>
      </c>
      <c r="B265" s="3" t="s">
        <v>1289</v>
      </c>
      <c r="C265" s="3" t="s">
        <v>5398</v>
      </c>
      <c r="D265" s="6">
        <v>4000</v>
      </c>
      <c r="E265" s="8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>
        <v>100</v>
      </c>
      <c r="P265">
        <v>65.87</v>
      </c>
      <c r="Q265" s="10" t="s">
        <v>8322</v>
      </c>
      <c r="R265" t="s">
        <v>8323</v>
      </c>
      <c r="S265" s="16">
        <v>42561.154664351852</v>
      </c>
      <c r="T265" s="16">
        <v>42592.166666666672</v>
      </c>
    </row>
    <row r="266" spans="1:20" ht="32" x14ac:dyDescent="0.2">
      <c r="A266">
        <v>3157</v>
      </c>
      <c r="B266" s="3" t="s">
        <v>3157</v>
      </c>
      <c r="C266" s="3" t="s">
        <v>7267</v>
      </c>
      <c r="D266" s="6">
        <v>4000</v>
      </c>
      <c r="E266" s="8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>
        <v>101</v>
      </c>
      <c r="P266">
        <v>98.54</v>
      </c>
      <c r="Q266" s="10" t="s">
        <v>8322</v>
      </c>
      <c r="R266" t="s">
        <v>8323</v>
      </c>
      <c r="S266" s="16">
        <v>41829.788252314815</v>
      </c>
      <c r="T266" s="16">
        <v>41839.208333333336</v>
      </c>
    </row>
    <row r="267" spans="1:20" ht="64" x14ac:dyDescent="0.2">
      <c r="A267">
        <v>3162</v>
      </c>
      <c r="B267" s="3" t="s">
        <v>3162</v>
      </c>
      <c r="C267" s="3" t="s">
        <v>7272</v>
      </c>
      <c r="D267" s="6">
        <v>4000</v>
      </c>
      <c r="E267" s="8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>
        <v>127</v>
      </c>
      <c r="P267">
        <v>80.73</v>
      </c>
      <c r="Q267" s="10" t="s">
        <v>8322</v>
      </c>
      <c r="R267" t="s">
        <v>8323</v>
      </c>
      <c r="S267" s="16">
        <v>41799.685902777775</v>
      </c>
      <c r="T267" s="16">
        <v>41827.083333333336</v>
      </c>
    </row>
    <row r="268" spans="1:20" ht="32" x14ac:dyDescent="0.2">
      <c r="A268">
        <v>3212</v>
      </c>
      <c r="B268" s="3" t="s">
        <v>3212</v>
      </c>
      <c r="C268" s="3" t="s">
        <v>7322</v>
      </c>
      <c r="D268" s="6">
        <v>4000</v>
      </c>
      <c r="E268" s="8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>
        <v>126</v>
      </c>
      <c r="P268">
        <v>53.72</v>
      </c>
      <c r="Q268" s="10" t="s">
        <v>8322</v>
      </c>
      <c r="R268" t="s">
        <v>8323</v>
      </c>
      <c r="S268" s="16">
        <v>41829.795729166668</v>
      </c>
      <c r="T268" s="16">
        <v>41859.795729166668</v>
      </c>
    </row>
    <row r="269" spans="1:20" ht="64" x14ac:dyDescent="0.2">
      <c r="A269">
        <v>3273</v>
      </c>
      <c r="B269" s="3" t="s">
        <v>3273</v>
      </c>
      <c r="C269" s="3" t="s">
        <v>7383</v>
      </c>
      <c r="D269" s="6">
        <v>4000</v>
      </c>
      <c r="E269" s="8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>
        <v>107</v>
      </c>
      <c r="P269">
        <v>204.57</v>
      </c>
      <c r="Q269" s="10" t="s">
        <v>8322</v>
      </c>
      <c r="R269" t="s">
        <v>8323</v>
      </c>
      <c r="S269" s="16">
        <v>42611.801412037035</v>
      </c>
      <c r="T269" s="16">
        <v>42627.791666666672</v>
      </c>
    </row>
    <row r="270" spans="1:20" ht="64" x14ac:dyDescent="0.2">
      <c r="A270">
        <v>3305</v>
      </c>
      <c r="B270" s="3" t="s">
        <v>3305</v>
      </c>
      <c r="C270" s="3" t="s">
        <v>7415</v>
      </c>
      <c r="D270" s="6">
        <v>4000</v>
      </c>
      <c r="E270" s="8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>
        <v>102</v>
      </c>
      <c r="P270">
        <v>204.05</v>
      </c>
      <c r="Q270" s="10" t="s">
        <v>8322</v>
      </c>
      <c r="R270" t="s">
        <v>8323</v>
      </c>
      <c r="S270" s="16">
        <v>42186.855879629627</v>
      </c>
      <c r="T270" s="16">
        <v>42216.855879629627</v>
      </c>
    </row>
    <row r="271" spans="1:20" ht="48" x14ac:dyDescent="0.2">
      <c r="A271">
        <v>3359</v>
      </c>
      <c r="B271" s="3" t="s">
        <v>3358</v>
      </c>
      <c r="C271" s="3" t="s">
        <v>7469</v>
      </c>
      <c r="D271" s="6">
        <v>4000</v>
      </c>
      <c r="E271" s="8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>
        <v>106</v>
      </c>
      <c r="P271">
        <v>184.78</v>
      </c>
      <c r="Q271" s="10" t="s">
        <v>8322</v>
      </c>
      <c r="R271" t="s">
        <v>8323</v>
      </c>
      <c r="S271" s="16">
        <v>42746.057106481487</v>
      </c>
      <c r="T271" s="16">
        <v>42791.057106481487</v>
      </c>
    </row>
    <row r="272" spans="1:20" ht="64" x14ac:dyDescent="0.2">
      <c r="A272">
        <v>3381</v>
      </c>
      <c r="B272" s="3" t="s">
        <v>3380</v>
      </c>
      <c r="C272" s="3" t="s">
        <v>7491</v>
      </c>
      <c r="D272" s="6">
        <v>4000</v>
      </c>
      <c r="E272" s="8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>
        <v>102</v>
      </c>
      <c r="P272">
        <v>85.21</v>
      </c>
      <c r="Q272" s="10" t="s">
        <v>8322</v>
      </c>
      <c r="R272" t="s">
        <v>8323</v>
      </c>
      <c r="S272" s="16">
        <v>42044.184988425928</v>
      </c>
      <c r="T272" s="16">
        <v>42074.143321759257</v>
      </c>
    </row>
    <row r="273" spans="1:20" ht="64" x14ac:dyDescent="0.2">
      <c r="A273">
        <v>3398</v>
      </c>
      <c r="B273" s="3" t="s">
        <v>3397</v>
      </c>
      <c r="C273" s="3" t="s">
        <v>7508</v>
      </c>
      <c r="D273" s="6">
        <v>4000</v>
      </c>
      <c r="E273" s="8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>
        <v>111</v>
      </c>
      <c r="P273">
        <v>68.349999999999994</v>
      </c>
      <c r="Q273" s="10" t="s">
        <v>8322</v>
      </c>
      <c r="R273" t="s">
        <v>8323</v>
      </c>
      <c r="S273" s="16">
        <v>41941.75203703704</v>
      </c>
      <c r="T273" s="16">
        <v>41964.708333333328</v>
      </c>
    </row>
    <row r="274" spans="1:20" ht="64" x14ac:dyDescent="0.2">
      <c r="A274">
        <v>3418</v>
      </c>
      <c r="B274" s="3" t="s">
        <v>3417</v>
      </c>
      <c r="C274" s="3" t="s">
        <v>7528</v>
      </c>
      <c r="D274" s="6">
        <v>4000</v>
      </c>
      <c r="E274" s="8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>
        <v>101</v>
      </c>
      <c r="P274">
        <v>72.05</v>
      </c>
      <c r="Q274" s="10" t="s">
        <v>8322</v>
      </c>
      <c r="R274" t="s">
        <v>8323</v>
      </c>
      <c r="S274" s="16">
        <v>41752.83457175926</v>
      </c>
      <c r="T274" s="16">
        <v>41782.83457175926</v>
      </c>
    </row>
    <row r="275" spans="1:20" ht="64" x14ac:dyDescent="0.2">
      <c r="A275">
        <v>3502</v>
      </c>
      <c r="B275" s="3" t="s">
        <v>3501</v>
      </c>
      <c r="C275" s="3" t="s">
        <v>7612</v>
      </c>
      <c r="D275" s="6">
        <v>4000</v>
      </c>
      <c r="E275" s="8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>
        <v>105</v>
      </c>
      <c r="P275">
        <v>136</v>
      </c>
      <c r="Q275" s="10" t="s">
        <v>8322</v>
      </c>
      <c r="R275" t="s">
        <v>8323</v>
      </c>
      <c r="S275" s="16">
        <v>42430.839398148149</v>
      </c>
      <c r="T275" s="16">
        <v>42445.165972222225</v>
      </c>
    </row>
    <row r="276" spans="1:20" ht="64" x14ac:dyDescent="0.2">
      <c r="A276">
        <v>3589</v>
      </c>
      <c r="B276" s="3" t="s">
        <v>3588</v>
      </c>
      <c r="C276" s="3" t="s">
        <v>7699</v>
      </c>
      <c r="D276" s="6">
        <v>4000</v>
      </c>
      <c r="E276" s="8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>
        <v>128</v>
      </c>
      <c r="P276">
        <v>82.26</v>
      </c>
      <c r="Q276" s="10" t="s">
        <v>8322</v>
      </c>
      <c r="R276" t="s">
        <v>8323</v>
      </c>
      <c r="S276" s="16">
        <v>42125.647534722222</v>
      </c>
      <c r="T276" s="16">
        <v>42150.647534722222</v>
      </c>
    </row>
    <row r="277" spans="1:20" ht="64" x14ac:dyDescent="0.2">
      <c r="A277">
        <v>3602</v>
      </c>
      <c r="B277" s="3" t="s">
        <v>3601</v>
      </c>
      <c r="C277" s="3" t="s">
        <v>7712</v>
      </c>
      <c r="D277" s="6">
        <v>4000</v>
      </c>
      <c r="E277" s="8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>
        <v>100</v>
      </c>
      <c r="P277">
        <v>81.67</v>
      </c>
      <c r="Q277" s="10" t="s">
        <v>8322</v>
      </c>
      <c r="R277" t="s">
        <v>8323</v>
      </c>
      <c r="S277" s="16">
        <v>42447.894432870366</v>
      </c>
      <c r="T277" s="16">
        <v>42507.894432870366</v>
      </c>
    </row>
    <row r="278" spans="1:20" ht="64" x14ac:dyDescent="0.2">
      <c r="A278">
        <v>3695</v>
      </c>
      <c r="B278" s="3" t="s">
        <v>3692</v>
      </c>
      <c r="C278" s="3" t="s">
        <v>7805</v>
      </c>
      <c r="D278" s="6">
        <v>4000</v>
      </c>
      <c r="E278" s="8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>
        <v>100</v>
      </c>
      <c r="P278">
        <v>121.36</v>
      </c>
      <c r="Q278" s="10" t="s">
        <v>8322</v>
      </c>
      <c r="R278" t="s">
        <v>8323</v>
      </c>
      <c r="S278" s="16">
        <v>41995.870486111111</v>
      </c>
      <c r="T278" s="16">
        <v>42015.870486111111</v>
      </c>
    </row>
    <row r="279" spans="1:20" ht="48" x14ac:dyDescent="0.2">
      <c r="A279">
        <v>3179</v>
      </c>
      <c r="B279" s="3" t="s">
        <v>3179</v>
      </c>
      <c r="C279" s="3" t="s">
        <v>7289</v>
      </c>
      <c r="D279" s="6">
        <v>4200</v>
      </c>
      <c r="E279" s="8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>
        <v>114</v>
      </c>
      <c r="P279">
        <v>77.34</v>
      </c>
      <c r="Q279" s="10" t="s">
        <v>8322</v>
      </c>
      <c r="R279" t="s">
        <v>8323</v>
      </c>
      <c r="S279" s="16">
        <v>41375.702210648145</v>
      </c>
      <c r="T279" s="16">
        <v>41400.702210648145</v>
      </c>
    </row>
    <row r="280" spans="1:20" ht="48" x14ac:dyDescent="0.2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v>107</v>
      </c>
      <c r="P280">
        <v>100.22</v>
      </c>
      <c r="Q280" s="10" t="s">
        <v>8322</v>
      </c>
      <c r="R280" t="s">
        <v>8323</v>
      </c>
      <c r="S280" s="16">
        <v>41791.993414351848</v>
      </c>
      <c r="T280" s="16">
        <v>41821.993414351848</v>
      </c>
    </row>
    <row r="281" spans="1:20" ht="64" x14ac:dyDescent="0.2">
      <c r="A281">
        <v>2808</v>
      </c>
      <c r="B281" s="3" t="s">
        <v>2808</v>
      </c>
      <c r="C281" s="3" t="s">
        <v>6918</v>
      </c>
      <c r="D281" s="6">
        <v>4500</v>
      </c>
      <c r="E281" s="8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>
        <v>100</v>
      </c>
      <c r="P281">
        <v>65.38</v>
      </c>
      <c r="Q281" s="10" t="s">
        <v>8322</v>
      </c>
      <c r="R281" t="s">
        <v>8323</v>
      </c>
      <c r="S281" s="16">
        <v>42208.84646990741</v>
      </c>
      <c r="T281" s="16">
        <v>42238.84646990741</v>
      </c>
    </row>
    <row r="282" spans="1:20" ht="64" x14ac:dyDescent="0.2">
      <c r="A282">
        <v>3160</v>
      </c>
      <c r="B282" s="3" t="s">
        <v>3160</v>
      </c>
      <c r="C282" s="3" t="s">
        <v>7270</v>
      </c>
      <c r="D282" s="6">
        <v>4500</v>
      </c>
      <c r="E282" s="8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>
        <v>102</v>
      </c>
      <c r="P282">
        <v>80.16</v>
      </c>
      <c r="Q282" s="10" t="s">
        <v>8322</v>
      </c>
      <c r="R282" t="s">
        <v>8323</v>
      </c>
      <c r="S282" s="16">
        <v>41841.26489583333</v>
      </c>
      <c r="T282" s="16">
        <v>41864.207638888889</v>
      </c>
    </row>
    <row r="283" spans="1:20" ht="48" x14ac:dyDescent="0.2">
      <c r="A283">
        <v>3217</v>
      </c>
      <c r="B283" s="3" t="s">
        <v>3217</v>
      </c>
      <c r="C283" s="3" t="s">
        <v>7327</v>
      </c>
      <c r="D283" s="6">
        <v>4500</v>
      </c>
      <c r="E283" s="8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>
        <v>116</v>
      </c>
      <c r="P283">
        <v>50.2</v>
      </c>
      <c r="Q283" s="10" t="s">
        <v>8322</v>
      </c>
      <c r="R283" t="s">
        <v>8323</v>
      </c>
      <c r="S283" s="16">
        <v>42648.546111111107</v>
      </c>
      <c r="T283" s="16">
        <v>42678.546111111107</v>
      </c>
    </row>
    <row r="284" spans="1:20" ht="64" x14ac:dyDescent="0.2">
      <c r="A284">
        <v>3344</v>
      </c>
      <c r="B284" s="3" t="s">
        <v>3344</v>
      </c>
      <c r="C284" s="3" t="s">
        <v>7454</v>
      </c>
      <c r="D284" s="6">
        <v>4500</v>
      </c>
      <c r="E284" s="8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>
        <v>101</v>
      </c>
      <c r="P284">
        <v>114.13</v>
      </c>
      <c r="Q284" s="10" t="s">
        <v>8322</v>
      </c>
      <c r="R284" t="s">
        <v>8323</v>
      </c>
      <c r="S284" s="16">
        <v>41851.200150462959</v>
      </c>
      <c r="T284" s="16">
        <v>41881.200150462959</v>
      </c>
    </row>
    <row r="285" spans="1:20" ht="64" x14ac:dyDescent="0.2">
      <c r="A285">
        <v>3473</v>
      </c>
      <c r="B285" s="3" t="s">
        <v>3472</v>
      </c>
      <c r="C285" s="3" t="s">
        <v>7583</v>
      </c>
      <c r="D285" s="6">
        <v>4900</v>
      </c>
      <c r="E285" s="8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>
        <v>100</v>
      </c>
      <c r="P285">
        <v>148.47999999999999</v>
      </c>
      <c r="Q285" s="10" t="s">
        <v>8322</v>
      </c>
      <c r="R285" t="s">
        <v>8323</v>
      </c>
      <c r="S285" s="16">
        <v>42062.834444444445</v>
      </c>
      <c r="T285" s="16">
        <v>42083.852083333331</v>
      </c>
    </row>
    <row r="286" spans="1:20" ht="16" x14ac:dyDescent="0.2">
      <c r="A286">
        <v>3285</v>
      </c>
      <c r="B286" s="3" t="s">
        <v>3285</v>
      </c>
      <c r="C286" s="3" t="s">
        <v>7395</v>
      </c>
      <c r="D286" s="6">
        <v>4999</v>
      </c>
      <c r="E286" s="8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>
        <v>112</v>
      </c>
      <c r="P286">
        <v>69.19</v>
      </c>
      <c r="Q286" s="10" t="s">
        <v>8322</v>
      </c>
      <c r="R286" t="s">
        <v>8323</v>
      </c>
      <c r="S286" s="16">
        <v>42762.942430555559</v>
      </c>
      <c r="T286" s="16">
        <v>42794.208333333328</v>
      </c>
    </row>
    <row r="287" spans="1:20" ht="64" x14ac:dyDescent="0.2">
      <c r="A287">
        <v>521</v>
      </c>
      <c r="B287" s="3" t="s">
        <v>522</v>
      </c>
      <c r="C287" s="3" t="s">
        <v>4631</v>
      </c>
      <c r="D287" s="6">
        <v>5000</v>
      </c>
      <c r="E287" s="8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>
        <v>105</v>
      </c>
      <c r="P287">
        <v>93.43</v>
      </c>
      <c r="Q287" s="10" t="s">
        <v>8322</v>
      </c>
      <c r="R287" t="s">
        <v>8323</v>
      </c>
      <c r="S287" s="16">
        <v>42646.092812499999</v>
      </c>
      <c r="T287" s="16">
        <v>42675.207638888889</v>
      </c>
    </row>
    <row r="288" spans="1:20" ht="64" x14ac:dyDescent="0.2">
      <c r="A288">
        <v>523</v>
      </c>
      <c r="B288" s="3" t="s">
        <v>524</v>
      </c>
      <c r="C288" s="3" t="s">
        <v>4633</v>
      </c>
      <c r="D288" s="6">
        <v>5000</v>
      </c>
      <c r="E288" s="8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>
        <v>121</v>
      </c>
      <c r="P288">
        <v>71.790000000000006</v>
      </c>
      <c r="Q288" s="10" t="s">
        <v>8322</v>
      </c>
      <c r="R288" t="s">
        <v>8323</v>
      </c>
      <c r="S288" s="16">
        <v>42238.13282407407</v>
      </c>
      <c r="T288" s="16">
        <v>42268.13282407407</v>
      </c>
    </row>
    <row r="289" spans="1:20" ht="64" x14ac:dyDescent="0.2">
      <c r="A289">
        <v>538</v>
      </c>
      <c r="B289" s="3" t="s">
        <v>539</v>
      </c>
      <c r="C289" s="3" t="s">
        <v>4648</v>
      </c>
      <c r="D289" s="6">
        <v>5000</v>
      </c>
      <c r="E289" s="8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>
        <v>302</v>
      </c>
      <c r="P289">
        <v>252.02</v>
      </c>
      <c r="Q289" s="10" t="s">
        <v>8322</v>
      </c>
      <c r="R289" t="s">
        <v>8323</v>
      </c>
      <c r="S289" s="16">
        <v>42473.794710648144</v>
      </c>
      <c r="T289" s="16">
        <v>42503.794710648144</v>
      </c>
    </row>
    <row r="290" spans="1:20" ht="48" x14ac:dyDescent="0.2">
      <c r="A290">
        <v>2785</v>
      </c>
      <c r="B290" s="3" t="s">
        <v>2785</v>
      </c>
      <c r="C290" s="3" t="s">
        <v>6895</v>
      </c>
      <c r="D290" s="6">
        <v>5000</v>
      </c>
      <c r="E290" s="8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>
        <v>105</v>
      </c>
      <c r="P290">
        <v>36.86</v>
      </c>
      <c r="Q290" s="10" t="s">
        <v>8322</v>
      </c>
      <c r="R290" t="s">
        <v>8323</v>
      </c>
      <c r="S290" s="16">
        <v>42558.189432870371</v>
      </c>
      <c r="T290" s="16">
        <v>42587.875</v>
      </c>
    </row>
    <row r="291" spans="1:20" ht="32" x14ac:dyDescent="0.2">
      <c r="A291">
        <v>2807</v>
      </c>
      <c r="B291" s="3" t="s">
        <v>2807</v>
      </c>
      <c r="C291" s="3" t="s">
        <v>6917</v>
      </c>
      <c r="D291" s="6">
        <v>5000</v>
      </c>
      <c r="E291" s="8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>
        <v>126</v>
      </c>
      <c r="P291">
        <v>67.739999999999995</v>
      </c>
      <c r="Q291" s="10" t="s">
        <v>8322</v>
      </c>
      <c r="R291" t="s">
        <v>8323</v>
      </c>
      <c r="S291" s="16">
        <v>42154.873124999998</v>
      </c>
      <c r="T291" s="16">
        <v>42184.873124999998</v>
      </c>
    </row>
    <row r="292" spans="1:20" ht="64" x14ac:dyDescent="0.2">
      <c r="A292">
        <v>2961</v>
      </c>
      <c r="B292" s="3" t="s">
        <v>2961</v>
      </c>
      <c r="C292" s="3" t="s">
        <v>7071</v>
      </c>
      <c r="D292" s="6">
        <v>5000</v>
      </c>
      <c r="E292" s="8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>
        <v>110</v>
      </c>
      <c r="P292">
        <v>50.75</v>
      </c>
      <c r="Q292" s="10" t="s">
        <v>8322</v>
      </c>
      <c r="R292" t="s">
        <v>8323</v>
      </c>
      <c r="S292" s="16">
        <v>42061.212488425925</v>
      </c>
      <c r="T292" s="16">
        <v>42089.166666666672</v>
      </c>
    </row>
    <row r="293" spans="1:20" ht="64" x14ac:dyDescent="0.2">
      <c r="A293">
        <v>2964</v>
      </c>
      <c r="B293" s="3" t="s">
        <v>2964</v>
      </c>
      <c r="C293" s="3" t="s">
        <v>7074</v>
      </c>
      <c r="D293" s="6">
        <v>5000</v>
      </c>
      <c r="E293" s="8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>
        <v>101</v>
      </c>
      <c r="P293">
        <v>25.69</v>
      </c>
      <c r="Q293" s="10" t="s">
        <v>8322</v>
      </c>
      <c r="R293" t="s">
        <v>8323</v>
      </c>
      <c r="S293" s="16">
        <v>41827.909942129627</v>
      </c>
      <c r="T293" s="16">
        <v>41857.897222222222</v>
      </c>
    </row>
    <row r="294" spans="1:20" ht="48" x14ac:dyDescent="0.2">
      <c r="A294">
        <v>2967</v>
      </c>
      <c r="B294" s="3" t="s">
        <v>2967</v>
      </c>
      <c r="C294" s="3" t="s">
        <v>7077</v>
      </c>
      <c r="D294" s="6">
        <v>5000</v>
      </c>
      <c r="E294" s="8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>
        <v>114</v>
      </c>
      <c r="P294">
        <v>80.23</v>
      </c>
      <c r="Q294" s="10" t="s">
        <v>8322</v>
      </c>
      <c r="R294" t="s">
        <v>8323</v>
      </c>
      <c r="S294" s="16">
        <v>42042.197824074072</v>
      </c>
      <c r="T294" s="16">
        <v>42072.156157407408</v>
      </c>
    </row>
    <row r="295" spans="1:20" ht="64" x14ac:dyDescent="0.2">
      <c r="A295">
        <v>2973</v>
      </c>
      <c r="B295" s="3" t="s">
        <v>2973</v>
      </c>
      <c r="C295" s="3" t="s">
        <v>7083</v>
      </c>
      <c r="D295" s="6">
        <v>5000</v>
      </c>
      <c r="E295" s="8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>
        <v>175</v>
      </c>
      <c r="P295">
        <v>264.85000000000002</v>
      </c>
      <c r="Q295" s="10" t="s">
        <v>8322</v>
      </c>
      <c r="R295" t="s">
        <v>8323</v>
      </c>
      <c r="S295" s="16">
        <v>42341.818379629629</v>
      </c>
      <c r="T295" s="16">
        <v>42370.166666666672</v>
      </c>
    </row>
    <row r="296" spans="1:20" ht="64" x14ac:dyDescent="0.2">
      <c r="A296">
        <v>2974</v>
      </c>
      <c r="B296" s="3" t="s">
        <v>2974</v>
      </c>
      <c r="C296" s="3" t="s">
        <v>7084</v>
      </c>
      <c r="D296" s="6">
        <v>5000</v>
      </c>
      <c r="E296" s="8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>
        <v>102</v>
      </c>
      <c r="P296">
        <v>58.62</v>
      </c>
      <c r="Q296" s="10" t="s">
        <v>8322</v>
      </c>
      <c r="R296" t="s">
        <v>8323</v>
      </c>
      <c r="S296" s="16">
        <v>41880.061006944445</v>
      </c>
      <c r="T296" s="16">
        <v>41908.065972222219</v>
      </c>
    </row>
    <row r="297" spans="1:20" ht="64" x14ac:dyDescent="0.2">
      <c r="A297">
        <v>2979</v>
      </c>
      <c r="B297" s="3" t="s">
        <v>2979</v>
      </c>
      <c r="C297" s="3" t="s">
        <v>7089</v>
      </c>
      <c r="D297" s="6">
        <v>5000</v>
      </c>
      <c r="E297" s="8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>
        <v>101</v>
      </c>
      <c r="P297">
        <v>110.22</v>
      </c>
      <c r="Q297" s="10" t="s">
        <v>8322</v>
      </c>
      <c r="R297" t="s">
        <v>8323</v>
      </c>
      <c r="S297" s="16">
        <v>41993.824340277773</v>
      </c>
      <c r="T297" s="16">
        <v>42010.25</v>
      </c>
    </row>
    <row r="298" spans="1:20" ht="32" x14ac:dyDescent="0.2">
      <c r="A298">
        <v>3158</v>
      </c>
      <c r="B298" s="3" t="s">
        <v>3158</v>
      </c>
      <c r="C298" s="3" t="s">
        <v>7268</v>
      </c>
      <c r="D298" s="6">
        <v>5000</v>
      </c>
      <c r="E298" s="8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>
        <v>114</v>
      </c>
      <c r="P298">
        <v>82.61</v>
      </c>
      <c r="Q298" s="10" t="s">
        <v>8322</v>
      </c>
      <c r="R298" t="s">
        <v>8323</v>
      </c>
      <c r="S298" s="16">
        <v>41447.839722222219</v>
      </c>
      <c r="T298" s="16">
        <v>41477.839722222219</v>
      </c>
    </row>
    <row r="299" spans="1:20" ht="64" x14ac:dyDescent="0.2">
      <c r="A299">
        <v>3175</v>
      </c>
      <c r="B299" s="3" t="s">
        <v>3175</v>
      </c>
      <c r="C299" s="3" t="s">
        <v>7285</v>
      </c>
      <c r="D299" s="6">
        <v>5000</v>
      </c>
      <c r="E299" s="8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>
        <v>110</v>
      </c>
      <c r="P299">
        <v>91.3</v>
      </c>
      <c r="Q299" s="10" t="s">
        <v>8322</v>
      </c>
      <c r="R299" t="s">
        <v>8323</v>
      </c>
      <c r="S299" s="16">
        <v>40531.886886574073</v>
      </c>
      <c r="T299" s="16">
        <v>40591.886886574073</v>
      </c>
    </row>
    <row r="300" spans="1:20" ht="64" x14ac:dyDescent="0.2">
      <c r="A300">
        <v>3208</v>
      </c>
      <c r="B300" s="3" t="s">
        <v>3208</v>
      </c>
      <c r="C300" s="3" t="s">
        <v>7318</v>
      </c>
      <c r="D300" s="6">
        <v>5000</v>
      </c>
      <c r="E300" s="8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>
        <v>104</v>
      </c>
      <c r="P300">
        <v>63.11</v>
      </c>
      <c r="Q300" s="10" t="s">
        <v>8322</v>
      </c>
      <c r="R300" t="s">
        <v>8323</v>
      </c>
      <c r="S300" s="16">
        <v>41827.605057870373</v>
      </c>
      <c r="T300" s="16">
        <v>41848.605057870373</v>
      </c>
    </row>
    <row r="301" spans="1:20" ht="48" x14ac:dyDescent="0.2">
      <c r="A301">
        <v>3233</v>
      </c>
      <c r="B301" s="3" t="s">
        <v>3233</v>
      </c>
      <c r="C301" s="3" t="s">
        <v>7343</v>
      </c>
      <c r="D301" s="6">
        <v>5000</v>
      </c>
      <c r="E301" s="8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>
        <v>119</v>
      </c>
      <c r="P301">
        <v>97.38</v>
      </c>
      <c r="Q301" s="10" t="s">
        <v>8322</v>
      </c>
      <c r="R301" t="s">
        <v>8323</v>
      </c>
      <c r="S301" s="16">
        <v>42766.805034722223</v>
      </c>
      <c r="T301" s="16">
        <v>42796.805034722223</v>
      </c>
    </row>
    <row r="302" spans="1:20" ht="64" x14ac:dyDescent="0.2">
      <c r="A302">
        <v>3260</v>
      </c>
      <c r="B302" s="3" t="s">
        <v>3260</v>
      </c>
      <c r="C302" s="3" t="s">
        <v>7370</v>
      </c>
      <c r="D302" s="6">
        <v>5000</v>
      </c>
      <c r="E302" s="8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>
        <v>109</v>
      </c>
      <c r="P302">
        <v>74.819999999999993</v>
      </c>
      <c r="Q302" s="10" t="s">
        <v>8322</v>
      </c>
      <c r="R302" t="s">
        <v>8323</v>
      </c>
      <c r="S302" s="16">
        <v>42303.672662037032</v>
      </c>
      <c r="T302" s="16">
        <v>42338.714328703703</v>
      </c>
    </row>
    <row r="303" spans="1:20" ht="48" x14ac:dyDescent="0.2">
      <c r="A303">
        <v>3281</v>
      </c>
      <c r="B303" s="3" t="s">
        <v>3281</v>
      </c>
      <c r="C303" s="3" t="s">
        <v>7391</v>
      </c>
      <c r="D303" s="6">
        <v>5000</v>
      </c>
      <c r="E303" s="8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>
        <v>122</v>
      </c>
      <c r="P303">
        <v>129.36000000000001</v>
      </c>
      <c r="Q303" s="10" t="s">
        <v>8322</v>
      </c>
      <c r="R303" t="s">
        <v>8323</v>
      </c>
      <c r="S303" s="16">
        <v>42219.019733796296</v>
      </c>
      <c r="T303" s="16">
        <v>42249.019733796296</v>
      </c>
    </row>
    <row r="304" spans="1:20" ht="64" x14ac:dyDescent="0.2">
      <c r="A304">
        <v>3331</v>
      </c>
      <c r="B304" s="3" t="s">
        <v>3331</v>
      </c>
      <c r="C304" s="3" t="s">
        <v>7441</v>
      </c>
      <c r="D304" s="6">
        <v>5000</v>
      </c>
      <c r="E304" s="8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>
        <v>105</v>
      </c>
      <c r="P304">
        <v>80.400000000000006</v>
      </c>
      <c r="Q304" s="10" t="s">
        <v>8322</v>
      </c>
      <c r="R304" t="s">
        <v>8323</v>
      </c>
      <c r="S304" s="16">
        <v>42248.697754629626</v>
      </c>
      <c r="T304" s="16">
        <v>42283.697754629626</v>
      </c>
    </row>
    <row r="305" spans="1:20" ht="64" x14ac:dyDescent="0.2">
      <c r="A305">
        <v>3361</v>
      </c>
      <c r="B305" s="3" t="s">
        <v>3360</v>
      </c>
      <c r="C305" s="3" t="s">
        <v>7471</v>
      </c>
      <c r="D305" s="6">
        <v>5000</v>
      </c>
      <c r="E305" s="8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>
        <v>113</v>
      </c>
      <c r="P305">
        <v>83.43</v>
      </c>
      <c r="Q305" s="10" t="s">
        <v>8322</v>
      </c>
      <c r="R305" t="s">
        <v>8323</v>
      </c>
      <c r="S305" s="16">
        <v>41866.025347222225</v>
      </c>
      <c r="T305" s="16">
        <v>41883.665972222225</v>
      </c>
    </row>
    <row r="306" spans="1:20" ht="64" x14ac:dyDescent="0.2">
      <c r="A306">
        <v>3436</v>
      </c>
      <c r="B306" s="3" t="s">
        <v>3435</v>
      </c>
      <c r="C306" s="3" t="s">
        <v>7546</v>
      </c>
      <c r="D306" s="6">
        <v>5000</v>
      </c>
      <c r="E306" s="8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>
        <v>106</v>
      </c>
      <c r="P306">
        <v>143.11000000000001</v>
      </c>
      <c r="Q306" s="10" t="s">
        <v>8322</v>
      </c>
      <c r="R306" t="s">
        <v>8323</v>
      </c>
      <c r="S306" s="16">
        <v>41851.541585648149</v>
      </c>
      <c r="T306" s="16">
        <v>41872.686111111114</v>
      </c>
    </row>
    <row r="307" spans="1:20" ht="64" x14ac:dyDescent="0.2">
      <c r="A307">
        <v>3440</v>
      </c>
      <c r="B307" s="3" t="s">
        <v>3439</v>
      </c>
      <c r="C307" s="3" t="s">
        <v>7550</v>
      </c>
      <c r="D307" s="6">
        <v>5000</v>
      </c>
      <c r="E307" s="8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>
        <v>105</v>
      </c>
      <c r="P307">
        <v>64.16</v>
      </c>
      <c r="Q307" s="10" t="s">
        <v>8322</v>
      </c>
      <c r="R307" t="s">
        <v>8323</v>
      </c>
      <c r="S307" s="16">
        <v>41809.12300925926</v>
      </c>
      <c r="T307" s="16">
        <v>41831.677083333336</v>
      </c>
    </row>
    <row r="308" spans="1:20" ht="64" x14ac:dyDescent="0.2">
      <c r="A308">
        <v>3464</v>
      </c>
      <c r="B308" s="3" t="s">
        <v>3463</v>
      </c>
      <c r="C308" s="3" t="s">
        <v>7574</v>
      </c>
      <c r="D308" s="6">
        <v>5000</v>
      </c>
      <c r="E308" s="8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>
        <v>102</v>
      </c>
      <c r="P308">
        <v>55.01</v>
      </c>
      <c r="Q308" s="10" t="s">
        <v>8322</v>
      </c>
      <c r="R308" t="s">
        <v>8323</v>
      </c>
      <c r="S308" s="16">
        <v>42575.130057870367</v>
      </c>
      <c r="T308" s="16">
        <v>42605.130057870367</v>
      </c>
    </row>
    <row r="309" spans="1:20" ht="48" x14ac:dyDescent="0.2">
      <c r="A309">
        <v>3534</v>
      </c>
      <c r="B309" s="3" t="s">
        <v>3533</v>
      </c>
      <c r="C309" s="3" t="s">
        <v>7644</v>
      </c>
      <c r="D309" s="6">
        <v>5000</v>
      </c>
      <c r="E309" s="8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>
        <v>156</v>
      </c>
      <c r="P309">
        <v>38.28</v>
      </c>
      <c r="Q309" s="10" t="s">
        <v>8322</v>
      </c>
      <c r="R309" t="s">
        <v>8323</v>
      </c>
      <c r="S309" s="16">
        <v>42243.6252662037</v>
      </c>
      <c r="T309" s="16">
        <v>42278.6252662037</v>
      </c>
    </row>
    <row r="310" spans="1:20" ht="48" x14ac:dyDescent="0.2">
      <c r="A310">
        <v>3554</v>
      </c>
      <c r="B310" s="3" t="s">
        <v>3553</v>
      </c>
      <c r="C310" s="3" t="s">
        <v>7664</v>
      </c>
      <c r="D310" s="6">
        <v>5000</v>
      </c>
      <c r="E310" s="8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>
        <v>113</v>
      </c>
      <c r="P310">
        <v>107</v>
      </c>
      <c r="Q310" s="10" t="s">
        <v>8322</v>
      </c>
      <c r="R310" t="s">
        <v>8323</v>
      </c>
      <c r="S310" s="16">
        <v>42016.050451388888</v>
      </c>
      <c r="T310" s="16">
        <v>42046.708333333328</v>
      </c>
    </row>
    <row r="311" spans="1:20" ht="64" x14ac:dyDescent="0.2">
      <c r="A311">
        <v>3569</v>
      </c>
      <c r="B311" s="3" t="s">
        <v>3568</v>
      </c>
      <c r="C311" s="3" t="s">
        <v>7679</v>
      </c>
      <c r="D311" s="6">
        <v>5000</v>
      </c>
      <c r="E311" s="8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>
        <v>100</v>
      </c>
      <c r="P311">
        <v>122.54</v>
      </c>
      <c r="Q311" s="10" t="s">
        <v>8322</v>
      </c>
      <c r="R311" t="s">
        <v>8323</v>
      </c>
      <c r="S311" s="16">
        <v>41982.688611111109</v>
      </c>
      <c r="T311" s="16">
        <v>42012.688611111109</v>
      </c>
    </row>
    <row r="312" spans="1:20" ht="64" x14ac:dyDescent="0.2">
      <c r="A312">
        <v>3655</v>
      </c>
      <c r="B312" s="3" t="s">
        <v>3652</v>
      </c>
      <c r="C312" s="3" t="s">
        <v>7765</v>
      </c>
      <c r="D312" s="6">
        <v>5000</v>
      </c>
      <c r="E312" s="8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>
        <v>116</v>
      </c>
      <c r="P312">
        <v>73.58</v>
      </c>
      <c r="Q312" s="10" t="s">
        <v>8322</v>
      </c>
      <c r="R312" t="s">
        <v>8323</v>
      </c>
      <c r="S312" s="16">
        <v>42173.803217592591</v>
      </c>
      <c r="T312" s="16">
        <v>42203.290972222225</v>
      </c>
    </row>
    <row r="313" spans="1:20" ht="64" x14ac:dyDescent="0.2">
      <c r="A313">
        <v>3685</v>
      </c>
      <c r="B313" s="3" t="s">
        <v>3682</v>
      </c>
      <c r="C313" s="3" t="s">
        <v>7795</v>
      </c>
      <c r="D313" s="6">
        <v>5000</v>
      </c>
      <c r="E313" s="8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>
        <v>106</v>
      </c>
      <c r="P313">
        <v>41.94</v>
      </c>
      <c r="Q313" s="10" t="s">
        <v>8322</v>
      </c>
      <c r="R313" t="s">
        <v>8323</v>
      </c>
      <c r="S313" s="16">
        <v>41753.593275462961</v>
      </c>
      <c r="T313" s="16">
        <v>41778.875</v>
      </c>
    </row>
    <row r="314" spans="1:20" ht="64" x14ac:dyDescent="0.2">
      <c r="A314">
        <v>3687</v>
      </c>
      <c r="B314" s="3" t="s">
        <v>3684</v>
      </c>
      <c r="C314" s="3" t="s">
        <v>7797</v>
      </c>
      <c r="D314" s="6">
        <v>5000</v>
      </c>
      <c r="E314" s="8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>
        <v>100</v>
      </c>
      <c r="P314">
        <v>200.49</v>
      </c>
      <c r="Q314" s="10" t="s">
        <v>8322</v>
      </c>
      <c r="R314" t="s">
        <v>8323</v>
      </c>
      <c r="S314" s="16">
        <v>41787.218229166669</v>
      </c>
      <c r="T314" s="16">
        <v>41817.218229166669</v>
      </c>
    </row>
    <row r="315" spans="1:20" ht="48" x14ac:dyDescent="0.2">
      <c r="A315">
        <v>3698</v>
      </c>
      <c r="B315" s="3" t="s">
        <v>3695</v>
      </c>
      <c r="C315" s="3" t="s">
        <v>7808</v>
      </c>
      <c r="D315" s="6">
        <v>5000</v>
      </c>
      <c r="E315" s="8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>
        <v>111</v>
      </c>
      <c r="P315">
        <v>40.630000000000003</v>
      </c>
      <c r="Q315" s="10" t="s">
        <v>8322</v>
      </c>
      <c r="R315" t="s">
        <v>8323</v>
      </c>
      <c r="S315" s="16">
        <v>42401.806562500002</v>
      </c>
      <c r="T315" s="16">
        <v>42431.806562500002</v>
      </c>
    </row>
    <row r="316" spans="1:20" ht="64" x14ac:dyDescent="0.2">
      <c r="A316">
        <v>3721</v>
      </c>
      <c r="B316" s="3" t="s">
        <v>3718</v>
      </c>
      <c r="C316" s="3" t="s">
        <v>7831</v>
      </c>
      <c r="D316" s="6">
        <v>5000</v>
      </c>
      <c r="E316" s="8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>
        <v>101</v>
      </c>
      <c r="P316">
        <v>114.55</v>
      </c>
      <c r="Q316" s="10" t="s">
        <v>8322</v>
      </c>
      <c r="R316" t="s">
        <v>8323</v>
      </c>
      <c r="S316" s="16">
        <v>41927.936157407406</v>
      </c>
      <c r="T316" s="16">
        <v>41948.977824074071</v>
      </c>
    </row>
    <row r="317" spans="1:20" ht="64" x14ac:dyDescent="0.2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0" t="s">
        <v>8322</v>
      </c>
      <c r="R317" t="s">
        <v>8323</v>
      </c>
      <c r="S317" s="16">
        <v>42151.069606481484</v>
      </c>
      <c r="T317" s="16">
        <v>42172.069606481484</v>
      </c>
    </row>
    <row r="318" spans="1:20" ht="64" x14ac:dyDescent="0.2">
      <c r="A318">
        <v>3828</v>
      </c>
      <c r="B318" s="3" t="s">
        <v>3825</v>
      </c>
      <c r="C318" s="3" t="s">
        <v>7937</v>
      </c>
      <c r="D318" s="6">
        <v>5000</v>
      </c>
      <c r="E318" s="8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>
        <v>100</v>
      </c>
      <c r="P318">
        <v>178.57</v>
      </c>
      <c r="Q318" s="10" t="s">
        <v>8322</v>
      </c>
      <c r="R318" t="s">
        <v>8323</v>
      </c>
      <c r="S318" s="16">
        <v>41944.527627314819</v>
      </c>
      <c r="T318" s="16">
        <v>42004.569293981483</v>
      </c>
    </row>
    <row r="319" spans="1:20" ht="64" x14ac:dyDescent="0.2">
      <c r="A319">
        <v>3156</v>
      </c>
      <c r="B319" s="3" t="s">
        <v>3156</v>
      </c>
      <c r="C319" s="3" t="s">
        <v>7266</v>
      </c>
      <c r="D319" s="6">
        <v>5500</v>
      </c>
      <c r="E319" s="8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>
        <v>102</v>
      </c>
      <c r="P319">
        <v>62.92</v>
      </c>
      <c r="Q319" s="10" t="s">
        <v>8322</v>
      </c>
      <c r="R319" t="s">
        <v>8323</v>
      </c>
      <c r="S319" s="16">
        <v>41026.953055555554</v>
      </c>
      <c r="T319" s="16">
        <v>41061.953055555554</v>
      </c>
    </row>
    <row r="320" spans="1:20" ht="64" x14ac:dyDescent="0.2">
      <c r="A320">
        <v>3249</v>
      </c>
      <c r="B320" s="3" t="s">
        <v>3249</v>
      </c>
      <c r="C320" s="3" t="s">
        <v>7359</v>
      </c>
      <c r="D320" s="6">
        <v>5500</v>
      </c>
      <c r="E320" s="8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>
        <v>105</v>
      </c>
      <c r="P320">
        <v>65.58</v>
      </c>
      <c r="Q320" s="10" t="s">
        <v>8322</v>
      </c>
      <c r="R320" t="s">
        <v>8323</v>
      </c>
      <c r="S320" s="16">
        <v>42145.746689814812</v>
      </c>
      <c r="T320" s="16">
        <v>42175.746689814812</v>
      </c>
    </row>
    <row r="321" spans="1:20" ht="64" x14ac:dyDescent="0.2">
      <c r="A321">
        <v>3348</v>
      </c>
      <c r="B321" s="3" t="s">
        <v>3266</v>
      </c>
      <c r="C321" s="3" t="s">
        <v>7458</v>
      </c>
      <c r="D321" s="6">
        <v>5500</v>
      </c>
      <c r="E321" s="8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v>100</v>
      </c>
      <c r="P321">
        <v>69.819999999999993</v>
      </c>
      <c r="Q321" s="10" t="s">
        <v>8322</v>
      </c>
      <c r="R321" t="s">
        <v>8323</v>
      </c>
      <c r="S321" s="16">
        <v>42466.558796296296</v>
      </c>
      <c r="T321" s="16">
        <v>42490.165972222225</v>
      </c>
    </row>
    <row r="322" spans="1:20" ht="64" x14ac:dyDescent="0.2">
      <c r="A322">
        <v>3542</v>
      </c>
      <c r="B322" s="3" t="s">
        <v>3541</v>
      </c>
      <c r="C322" s="3" t="s">
        <v>7652</v>
      </c>
      <c r="D322" s="6">
        <v>5500</v>
      </c>
      <c r="E322" s="8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>
        <v>102</v>
      </c>
      <c r="P322">
        <v>66.150000000000006</v>
      </c>
      <c r="Q322" s="10" t="s">
        <v>8322</v>
      </c>
      <c r="R322" t="s">
        <v>8323</v>
      </c>
      <c r="S322" s="16">
        <v>41829.599791666667</v>
      </c>
      <c r="T322" s="16">
        <v>41889.599791666667</v>
      </c>
    </row>
    <row r="323" spans="1:20" ht="64" x14ac:dyDescent="0.2">
      <c r="A323">
        <v>3553</v>
      </c>
      <c r="B323" s="3" t="s">
        <v>3552</v>
      </c>
      <c r="C323" s="3" t="s">
        <v>7663</v>
      </c>
      <c r="D323" s="6">
        <v>5500</v>
      </c>
      <c r="E323" s="8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v>106</v>
      </c>
      <c r="P323">
        <v>56.2</v>
      </c>
      <c r="Q323" s="10" t="s">
        <v>8322</v>
      </c>
      <c r="R323" t="s">
        <v>8323</v>
      </c>
      <c r="S323" s="16">
        <v>42196.028703703705</v>
      </c>
      <c r="T323" s="16">
        <v>42228</v>
      </c>
    </row>
    <row r="324" spans="1:20" ht="64" x14ac:dyDescent="0.2">
      <c r="A324">
        <v>3279</v>
      </c>
      <c r="B324" s="3" t="s">
        <v>3279</v>
      </c>
      <c r="C324" s="3" t="s">
        <v>7389</v>
      </c>
      <c r="D324" s="6">
        <v>5800</v>
      </c>
      <c r="E324" s="8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>
        <v>114</v>
      </c>
      <c r="P324">
        <v>105.21</v>
      </c>
      <c r="Q324" s="10" t="s">
        <v>8322</v>
      </c>
      <c r="R324" t="s">
        <v>8323</v>
      </c>
      <c r="S324" s="16">
        <v>42431.102534722217</v>
      </c>
      <c r="T324" s="16">
        <v>42461.06086805556</v>
      </c>
    </row>
    <row r="325" spans="1:20" ht="64" x14ac:dyDescent="0.2">
      <c r="A325">
        <v>3574</v>
      </c>
      <c r="B325" s="3" t="s">
        <v>3573</v>
      </c>
      <c r="C325" s="3" t="s">
        <v>7684</v>
      </c>
      <c r="D325" s="6">
        <v>5800</v>
      </c>
      <c r="E325" s="8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>
        <v>106</v>
      </c>
      <c r="P325">
        <v>136.78</v>
      </c>
      <c r="Q325" s="10" t="s">
        <v>8322</v>
      </c>
      <c r="R325" t="s">
        <v>8323</v>
      </c>
      <c r="S325" s="16">
        <v>41926.942685185182</v>
      </c>
      <c r="T325" s="16">
        <v>41956.984351851846</v>
      </c>
    </row>
    <row r="326" spans="1:20" ht="48" x14ac:dyDescent="0.2">
      <c r="A326">
        <v>2784</v>
      </c>
      <c r="B326" s="3" t="s">
        <v>2784</v>
      </c>
      <c r="C326" s="3" t="s">
        <v>6894</v>
      </c>
      <c r="D326" s="6">
        <v>6000</v>
      </c>
      <c r="E326" s="8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>
        <v>119</v>
      </c>
      <c r="P326">
        <v>66.11</v>
      </c>
      <c r="Q326" s="10" t="s">
        <v>8322</v>
      </c>
      <c r="R326" t="s">
        <v>8323</v>
      </c>
      <c r="S326" s="16">
        <v>41920.787534722222</v>
      </c>
      <c r="T326" s="16">
        <v>41941.787534722222</v>
      </c>
    </row>
    <row r="327" spans="1:20" ht="64" x14ac:dyDescent="0.2">
      <c r="A327">
        <v>2822</v>
      </c>
      <c r="B327" s="3" t="s">
        <v>2822</v>
      </c>
      <c r="C327" s="3" t="s">
        <v>6932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>
        <v>100</v>
      </c>
      <c r="P327">
        <v>63.83</v>
      </c>
      <c r="Q327" s="10" t="s">
        <v>8322</v>
      </c>
      <c r="R327" t="s">
        <v>8323</v>
      </c>
      <c r="S327" s="16">
        <v>42060.683935185181</v>
      </c>
      <c r="T327" s="16">
        <v>42090.642268518524</v>
      </c>
    </row>
    <row r="328" spans="1:20" ht="48" x14ac:dyDescent="0.2">
      <c r="A328">
        <v>2970</v>
      </c>
      <c r="B328" s="3" t="s">
        <v>2970</v>
      </c>
      <c r="C328" s="3" t="s">
        <v>7080</v>
      </c>
      <c r="D328" s="6">
        <v>6000</v>
      </c>
      <c r="E328" s="8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>
        <v>106</v>
      </c>
      <c r="P328">
        <v>69.89</v>
      </c>
      <c r="Q328" s="10" t="s">
        <v>8322</v>
      </c>
      <c r="R328" t="s">
        <v>8323</v>
      </c>
      <c r="S328" s="16">
        <v>41808.669571759259</v>
      </c>
      <c r="T328" s="16">
        <v>41838.669571759259</v>
      </c>
    </row>
    <row r="329" spans="1:20" ht="48" x14ac:dyDescent="0.2">
      <c r="A329">
        <v>3266</v>
      </c>
      <c r="B329" s="3" t="s">
        <v>3266</v>
      </c>
      <c r="C329" s="3" t="s">
        <v>7376</v>
      </c>
      <c r="D329" s="6">
        <v>6000</v>
      </c>
      <c r="E329" s="8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>
        <v>131</v>
      </c>
      <c r="P329">
        <v>48.33</v>
      </c>
      <c r="Q329" s="10" t="s">
        <v>8322</v>
      </c>
      <c r="R329" t="s">
        <v>8323</v>
      </c>
      <c r="S329" s="16">
        <v>42136.536134259266</v>
      </c>
      <c r="T329" s="16">
        <v>42167.875</v>
      </c>
    </row>
    <row r="330" spans="1:20" ht="64" x14ac:dyDescent="0.2">
      <c r="A330">
        <v>3332</v>
      </c>
      <c r="B330" s="3" t="s">
        <v>3332</v>
      </c>
      <c r="C330" s="3" t="s">
        <v>7442</v>
      </c>
      <c r="D330" s="6">
        <v>6000</v>
      </c>
      <c r="E330" s="8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>
        <v>100</v>
      </c>
      <c r="P330">
        <v>72.290000000000006</v>
      </c>
      <c r="Q330" s="10" t="s">
        <v>8322</v>
      </c>
      <c r="R330" t="s">
        <v>8323</v>
      </c>
      <c r="S330" s="16">
        <v>41809.860300925924</v>
      </c>
      <c r="T330" s="16">
        <v>41839.860300925924</v>
      </c>
    </row>
    <row r="331" spans="1:20" ht="48" x14ac:dyDescent="0.2">
      <c r="A331">
        <v>3342</v>
      </c>
      <c r="B331" s="3" t="s">
        <v>3342</v>
      </c>
      <c r="C331" s="3" t="s">
        <v>7452</v>
      </c>
      <c r="D331" s="6">
        <v>6000</v>
      </c>
      <c r="E331" s="8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>
        <v>102</v>
      </c>
      <c r="P331">
        <v>78.209999999999994</v>
      </c>
      <c r="Q331" s="10" t="s">
        <v>8322</v>
      </c>
      <c r="R331" t="s">
        <v>8323</v>
      </c>
      <c r="S331" s="16">
        <v>42062.296412037031</v>
      </c>
      <c r="T331" s="16">
        <v>42095.207638888889</v>
      </c>
    </row>
    <row r="332" spans="1:20" ht="64" x14ac:dyDescent="0.2">
      <c r="A332">
        <v>3384</v>
      </c>
      <c r="B332" s="3" t="s">
        <v>3383</v>
      </c>
      <c r="C332" s="3" t="s">
        <v>7494</v>
      </c>
      <c r="D332" s="6">
        <v>6000</v>
      </c>
      <c r="E332" s="8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>
        <v>100</v>
      </c>
      <c r="P332">
        <v>93.76</v>
      </c>
      <c r="Q332" s="10" t="s">
        <v>8322</v>
      </c>
      <c r="R332" t="s">
        <v>8323</v>
      </c>
      <c r="S332" s="16">
        <v>42292.087592592594</v>
      </c>
      <c r="T332" s="16">
        <v>42329.125</v>
      </c>
    </row>
    <row r="333" spans="1:20" ht="64" x14ac:dyDescent="0.2">
      <c r="A333">
        <v>3424</v>
      </c>
      <c r="B333" s="3" t="s">
        <v>3423</v>
      </c>
      <c r="C333" s="3" t="s">
        <v>7534</v>
      </c>
      <c r="D333" s="6">
        <v>6000</v>
      </c>
      <c r="E333" s="8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>
        <v>104</v>
      </c>
      <c r="P333">
        <v>81.78</v>
      </c>
      <c r="Q333" s="10" t="s">
        <v>8322</v>
      </c>
      <c r="R333" t="s">
        <v>8323</v>
      </c>
      <c r="S333" s="16">
        <v>42018.676898148144</v>
      </c>
      <c r="T333" s="16">
        <v>42040.290972222225</v>
      </c>
    </row>
    <row r="334" spans="1:20" ht="64" x14ac:dyDescent="0.2">
      <c r="A334">
        <v>3527</v>
      </c>
      <c r="B334" s="3" t="s">
        <v>3526</v>
      </c>
      <c r="C334" s="3" t="s">
        <v>7637</v>
      </c>
      <c r="D334" s="6">
        <v>6000</v>
      </c>
      <c r="E334" s="8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>
        <v>117</v>
      </c>
      <c r="P334">
        <v>81.569999999999993</v>
      </c>
      <c r="Q334" s="10" t="s">
        <v>8322</v>
      </c>
      <c r="R334" t="s">
        <v>8323</v>
      </c>
      <c r="S334" s="16">
        <v>42167.023206018523</v>
      </c>
      <c r="T334" s="16">
        <v>42196.165972222225</v>
      </c>
    </row>
    <row r="335" spans="1:20" ht="48" x14ac:dyDescent="0.2">
      <c r="A335">
        <v>3310</v>
      </c>
      <c r="B335" s="3" t="s">
        <v>3310</v>
      </c>
      <c r="C335" s="3" t="s">
        <v>7420</v>
      </c>
      <c r="D335" s="6">
        <v>6500</v>
      </c>
      <c r="E335" s="8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>
        <v>100</v>
      </c>
      <c r="P335">
        <v>209.84</v>
      </c>
      <c r="Q335" s="10" t="s">
        <v>8322</v>
      </c>
      <c r="R335" t="s">
        <v>8323</v>
      </c>
      <c r="S335" s="16">
        <v>42253.928530092591</v>
      </c>
      <c r="T335" s="16">
        <v>42283.928530092591</v>
      </c>
    </row>
    <row r="336" spans="1:20" ht="64" x14ac:dyDescent="0.2">
      <c r="A336">
        <v>3154</v>
      </c>
      <c r="B336" s="3" t="s">
        <v>3154</v>
      </c>
      <c r="C336" s="3" t="s">
        <v>7264</v>
      </c>
      <c r="D336" s="6">
        <v>7000</v>
      </c>
      <c r="E336" s="8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>
        <v>113</v>
      </c>
      <c r="P336">
        <v>64.27</v>
      </c>
      <c r="Q336" s="10" t="s">
        <v>8322</v>
      </c>
      <c r="R336" t="s">
        <v>8323</v>
      </c>
      <c r="S336" s="16">
        <v>40970.875671296293</v>
      </c>
      <c r="T336" s="16">
        <v>41000.834004629629</v>
      </c>
    </row>
    <row r="337" spans="1:20" ht="64" x14ac:dyDescent="0.2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0" t="s">
        <v>8322</v>
      </c>
      <c r="R337" t="s">
        <v>8323</v>
      </c>
      <c r="S337" s="16">
        <v>40883.949317129627</v>
      </c>
      <c r="T337" s="16">
        <v>40939.708333333336</v>
      </c>
    </row>
    <row r="338" spans="1:20" ht="32" x14ac:dyDescent="0.2">
      <c r="A338">
        <v>3228</v>
      </c>
      <c r="B338" s="3" t="s">
        <v>3228</v>
      </c>
      <c r="C338" s="3" t="s">
        <v>7338</v>
      </c>
      <c r="D338" s="6">
        <v>7000</v>
      </c>
      <c r="E338" s="8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>
        <v>102</v>
      </c>
      <c r="P338">
        <v>193.62</v>
      </c>
      <c r="Q338" s="10" t="s">
        <v>8322</v>
      </c>
      <c r="R338" t="s">
        <v>8323</v>
      </c>
      <c r="S338" s="16">
        <v>42323.70930555556</v>
      </c>
      <c r="T338" s="16">
        <v>42355.207638888889</v>
      </c>
    </row>
    <row r="339" spans="1:20" ht="48" x14ac:dyDescent="0.2">
      <c r="A339">
        <v>3258</v>
      </c>
      <c r="B339" s="3" t="s">
        <v>3258</v>
      </c>
      <c r="C339" s="3" t="s">
        <v>7368</v>
      </c>
      <c r="D339" s="6">
        <v>7000</v>
      </c>
      <c r="E339" s="8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>
        <v>105</v>
      </c>
      <c r="P339">
        <v>98.2</v>
      </c>
      <c r="Q339" s="10" t="s">
        <v>8322</v>
      </c>
      <c r="R339" t="s">
        <v>8323</v>
      </c>
      <c r="S339" s="16">
        <v>41982.887280092589</v>
      </c>
      <c r="T339" s="16">
        <v>42012.887280092589</v>
      </c>
    </row>
    <row r="340" spans="1:20" ht="32" x14ac:dyDescent="0.2">
      <c r="A340">
        <v>3586</v>
      </c>
      <c r="B340" s="3" t="s">
        <v>3585</v>
      </c>
      <c r="C340" s="3" t="s">
        <v>7696</v>
      </c>
      <c r="D340" s="6">
        <v>7500</v>
      </c>
      <c r="E340" s="8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v>109</v>
      </c>
      <c r="P340">
        <v>151.97999999999999</v>
      </c>
      <c r="Q340" s="10" t="s">
        <v>8322</v>
      </c>
      <c r="R340" t="s">
        <v>8323</v>
      </c>
      <c r="S340" s="16">
        <v>42576.697569444441</v>
      </c>
      <c r="T340" s="16">
        <v>42636.697569444441</v>
      </c>
    </row>
    <row r="341" spans="1:20" ht="64" x14ac:dyDescent="0.2">
      <c r="A341">
        <v>3712</v>
      </c>
      <c r="B341" s="3" t="s">
        <v>3709</v>
      </c>
      <c r="C341" s="3" t="s">
        <v>7822</v>
      </c>
      <c r="D341" s="6">
        <v>7500</v>
      </c>
      <c r="E341" s="8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>
        <v>154</v>
      </c>
      <c r="P341">
        <v>110.87</v>
      </c>
      <c r="Q341" s="10" t="s">
        <v>8322</v>
      </c>
      <c r="R341" t="s">
        <v>8323</v>
      </c>
      <c r="S341" s="16">
        <v>42134.172071759262</v>
      </c>
      <c r="T341" s="16">
        <v>42155.290972222225</v>
      </c>
    </row>
    <row r="342" spans="1:20" ht="64" x14ac:dyDescent="0.2">
      <c r="A342">
        <v>3363</v>
      </c>
      <c r="B342" s="3" t="s">
        <v>3362</v>
      </c>
      <c r="C342" s="3" t="s">
        <v>7473</v>
      </c>
      <c r="D342" s="6">
        <v>7750</v>
      </c>
      <c r="E342" s="8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>
        <v>101</v>
      </c>
      <c r="P342">
        <v>302.31</v>
      </c>
      <c r="Q342" s="10" t="s">
        <v>8322</v>
      </c>
      <c r="R342" t="s">
        <v>8323</v>
      </c>
      <c r="S342" s="16">
        <v>41851.771354166667</v>
      </c>
      <c r="T342" s="16">
        <v>41870.666666666664</v>
      </c>
    </row>
    <row r="343" spans="1:20" ht="64" x14ac:dyDescent="0.2">
      <c r="A343">
        <v>2975</v>
      </c>
      <c r="B343" s="3" t="s">
        <v>2975</v>
      </c>
      <c r="C343" s="3" t="s">
        <v>7085</v>
      </c>
      <c r="D343" s="6">
        <v>8000</v>
      </c>
      <c r="E343" s="8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>
        <v>100</v>
      </c>
      <c r="P343">
        <v>70.88</v>
      </c>
      <c r="Q343" s="10" t="s">
        <v>8322</v>
      </c>
      <c r="R343" t="s">
        <v>8323</v>
      </c>
      <c r="S343" s="16">
        <v>41941.683865740742</v>
      </c>
      <c r="T343" s="16">
        <v>41970.125</v>
      </c>
    </row>
    <row r="344" spans="1:20" ht="32" x14ac:dyDescent="0.2">
      <c r="A344">
        <v>3169</v>
      </c>
      <c r="B344" s="3" t="s">
        <v>3169</v>
      </c>
      <c r="C344" s="3" t="s">
        <v>7279</v>
      </c>
      <c r="D344" s="6">
        <v>8000</v>
      </c>
      <c r="E344" s="8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>
        <v>103</v>
      </c>
      <c r="P344">
        <v>100.5</v>
      </c>
      <c r="Q344" s="10" t="s">
        <v>8322</v>
      </c>
      <c r="R344" t="s">
        <v>8323</v>
      </c>
      <c r="S344" s="16">
        <v>41591.737974537034</v>
      </c>
      <c r="T344" s="16">
        <v>41621.207638888889</v>
      </c>
    </row>
    <row r="345" spans="1:20" ht="64" x14ac:dyDescent="0.2">
      <c r="A345">
        <v>3243</v>
      </c>
      <c r="B345" s="3" t="s">
        <v>3243</v>
      </c>
      <c r="C345" s="3" t="s">
        <v>7353</v>
      </c>
      <c r="D345" s="6">
        <v>8000</v>
      </c>
      <c r="E345" s="8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>
        <v>103</v>
      </c>
      <c r="P345">
        <v>115.87</v>
      </c>
      <c r="Q345" s="10" t="s">
        <v>8322</v>
      </c>
      <c r="R345" t="s">
        <v>8323</v>
      </c>
      <c r="S345" s="16">
        <v>42262.096782407403</v>
      </c>
      <c r="T345" s="16">
        <v>42286</v>
      </c>
    </row>
    <row r="346" spans="1:20" ht="64" x14ac:dyDescent="0.2">
      <c r="A346">
        <v>3326</v>
      </c>
      <c r="B346" s="3" t="s">
        <v>3326</v>
      </c>
      <c r="C346" s="3" t="s">
        <v>7436</v>
      </c>
      <c r="D346" s="6">
        <v>8000</v>
      </c>
      <c r="E346" s="8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>
        <v>101</v>
      </c>
      <c r="P346">
        <v>142.28</v>
      </c>
      <c r="Q346" s="10" t="s">
        <v>8322</v>
      </c>
      <c r="R346" t="s">
        <v>8323</v>
      </c>
      <c r="S346" s="16">
        <v>42041.714178240742</v>
      </c>
      <c r="T346" s="16">
        <v>42071.67251157407</v>
      </c>
    </row>
    <row r="347" spans="1:20" ht="48" x14ac:dyDescent="0.2">
      <c r="A347">
        <v>3339</v>
      </c>
      <c r="B347" s="3" t="s">
        <v>3339</v>
      </c>
      <c r="C347" s="3" t="s">
        <v>7449</v>
      </c>
      <c r="D347" s="6">
        <v>8000</v>
      </c>
      <c r="E347" s="8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>
        <v>104</v>
      </c>
      <c r="P347">
        <v>177.62</v>
      </c>
      <c r="Q347" s="10" t="s">
        <v>8322</v>
      </c>
      <c r="R347" t="s">
        <v>8323</v>
      </c>
      <c r="S347" s="16">
        <v>42549.665717592594</v>
      </c>
      <c r="T347" s="16">
        <v>42579.665717592594</v>
      </c>
    </row>
    <row r="348" spans="1:20" ht="64" x14ac:dyDescent="0.2">
      <c r="A348">
        <v>3376</v>
      </c>
      <c r="B348" s="3" t="s">
        <v>3375</v>
      </c>
      <c r="C348" s="3" t="s">
        <v>7486</v>
      </c>
      <c r="D348" s="6">
        <v>8000</v>
      </c>
      <c r="E348" s="8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>
        <v>100</v>
      </c>
      <c r="P348">
        <v>421.11</v>
      </c>
      <c r="Q348" s="10" t="s">
        <v>8322</v>
      </c>
      <c r="R348" t="s">
        <v>8323</v>
      </c>
      <c r="S348" s="16">
        <v>42059.701319444444</v>
      </c>
      <c r="T348" s="16">
        <v>42119.659652777773</v>
      </c>
    </row>
    <row r="349" spans="1:20" ht="64" x14ac:dyDescent="0.2">
      <c r="A349">
        <v>3241</v>
      </c>
      <c r="B349" s="3" t="s">
        <v>3241</v>
      </c>
      <c r="C349" s="3" t="s">
        <v>7351</v>
      </c>
      <c r="D349" s="6">
        <v>8500</v>
      </c>
      <c r="E349" s="8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>
        <v>115</v>
      </c>
      <c r="P349">
        <v>58.69</v>
      </c>
      <c r="Q349" s="10" t="s">
        <v>8322</v>
      </c>
      <c r="R349" t="s">
        <v>8323</v>
      </c>
      <c r="S349" s="16">
        <v>41893.324884259258</v>
      </c>
      <c r="T349" s="16">
        <v>41926.290972222225</v>
      </c>
    </row>
    <row r="350" spans="1:20" ht="64" x14ac:dyDescent="0.2">
      <c r="A350">
        <v>3209</v>
      </c>
      <c r="B350" s="3" t="s">
        <v>3209</v>
      </c>
      <c r="C350" s="3" t="s">
        <v>7319</v>
      </c>
      <c r="D350" s="6">
        <v>9500</v>
      </c>
      <c r="E350" s="8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>
        <v>119</v>
      </c>
      <c r="P350">
        <v>50.16</v>
      </c>
      <c r="Q350" s="10" t="s">
        <v>8322</v>
      </c>
      <c r="R350" t="s">
        <v>8323</v>
      </c>
      <c r="S350" s="16">
        <v>41778.637245370373</v>
      </c>
      <c r="T350" s="16">
        <v>41810.958333333336</v>
      </c>
    </row>
    <row r="351" spans="1:20" ht="48" x14ac:dyDescent="0.2">
      <c r="A351">
        <v>3433</v>
      </c>
      <c r="B351" s="3" t="s">
        <v>3432</v>
      </c>
      <c r="C351" s="3" t="s">
        <v>7543</v>
      </c>
      <c r="D351" s="6">
        <v>9500</v>
      </c>
      <c r="E351" s="8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>
        <v>100</v>
      </c>
      <c r="P351">
        <v>134.15</v>
      </c>
      <c r="Q351" s="10" t="s">
        <v>8322</v>
      </c>
      <c r="R351" t="s">
        <v>8323</v>
      </c>
      <c r="S351" s="16">
        <v>41776.063136574077</v>
      </c>
      <c r="T351" s="16">
        <v>41807.125</v>
      </c>
    </row>
    <row r="352" spans="1:20" ht="64" x14ac:dyDescent="0.2">
      <c r="A352">
        <v>527</v>
      </c>
      <c r="B352" s="3" t="s">
        <v>528</v>
      </c>
      <c r="C352" s="3" t="s">
        <v>4637</v>
      </c>
      <c r="D352" s="6">
        <v>10000</v>
      </c>
      <c r="E352" s="8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s="10" t="s">
        <v>8322</v>
      </c>
      <c r="R352" t="s">
        <v>8323</v>
      </c>
      <c r="S352" s="16">
        <v>42753.205625000002</v>
      </c>
      <c r="T352" s="16">
        <v>42783.670138888891</v>
      </c>
    </row>
    <row r="353" spans="1:20" ht="64" x14ac:dyDescent="0.2">
      <c r="A353">
        <v>532</v>
      </c>
      <c r="B353" s="3" t="s">
        <v>533</v>
      </c>
      <c r="C353" s="3" t="s">
        <v>4642</v>
      </c>
      <c r="D353" s="6">
        <v>10000</v>
      </c>
      <c r="E353" s="8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>
        <v>123</v>
      </c>
      <c r="P353">
        <v>71.239999999999995</v>
      </c>
      <c r="Q353" s="10" t="s">
        <v>8322</v>
      </c>
      <c r="R353" t="s">
        <v>8323</v>
      </c>
      <c r="S353" s="16">
        <v>42473.007037037038</v>
      </c>
      <c r="T353" s="16">
        <v>42503.007037037038</v>
      </c>
    </row>
    <row r="354" spans="1:20" ht="64" x14ac:dyDescent="0.2">
      <c r="A354">
        <v>2803</v>
      </c>
      <c r="B354" s="3" t="s">
        <v>2803</v>
      </c>
      <c r="C354" s="3" t="s">
        <v>6913</v>
      </c>
      <c r="D354" s="6">
        <v>10000</v>
      </c>
      <c r="E354" s="8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>
        <v>128</v>
      </c>
      <c r="P354">
        <v>90.74</v>
      </c>
      <c r="Q354" s="10" t="s">
        <v>8322</v>
      </c>
      <c r="R354" t="s">
        <v>8323</v>
      </c>
      <c r="S354" s="16">
        <v>42158.065694444449</v>
      </c>
      <c r="T354" s="16">
        <v>42201</v>
      </c>
    </row>
    <row r="355" spans="1:20" ht="48" x14ac:dyDescent="0.2">
      <c r="A355">
        <v>2818</v>
      </c>
      <c r="B355" s="3" t="s">
        <v>2818</v>
      </c>
      <c r="C355" s="3" t="s">
        <v>6928</v>
      </c>
      <c r="D355" s="6">
        <v>10000</v>
      </c>
      <c r="E355" s="8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>
        <v>106</v>
      </c>
      <c r="P355">
        <v>103.95</v>
      </c>
      <c r="Q355" s="10" t="s">
        <v>8322</v>
      </c>
      <c r="R355" t="s">
        <v>8323</v>
      </c>
      <c r="S355" s="16">
        <v>42250.598217592589</v>
      </c>
      <c r="T355" s="16">
        <v>42270.598217592589</v>
      </c>
    </row>
    <row r="356" spans="1:20" ht="64" x14ac:dyDescent="0.2">
      <c r="A356">
        <v>2963</v>
      </c>
      <c r="B356" s="3" t="s">
        <v>2963</v>
      </c>
      <c r="C356" s="3" t="s">
        <v>7073</v>
      </c>
      <c r="D356" s="6">
        <v>10000</v>
      </c>
      <c r="E356" s="8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>
        <v>107</v>
      </c>
      <c r="P356">
        <v>109.03</v>
      </c>
      <c r="Q356" s="10" t="s">
        <v>8322</v>
      </c>
      <c r="R356" t="s">
        <v>8323</v>
      </c>
      <c r="S356" s="16">
        <v>42157.470185185186</v>
      </c>
      <c r="T356" s="16">
        <v>42187.470185185186</v>
      </c>
    </row>
    <row r="357" spans="1:20" ht="64" x14ac:dyDescent="0.2">
      <c r="A357">
        <v>2966</v>
      </c>
      <c r="B357" s="3" t="s">
        <v>2966</v>
      </c>
      <c r="C357" s="3" t="s">
        <v>7076</v>
      </c>
      <c r="D357" s="6">
        <v>10000</v>
      </c>
      <c r="E357" s="8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v>114</v>
      </c>
      <c r="P357">
        <v>88.77</v>
      </c>
      <c r="Q357" s="10" t="s">
        <v>8322</v>
      </c>
      <c r="R357" t="s">
        <v>8323</v>
      </c>
      <c r="S357" s="16">
        <v>42233.738564814819</v>
      </c>
      <c r="T357" s="16">
        <v>42263.738564814819</v>
      </c>
    </row>
    <row r="358" spans="1:20" ht="64" x14ac:dyDescent="0.2">
      <c r="A358">
        <v>3173</v>
      </c>
      <c r="B358" s="3" t="s">
        <v>3173</v>
      </c>
      <c r="C358" s="3" t="s">
        <v>7283</v>
      </c>
      <c r="D358" s="6">
        <v>10000</v>
      </c>
      <c r="E358" s="8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>
        <v>103</v>
      </c>
      <c r="P358">
        <v>139.19</v>
      </c>
      <c r="Q358" s="10" t="s">
        <v>8322</v>
      </c>
      <c r="R358" t="s">
        <v>8323</v>
      </c>
      <c r="S358" s="16">
        <v>41878.878379629627</v>
      </c>
      <c r="T358" s="16">
        <v>41908.878379629627</v>
      </c>
    </row>
    <row r="359" spans="1:20" ht="48" x14ac:dyDescent="0.2">
      <c r="A359">
        <v>3242</v>
      </c>
      <c r="B359" s="3" t="s">
        <v>3242</v>
      </c>
      <c r="C359" s="3" t="s">
        <v>7352</v>
      </c>
      <c r="D359" s="6">
        <v>10000</v>
      </c>
      <c r="E359" s="8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>
        <v>127</v>
      </c>
      <c r="P359">
        <v>69.569999999999993</v>
      </c>
      <c r="Q359" s="10" t="s">
        <v>8322</v>
      </c>
      <c r="R359" t="s">
        <v>8323</v>
      </c>
      <c r="S359" s="16">
        <v>41871.755694444444</v>
      </c>
      <c r="T359" s="16">
        <v>41901.755694444444</v>
      </c>
    </row>
    <row r="360" spans="1:20" ht="64" x14ac:dyDescent="0.2">
      <c r="A360">
        <v>3246</v>
      </c>
      <c r="B360" s="3" t="s">
        <v>3246</v>
      </c>
      <c r="C360" s="3" t="s">
        <v>7356</v>
      </c>
      <c r="D360" s="6">
        <v>10000</v>
      </c>
      <c r="E360" s="8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>
        <v>111</v>
      </c>
      <c r="P360">
        <v>57.63</v>
      </c>
      <c r="Q360" s="10" t="s">
        <v>8322</v>
      </c>
      <c r="R360" t="s">
        <v>8323</v>
      </c>
      <c r="S360" s="16">
        <v>42230.472222222219</v>
      </c>
      <c r="T360" s="16">
        <v>42259.165972222225</v>
      </c>
    </row>
    <row r="361" spans="1:20" ht="48" x14ac:dyDescent="0.2">
      <c r="A361">
        <v>3256</v>
      </c>
      <c r="B361" s="3" t="s">
        <v>3256</v>
      </c>
      <c r="C361" s="3" t="s">
        <v>7366</v>
      </c>
      <c r="D361" s="6">
        <v>10000</v>
      </c>
      <c r="E361" s="8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>
        <v>128</v>
      </c>
      <c r="P361">
        <v>72.760000000000005</v>
      </c>
      <c r="Q361" s="10" t="s">
        <v>8322</v>
      </c>
      <c r="R361" t="s">
        <v>8323</v>
      </c>
      <c r="S361" s="16">
        <v>42144.573807870373</v>
      </c>
      <c r="T361" s="16">
        <v>42166.165972222225</v>
      </c>
    </row>
    <row r="362" spans="1:20" ht="48" x14ac:dyDescent="0.2">
      <c r="A362">
        <v>3272</v>
      </c>
      <c r="B362" s="3" t="s">
        <v>3272</v>
      </c>
      <c r="C362" s="3" t="s">
        <v>7382</v>
      </c>
      <c r="D362" s="6">
        <v>10000</v>
      </c>
      <c r="E362" s="8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>
        <v>154</v>
      </c>
      <c r="P362">
        <v>106.5</v>
      </c>
      <c r="Q362" s="10" t="s">
        <v>8322</v>
      </c>
      <c r="R362" t="s">
        <v>8323</v>
      </c>
      <c r="S362" s="16">
        <v>42284.500104166669</v>
      </c>
      <c r="T362" s="16">
        <v>42314.541770833333</v>
      </c>
    </row>
    <row r="363" spans="1:20" ht="64" x14ac:dyDescent="0.2">
      <c r="A363">
        <v>3298</v>
      </c>
      <c r="B363" s="3" t="s">
        <v>3298</v>
      </c>
      <c r="C363" s="3" t="s">
        <v>7408</v>
      </c>
      <c r="D363" s="6">
        <v>10000</v>
      </c>
      <c r="E363" s="8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>
        <v>102</v>
      </c>
      <c r="P363">
        <v>141.29</v>
      </c>
      <c r="Q363" s="10" t="s">
        <v>8322</v>
      </c>
      <c r="R363" t="s">
        <v>8323</v>
      </c>
      <c r="S363" s="16">
        <v>42239.957962962959</v>
      </c>
      <c r="T363" s="16">
        <v>42260</v>
      </c>
    </row>
    <row r="364" spans="1:20" ht="64" x14ac:dyDescent="0.2">
      <c r="A364">
        <v>3358</v>
      </c>
      <c r="B364" s="3" t="s">
        <v>3357</v>
      </c>
      <c r="C364" s="3" t="s">
        <v>7468</v>
      </c>
      <c r="D364" s="6">
        <v>10000</v>
      </c>
      <c r="E364" s="8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>
        <v>103</v>
      </c>
      <c r="P364">
        <v>63.57</v>
      </c>
      <c r="Q364" s="10" t="s">
        <v>8322</v>
      </c>
      <c r="R364" t="s">
        <v>8323</v>
      </c>
      <c r="S364" s="16">
        <v>41932.311099537037</v>
      </c>
      <c r="T364" s="16">
        <v>41962.352766203709</v>
      </c>
    </row>
    <row r="365" spans="1:20" ht="48" x14ac:dyDescent="0.2">
      <c r="A365">
        <v>3389</v>
      </c>
      <c r="B365" s="3" t="s">
        <v>3388</v>
      </c>
      <c r="C365" s="3" t="s">
        <v>7499</v>
      </c>
      <c r="D365" s="6">
        <v>10000</v>
      </c>
      <c r="E365" s="8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>
        <v>115</v>
      </c>
      <c r="P365">
        <v>184.68</v>
      </c>
      <c r="Q365" s="10" t="s">
        <v>8322</v>
      </c>
      <c r="R365" t="s">
        <v>8323</v>
      </c>
      <c r="S365" s="16">
        <v>42494.563449074078</v>
      </c>
      <c r="T365" s="16">
        <v>42524.563449074078</v>
      </c>
    </row>
    <row r="366" spans="1:20" ht="64" x14ac:dyDescent="0.2">
      <c r="A366">
        <v>3400</v>
      </c>
      <c r="B366" s="3" t="s">
        <v>3399</v>
      </c>
      <c r="C366" s="3" t="s">
        <v>7510</v>
      </c>
      <c r="D366" s="6">
        <v>10000</v>
      </c>
      <c r="E366" s="8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>
        <v>100</v>
      </c>
      <c r="P366">
        <v>118.13</v>
      </c>
      <c r="Q366" s="10" t="s">
        <v>8322</v>
      </c>
      <c r="R366" t="s">
        <v>8323</v>
      </c>
      <c r="S366" s="16">
        <v>41834.953865740739</v>
      </c>
      <c r="T366" s="16">
        <v>41879.953865740739</v>
      </c>
    </row>
    <row r="367" spans="1:20" ht="48" x14ac:dyDescent="0.2">
      <c r="A367">
        <v>3406</v>
      </c>
      <c r="B367" s="3" t="s">
        <v>3405</v>
      </c>
      <c r="C367" s="3" t="s">
        <v>7516</v>
      </c>
      <c r="D367" s="6">
        <v>10000</v>
      </c>
      <c r="E367" s="8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>
        <v>100</v>
      </c>
      <c r="P367">
        <v>110.23</v>
      </c>
      <c r="Q367" s="10" t="s">
        <v>8322</v>
      </c>
      <c r="R367" t="s">
        <v>8323</v>
      </c>
      <c r="S367" s="16">
        <v>41791.492777777778</v>
      </c>
      <c r="T367" s="16">
        <v>41836.492777777778</v>
      </c>
    </row>
    <row r="368" spans="1:20" ht="64" x14ac:dyDescent="0.2">
      <c r="A368">
        <v>3421</v>
      </c>
      <c r="B368" s="3" t="s">
        <v>3420</v>
      </c>
      <c r="C368" s="3" t="s">
        <v>7531</v>
      </c>
      <c r="D368" s="6">
        <v>10000</v>
      </c>
      <c r="E368" s="8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>
        <v>101</v>
      </c>
      <c r="P368">
        <v>103.21</v>
      </c>
      <c r="Q368" s="10" t="s">
        <v>8322</v>
      </c>
      <c r="R368" t="s">
        <v>8323</v>
      </c>
      <c r="S368" s="16">
        <v>42037.791238425925</v>
      </c>
      <c r="T368" s="16">
        <v>42067.791238425925</v>
      </c>
    </row>
    <row r="369" spans="1:20" ht="64" x14ac:dyDescent="0.2">
      <c r="A369">
        <v>3434</v>
      </c>
      <c r="B369" s="3" t="s">
        <v>3433</v>
      </c>
      <c r="C369" s="3" t="s">
        <v>7544</v>
      </c>
      <c r="D369" s="6">
        <v>10000</v>
      </c>
      <c r="E369" s="8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>
        <v>106</v>
      </c>
      <c r="P369">
        <v>62.83</v>
      </c>
      <c r="Q369" s="10" t="s">
        <v>8322</v>
      </c>
      <c r="R369" t="s">
        <v>8323</v>
      </c>
      <c r="S369" s="16">
        <v>41800.380428240744</v>
      </c>
      <c r="T369" s="16">
        <v>41830.380428240744</v>
      </c>
    </row>
    <row r="370" spans="1:20" ht="64" x14ac:dyDescent="0.2">
      <c r="A370">
        <v>3455</v>
      </c>
      <c r="B370" s="3" t="s">
        <v>3454</v>
      </c>
      <c r="C370" s="3" t="s">
        <v>7565</v>
      </c>
      <c r="D370" s="6">
        <v>10000</v>
      </c>
      <c r="E370" s="8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>
        <v>101</v>
      </c>
      <c r="P370">
        <v>145.87</v>
      </c>
      <c r="Q370" s="10" t="s">
        <v>8322</v>
      </c>
      <c r="R370" t="s">
        <v>8323</v>
      </c>
      <c r="S370" s="16">
        <v>42626.7503125</v>
      </c>
      <c r="T370" s="16">
        <v>42656.7503125</v>
      </c>
    </row>
    <row r="371" spans="1:20" ht="48" x14ac:dyDescent="0.2">
      <c r="A371">
        <v>3468</v>
      </c>
      <c r="B371" s="3" t="s">
        <v>3467</v>
      </c>
      <c r="C371" s="3" t="s">
        <v>7578</v>
      </c>
      <c r="D371" s="6">
        <v>10000</v>
      </c>
      <c r="E371" s="8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>
        <v>122</v>
      </c>
      <c r="P371">
        <v>716.35</v>
      </c>
      <c r="Q371" s="10" t="s">
        <v>8322</v>
      </c>
      <c r="R371" t="s">
        <v>8323</v>
      </c>
      <c r="S371" s="16">
        <v>42605.765381944439</v>
      </c>
      <c r="T371" s="16">
        <v>42634.125</v>
      </c>
    </row>
    <row r="372" spans="1:20" ht="48" x14ac:dyDescent="0.2">
      <c r="A372">
        <v>3507</v>
      </c>
      <c r="B372" s="3" t="s">
        <v>3506</v>
      </c>
      <c r="C372" s="3" t="s">
        <v>7617</v>
      </c>
      <c r="D372" s="6">
        <v>10000</v>
      </c>
      <c r="E372" s="8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>
        <v>104</v>
      </c>
      <c r="P372">
        <v>145</v>
      </c>
      <c r="Q372" s="10" t="s">
        <v>8322</v>
      </c>
      <c r="R372" t="s">
        <v>8323</v>
      </c>
      <c r="S372" s="16">
        <v>42491.92288194444</v>
      </c>
      <c r="T372" s="16">
        <v>42521.92288194444</v>
      </c>
    </row>
    <row r="373" spans="1:20" ht="64" x14ac:dyDescent="0.2">
      <c r="A373">
        <v>3524</v>
      </c>
      <c r="B373" s="3" t="s">
        <v>3523</v>
      </c>
      <c r="C373" s="3" t="s">
        <v>7634</v>
      </c>
      <c r="D373" s="6">
        <v>10000</v>
      </c>
      <c r="E373" s="8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>
        <v>102</v>
      </c>
      <c r="P373">
        <v>137.24</v>
      </c>
      <c r="Q373" s="10" t="s">
        <v>8322</v>
      </c>
      <c r="R373" t="s">
        <v>8323</v>
      </c>
      <c r="S373" s="16">
        <v>41880.76357638889</v>
      </c>
      <c r="T373" s="16">
        <v>41895.166666666664</v>
      </c>
    </row>
    <row r="374" spans="1:20" ht="64" x14ac:dyDescent="0.2">
      <c r="A374">
        <v>3575</v>
      </c>
      <c r="B374" s="3" t="s">
        <v>3574</v>
      </c>
      <c r="C374" s="3" t="s">
        <v>7685</v>
      </c>
      <c r="D374" s="6">
        <v>10000</v>
      </c>
      <c r="E374" s="8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>
        <v>101</v>
      </c>
      <c r="P374">
        <v>99.34</v>
      </c>
      <c r="Q374" s="10" t="s">
        <v>8322</v>
      </c>
      <c r="R374" t="s">
        <v>8323</v>
      </c>
      <c r="S374" s="16">
        <v>42561.783877314811</v>
      </c>
      <c r="T374" s="16">
        <v>42593.165972222225</v>
      </c>
    </row>
    <row r="375" spans="1:20" ht="64" x14ac:dyDescent="0.2">
      <c r="A375">
        <v>3714</v>
      </c>
      <c r="B375" s="3" t="s">
        <v>3711</v>
      </c>
      <c r="C375" s="3" t="s">
        <v>7824</v>
      </c>
      <c r="D375" s="6">
        <v>10000</v>
      </c>
      <c r="E375" s="8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>
        <v>102</v>
      </c>
      <c r="P375">
        <v>105.52</v>
      </c>
      <c r="Q375" s="10" t="s">
        <v>8322</v>
      </c>
      <c r="R375" t="s">
        <v>8323</v>
      </c>
      <c r="S375" s="16">
        <v>42118.556331018524</v>
      </c>
      <c r="T375" s="16">
        <v>42150.165972222225</v>
      </c>
    </row>
    <row r="376" spans="1:20" ht="64" x14ac:dyDescent="0.2">
      <c r="A376">
        <v>3620</v>
      </c>
      <c r="B376" s="3" t="s">
        <v>3618</v>
      </c>
      <c r="C376" s="3" t="s">
        <v>7730</v>
      </c>
      <c r="D376" s="6">
        <v>10500</v>
      </c>
      <c r="E376" s="8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>
        <v>105</v>
      </c>
      <c r="P376">
        <v>56.07</v>
      </c>
      <c r="Q376" s="10" t="s">
        <v>8322</v>
      </c>
      <c r="R376" t="s">
        <v>8323</v>
      </c>
      <c r="S376" s="16">
        <v>42037.938206018516</v>
      </c>
      <c r="T376" s="16">
        <v>42068.166666666672</v>
      </c>
    </row>
    <row r="377" spans="1:20" ht="80" x14ac:dyDescent="0.2">
      <c r="A377">
        <v>3316</v>
      </c>
      <c r="B377" s="3" t="s">
        <v>3316</v>
      </c>
      <c r="C377" s="3" t="s">
        <v>7426</v>
      </c>
      <c r="D377" s="6">
        <v>11737</v>
      </c>
      <c r="E377" s="8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>
        <v>100</v>
      </c>
      <c r="P377">
        <v>93.98</v>
      </c>
      <c r="Q377" s="10" t="s">
        <v>8322</v>
      </c>
      <c r="R377" t="s">
        <v>8323</v>
      </c>
      <c r="S377" s="16">
        <v>41826.871238425927</v>
      </c>
      <c r="T377" s="16">
        <v>41859.57916666667</v>
      </c>
    </row>
    <row r="378" spans="1:20" ht="64" x14ac:dyDescent="0.2">
      <c r="A378">
        <v>525</v>
      </c>
      <c r="B378" s="3" t="s">
        <v>526</v>
      </c>
      <c r="C378" s="3" t="s">
        <v>4635</v>
      </c>
      <c r="D378" s="6">
        <v>12000</v>
      </c>
      <c r="E378" s="8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>
        <v>100</v>
      </c>
      <c r="P378">
        <v>1000</v>
      </c>
      <c r="Q378" s="10" t="s">
        <v>8322</v>
      </c>
      <c r="R378" t="s">
        <v>8323</v>
      </c>
      <c r="S378" s="16">
        <v>41850.400937500002</v>
      </c>
      <c r="T378" s="16">
        <v>41895.400937500002</v>
      </c>
    </row>
    <row r="379" spans="1:20" ht="32" x14ac:dyDescent="0.2">
      <c r="A379">
        <v>3248</v>
      </c>
      <c r="B379" s="3" t="s">
        <v>3248</v>
      </c>
      <c r="C379" s="3" t="s">
        <v>7358</v>
      </c>
      <c r="D379" s="6">
        <v>12000</v>
      </c>
      <c r="E379" s="8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>
        <v>101</v>
      </c>
      <c r="P379">
        <v>60.48</v>
      </c>
      <c r="Q379" s="10" t="s">
        <v>8322</v>
      </c>
      <c r="R379" t="s">
        <v>8323</v>
      </c>
      <c r="S379" s="16">
        <v>42068.888391203705</v>
      </c>
      <c r="T379" s="16">
        <v>42098.846724537041</v>
      </c>
    </row>
    <row r="380" spans="1:20" ht="48" x14ac:dyDescent="0.2">
      <c r="A380">
        <v>3677</v>
      </c>
      <c r="B380" s="3" t="s">
        <v>3674</v>
      </c>
      <c r="C380" s="3" t="s">
        <v>7787</v>
      </c>
      <c r="D380" s="6">
        <v>12000</v>
      </c>
      <c r="E380" s="8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>
        <v>103</v>
      </c>
      <c r="P380">
        <v>62.05</v>
      </c>
      <c r="Q380" s="10" t="s">
        <v>8322</v>
      </c>
      <c r="R380" t="s">
        <v>8323</v>
      </c>
      <c r="S380" s="16">
        <v>41802.574282407404</v>
      </c>
      <c r="T380" s="16">
        <v>41823.165972222225</v>
      </c>
    </row>
    <row r="381" spans="1:20" ht="32" x14ac:dyDescent="0.2">
      <c r="A381">
        <v>3262</v>
      </c>
      <c r="B381" s="3" t="s">
        <v>3262</v>
      </c>
      <c r="C381" s="3" t="s">
        <v>7372</v>
      </c>
      <c r="D381" s="6">
        <v>12200</v>
      </c>
      <c r="E381" s="8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>
        <v>103</v>
      </c>
      <c r="P381">
        <v>93.81</v>
      </c>
      <c r="Q381" s="10" t="s">
        <v>8322</v>
      </c>
      <c r="R381" t="s">
        <v>8323</v>
      </c>
      <c r="S381" s="16">
        <v>41964.315532407403</v>
      </c>
      <c r="T381" s="16">
        <v>41995.166666666672</v>
      </c>
    </row>
    <row r="382" spans="1:20" ht="48" x14ac:dyDescent="0.2">
      <c r="A382">
        <v>3163</v>
      </c>
      <c r="B382" s="3" t="s">
        <v>3163</v>
      </c>
      <c r="C382" s="3" t="s">
        <v>7273</v>
      </c>
      <c r="D382" s="6">
        <v>13000</v>
      </c>
      <c r="E382" s="8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>
        <v>111</v>
      </c>
      <c r="P382">
        <v>200.69</v>
      </c>
      <c r="Q382" s="10" t="s">
        <v>8322</v>
      </c>
      <c r="R382" t="s">
        <v>8323</v>
      </c>
      <c r="S382" s="16">
        <v>41775.753761574073</v>
      </c>
      <c r="T382" s="16">
        <v>41805.753761574073</v>
      </c>
    </row>
    <row r="383" spans="1:20" ht="64" x14ac:dyDescent="0.2">
      <c r="A383">
        <v>1293</v>
      </c>
      <c r="B383" s="3" t="s">
        <v>1294</v>
      </c>
      <c r="C383" s="3" t="s">
        <v>5403</v>
      </c>
      <c r="D383" s="6">
        <v>15000</v>
      </c>
      <c r="E383" s="8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>
        <v>102</v>
      </c>
      <c r="P383">
        <v>127.79</v>
      </c>
      <c r="Q383" s="10" t="s">
        <v>8322</v>
      </c>
      <c r="R383" t="s">
        <v>8323</v>
      </c>
      <c r="S383" s="16">
        <v>42292.701053240744</v>
      </c>
      <c r="T383" s="16">
        <v>42322.742719907401</v>
      </c>
    </row>
    <row r="384" spans="1:20" ht="64" x14ac:dyDescent="0.2">
      <c r="A384">
        <v>3187</v>
      </c>
      <c r="B384" s="3" t="s">
        <v>3187</v>
      </c>
      <c r="C384" s="3" t="s">
        <v>7297</v>
      </c>
      <c r="D384" s="6">
        <v>15000</v>
      </c>
      <c r="E384" s="8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>
        <v>116</v>
      </c>
      <c r="P384">
        <v>71.489999999999995</v>
      </c>
      <c r="Q384" s="10" t="s">
        <v>8322</v>
      </c>
      <c r="R384" t="s">
        <v>8323</v>
      </c>
      <c r="S384" s="16">
        <v>41835.666354166664</v>
      </c>
      <c r="T384" s="16">
        <v>41855.666354166664</v>
      </c>
    </row>
    <row r="385" spans="1:20" ht="32" x14ac:dyDescent="0.2">
      <c r="A385">
        <v>3220</v>
      </c>
      <c r="B385" s="3" t="s">
        <v>3220</v>
      </c>
      <c r="C385" s="3" t="s">
        <v>7330</v>
      </c>
      <c r="D385" s="6">
        <v>15000</v>
      </c>
      <c r="E385" s="8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>
        <v>101</v>
      </c>
      <c r="P385">
        <v>256.37</v>
      </c>
      <c r="Q385" s="10" t="s">
        <v>8322</v>
      </c>
      <c r="R385" t="s">
        <v>8323</v>
      </c>
      <c r="S385" s="16">
        <v>42772.833379629628</v>
      </c>
      <c r="T385" s="16">
        <v>42806.875</v>
      </c>
    </row>
    <row r="386" spans="1:20" ht="64" x14ac:dyDescent="0.2">
      <c r="A386">
        <v>3235</v>
      </c>
      <c r="B386" s="3" t="s">
        <v>3235</v>
      </c>
      <c r="C386" s="3" t="s">
        <v>7345</v>
      </c>
      <c r="D386" s="6">
        <v>15000</v>
      </c>
      <c r="E386" s="8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>
        <v>103</v>
      </c>
      <c r="P386">
        <v>85.53</v>
      </c>
      <c r="Q386" s="10" t="s">
        <v>8322</v>
      </c>
      <c r="R386" t="s">
        <v>8323</v>
      </c>
      <c r="S386" s="16">
        <v>42522.347812499997</v>
      </c>
      <c r="T386" s="16">
        <v>42552.347812499997</v>
      </c>
    </row>
    <row r="387" spans="1:20" ht="64" x14ac:dyDescent="0.2">
      <c r="A387">
        <v>3267</v>
      </c>
      <c r="B387" s="3" t="s">
        <v>3267</v>
      </c>
      <c r="C387" s="3" t="s">
        <v>7377</v>
      </c>
      <c r="D387" s="6">
        <v>15000</v>
      </c>
      <c r="E387" s="8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>
        <v>102</v>
      </c>
      <c r="P387">
        <v>53.18</v>
      </c>
      <c r="Q387" s="10" t="s">
        <v>8322</v>
      </c>
      <c r="R387" t="s">
        <v>8323</v>
      </c>
      <c r="S387" s="16">
        <v>42172.757638888885</v>
      </c>
      <c r="T387" s="16">
        <v>42202.757638888885</v>
      </c>
    </row>
    <row r="388" spans="1:20" ht="64" x14ac:dyDescent="0.2">
      <c r="A388">
        <v>3286</v>
      </c>
      <c r="B388" s="3" t="s">
        <v>3286</v>
      </c>
      <c r="C388" s="3" t="s">
        <v>7396</v>
      </c>
      <c r="D388" s="6">
        <v>15000</v>
      </c>
      <c r="E388" s="8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>
        <v>102</v>
      </c>
      <c r="P388">
        <v>125.12</v>
      </c>
      <c r="Q388" s="10" t="s">
        <v>8322</v>
      </c>
      <c r="R388" t="s">
        <v>8323</v>
      </c>
      <c r="S388" s="16">
        <v>42567.840069444443</v>
      </c>
      <c r="T388" s="16">
        <v>42597.840069444443</v>
      </c>
    </row>
    <row r="389" spans="1:20" ht="64" x14ac:dyDescent="0.2">
      <c r="A389">
        <v>3304</v>
      </c>
      <c r="B389" s="3" t="s">
        <v>3304</v>
      </c>
      <c r="C389" s="3" t="s">
        <v>7414</v>
      </c>
      <c r="D389" s="6">
        <v>15000</v>
      </c>
      <c r="E389" s="8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>
        <v>105</v>
      </c>
      <c r="P389">
        <v>89.59</v>
      </c>
      <c r="Q389" s="10" t="s">
        <v>8322</v>
      </c>
      <c r="R389" t="s">
        <v>8323</v>
      </c>
      <c r="S389" s="16">
        <v>42696.624444444446</v>
      </c>
      <c r="T389" s="16">
        <v>42726.624444444446</v>
      </c>
    </row>
    <row r="390" spans="1:20" ht="48" x14ac:dyDescent="0.2">
      <c r="A390">
        <v>3338</v>
      </c>
      <c r="B390" s="3" t="s">
        <v>3338</v>
      </c>
      <c r="C390" s="3" t="s">
        <v>7448</v>
      </c>
      <c r="D390" s="6">
        <v>15000</v>
      </c>
      <c r="E390" s="8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>
        <v>102</v>
      </c>
      <c r="P390">
        <v>136.85</v>
      </c>
      <c r="Q390" s="10" t="s">
        <v>8322</v>
      </c>
      <c r="R390" t="s">
        <v>8323</v>
      </c>
      <c r="S390" s="16">
        <v>42769.574999999997</v>
      </c>
      <c r="T390" s="16">
        <v>42790.574999999997</v>
      </c>
    </row>
    <row r="391" spans="1:20" ht="64" x14ac:dyDescent="0.2">
      <c r="A391">
        <v>3402</v>
      </c>
      <c r="B391" s="3" t="s">
        <v>3401</v>
      </c>
      <c r="C391" s="3" t="s">
        <v>7512</v>
      </c>
      <c r="D391" s="6">
        <v>15000</v>
      </c>
      <c r="E391" s="8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>
        <v>110</v>
      </c>
      <c r="P391">
        <v>99.79</v>
      </c>
      <c r="Q391" s="10" t="s">
        <v>8322</v>
      </c>
      <c r="R391" t="s">
        <v>8323</v>
      </c>
      <c r="S391" s="16">
        <v>42290.61855324074</v>
      </c>
      <c r="T391" s="16">
        <v>42320.104861111111</v>
      </c>
    </row>
    <row r="392" spans="1:20" ht="64" x14ac:dyDescent="0.2">
      <c r="A392">
        <v>3411</v>
      </c>
      <c r="B392" s="3" t="s">
        <v>3410</v>
      </c>
      <c r="C392" s="3" t="s">
        <v>7521</v>
      </c>
      <c r="D392" s="6">
        <v>15000</v>
      </c>
      <c r="E392" s="8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>
        <v>104</v>
      </c>
      <c r="P392">
        <v>199.17</v>
      </c>
      <c r="Q392" s="10" t="s">
        <v>8322</v>
      </c>
      <c r="R392" t="s">
        <v>8323</v>
      </c>
      <c r="S392" s="16">
        <v>42265.022824074069</v>
      </c>
      <c r="T392" s="16">
        <v>42285.022824074069</v>
      </c>
    </row>
    <row r="393" spans="1:20" ht="64" x14ac:dyDescent="0.2">
      <c r="A393">
        <v>3274</v>
      </c>
      <c r="B393" s="3" t="s">
        <v>3274</v>
      </c>
      <c r="C393" s="3" t="s">
        <v>7384</v>
      </c>
      <c r="D393" s="6">
        <v>15500</v>
      </c>
      <c r="E393" s="8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>
        <v>101</v>
      </c>
      <c r="P393">
        <v>54.91</v>
      </c>
      <c r="Q393" s="10" t="s">
        <v>8322</v>
      </c>
      <c r="R393" t="s">
        <v>8323</v>
      </c>
      <c r="S393" s="16">
        <v>42400.704537037032</v>
      </c>
      <c r="T393" s="16">
        <v>42444.875</v>
      </c>
    </row>
    <row r="394" spans="1:20" ht="64" x14ac:dyDescent="0.2">
      <c r="A394">
        <v>1297</v>
      </c>
      <c r="B394" s="3" t="s">
        <v>1298</v>
      </c>
      <c r="C394" s="3" t="s">
        <v>5407</v>
      </c>
      <c r="D394" s="6">
        <v>20000</v>
      </c>
      <c r="E394" s="8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>
        <v>110</v>
      </c>
      <c r="P394">
        <v>92.04</v>
      </c>
      <c r="Q394" s="10" t="s">
        <v>8322</v>
      </c>
      <c r="R394" t="s">
        <v>8323</v>
      </c>
      <c r="S394" s="16">
        <v>42461.747199074074</v>
      </c>
      <c r="T394" s="16">
        <v>42491.747199074074</v>
      </c>
    </row>
    <row r="395" spans="1:20" ht="64" x14ac:dyDescent="0.2">
      <c r="A395">
        <v>3147</v>
      </c>
      <c r="B395" s="3" t="s">
        <v>3147</v>
      </c>
      <c r="C395" s="3" t="s">
        <v>7257</v>
      </c>
      <c r="D395" s="6">
        <v>20000</v>
      </c>
      <c r="E395" s="8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>
        <v>118</v>
      </c>
      <c r="P395">
        <v>110.35</v>
      </c>
      <c r="Q395" s="10" t="s">
        <v>8322</v>
      </c>
      <c r="R395" t="s">
        <v>8323</v>
      </c>
      <c r="S395" s="16">
        <v>41909.969386574077</v>
      </c>
      <c r="T395" s="16">
        <v>41950.011053240742</v>
      </c>
    </row>
    <row r="396" spans="1:20" ht="48" x14ac:dyDescent="0.2">
      <c r="A396">
        <v>3219</v>
      </c>
      <c r="B396" s="3" t="s">
        <v>3219</v>
      </c>
      <c r="C396" s="3" t="s">
        <v>7329</v>
      </c>
      <c r="D396" s="6">
        <v>20000</v>
      </c>
      <c r="E396" s="8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>
        <v>100</v>
      </c>
      <c r="P396">
        <v>168.25</v>
      </c>
      <c r="Q396" s="10" t="s">
        <v>8322</v>
      </c>
      <c r="R396" t="s">
        <v>8323</v>
      </c>
      <c r="S396" s="16">
        <v>42050.983182870375</v>
      </c>
      <c r="T396" s="16">
        <v>42085.941516203704</v>
      </c>
    </row>
    <row r="397" spans="1:20" ht="48" x14ac:dyDescent="0.2">
      <c r="A397">
        <v>3229</v>
      </c>
      <c r="B397" s="3" t="s">
        <v>3229</v>
      </c>
      <c r="C397" s="3" t="s">
        <v>7339</v>
      </c>
      <c r="D397" s="6">
        <v>20000</v>
      </c>
      <c r="E397" s="8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s="10" t="s">
        <v>8322</v>
      </c>
      <c r="R397" t="s">
        <v>8323</v>
      </c>
      <c r="S397" s="16">
        <v>41933.291643518518</v>
      </c>
      <c r="T397" s="16">
        <v>41963.333310185189</v>
      </c>
    </row>
    <row r="398" spans="1:20" ht="64" x14ac:dyDescent="0.2">
      <c r="A398">
        <v>3236</v>
      </c>
      <c r="B398" s="3" t="s">
        <v>3236</v>
      </c>
      <c r="C398" s="3" t="s">
        <v>7346</v>
      </c>
      <c r="D398" s="6">
        <v>20000</v>
      </c>
      <c r="E398" s="8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>
        <v>101</v>
      </c>
      <c r="P398">
        <v>182.91</v>
      </c>
      <c r="Q398" s="10" t="s">
        <v>8322</v>
      </c>
      <c r="R398" t="s">
        <v>8323</v>
      </c>
      <c r="S398" s="16">
        <v>42702.917048611111</v>
      </c>
      <c r="T398" s="16">
        <v>42732.917048611111</v>
      </c>
    </row>
    <row r="399" spans="1:20" ht="48" x14ac:dyDescent="0.2">
      <c r="A399">
        <v>3253</v>
      </c>
      <c r="B399" s="3" t="s">
        <v>3253</v>
      </c>
      <c r="C399" s="3" t="s">
        <v>7363</v>
      </c>
      <c r="D399" s="6">
        <v>20000</v>
      </c>
      <c r="E399" s="8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>
        <v>102</v>
      </c>
      <c r="P399">
        <v>177.09</v>
      </c>
      <c r="Q399" s="10" t="s">
        <v>8322</v>
      </c>
      <c r="R399" t="s">
        <v>8323</v>
      </c>
      <c r="S399" s="16">
        <v>42602.576712962968</v>
      </c>
      <c r="T399" s="16">
        <v>42621.15625</v>
      </c>
    </row>
    <row r="400" spans="1:20" ht="48" x14ac:dyDescent="0.2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v>104</v>
      </c>
      <c r="P400">
        <v>81.13</v>
      </c>
      <c r="Q400" s="10" t="s">
        <v>8322</v>
      </c>
      <c r="R400" t="s">
        <v>8323</v>
      </c>
      <c r="S400" s="16">
        <v>42135.60020833333</v>
      </c>
      <c r="T400" s="16">
        <v>42167.083333333328</v>
      </c>
    </row>
    <row r="401" spans="1:20" ht="64" x14ac:dyDescent="0.2">
      <c r="A401">
        <v>3211</v>
      </c>
      <c r="B401" s="3" t="s">
        <v>3211</v>
      </c>
      <c r="C401" s="3" t="s">
        <v>7321</v>
      </c>
      <c r="D401" s="6">
        <v>23000</v>
      </c>
      <c r="E401" s="8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>
        <v>120</v>
      </c>
      <c r="P401">
        <v>85.53</v>
      </c>
      <c r="Q401" s="10" t="s">
        <v>8322</v>
      </c>
      <c r="R401" t="s">
        <v>8323</v>
      </c>
      <c r="S401" s="16">
        <v>41834.586574074077</v>
      </c>
      <c r="T401" s="16">
        <v>41866.083333333336</v>
      </c>
    </row>
    <row r="402" spans="1:20" ht="64" x14ac:dyDescent="0.2">
      <c r="A402">
        <v>3259</v>
      </c>
      <c r="B402" s="3" t="s">
        <v>3259</v>
      </c>
      <c r="C402" s="3" t="s">
        <v>7369</v>
      </c>
      <c r="D402" s="6">
        <v>23000</v>
      </c>
      <c r="E402" s="8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>
        <v>106</v>
      </c>
      <c r="P402">
        <v>251.74</v>
      </c>
      <c r="Q402" s="10" t="s">
        <v>8322</v>
      </c>
      <c r="R402" t="s">
        <v>8323</v>
      </c>
      <c r="S402" s="16">
        <v>42614.760937500003</v>
      </c>
      <c r="T402" s="16">
        <v>42644.165972222225</v>
      </c>
    </row>
    <row r="403" spans="1:20" ht="64" x14ac:dyDescent="0.2">
      <c r="A403">
        <v>3250</v>
      </c>
      <c r="B403" s="3" t="s">
        <v>3250</v>
      </c>
      <c r="C403" s="3" t="s">
        <v>7360</v>
      </c>
      <c r="D403" s="6">
        <v>25000</v>
      </c>
      <c r="E403" s="8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>
        <v>102</v>
      </c>
      <c r="P403">
        <v>119.19</v>
      </c>
      <c r="Q403" s="10" t="s">
        <v>8322</v>
      </c>
      <c r="R403" t="s">
        <v>8323</v>
      </c>
      <c r="S403" s="16">
        <v>41918.742175925923</v>
      </c>
      <c r="T403" s="16">
        <v>41948.783842592595</v>
      </c>
    </row>
    <row r="404" spans="1:20" ht="64" x14ac:dyDescent="0.2">
      <c r="A404">
        <v>3224</v>
      </c>
      <c r="B404" s="3" t="s">
        <v>3224</v>
      </c>
      <c r="C404" s="3" t="s">
        <v>7334</v>
      </c>
      <c r="D404" s="6">
        <v>30000</v>
      </c>
      <c r="E404" s="8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s="10" t="s">
        <v>8322</v>
      </c>
      <c r="R404" t="s">
        <v>8323</v>
      </c>
      <c r="S404" s="16">
        <v>42697.850844907407</v>
      </c>
      <c r="T404" s="16">
        <v>42745.208333333328</v>
      </c>
    </row>
    <row r="405" spans="1:20" ht="64" x14ac:dyDescent="0.2">
      <c r="A405">
        <v>3425</v>
      </c>
      <c r="B405" s="3" t="s">
        <v>3424</v>
      </c>
      <c r="C405" s="3" t="s">
        <v>7535</v>
      </c>
      <c r="D405" s="6">
        <v>30000</v>
      </c>
      <c r="E405" s="8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s="10" t="s">
        <v>8322</v>
      </c>
      <c r="R405" t="s">
        <v>8323</v>
      </c>
      <c r="S405" s="16">
        <v>41884.617314814815</v>
      </c>
      <c r="T405" s="16">
        <v>41916.617314814815</v>
      </c>
    </row>
    <row r="406" spans="1:20" ht="64" x14ac:dyDescent="0.2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s="10" t="s">
        <v>8322</v>
      </c>
      <c r="R406" t="s">
        <v>8323</v>
      </c>
      <c r="S406" s="16">
        <v>42445.19430555556</v>
      </c>
      <c r="T406" s="16">
        <v>42489.19430555556</v>
      </c>
    </row>
    <row r="407" spans="1:20" ht="64" x14ac:dyDescent="0.2">
      <c r="A407">
        <v>3166</v>
      </c>
      <c r="B407" s="3" t="s">
        <v>3166</v>
      </c>
      <c r="C407" s="3" t="s">
        <v>7276</v>
      </c>
      <c r="D407" s="6">
        <v>35000</v>
      </c>
      <c r="E407" s="8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>
        <v>160</v>
      </c>
      <c r="P407">
        <v>60.3</v>
      </c>
      <c r="Q407" s="10" t="s">
        <v>8322</v>
      </c>
      <c r="R407" t="s">
        <v>8323</v>
      </c>
      <c r="S407" s="16">
        <v>41940.69158564815</v>
      </c>
      <c r="T407" s="16">
        <v>41969.332638888889</v>
      </c>
    </row>
    <row r="408" spans="1:20" ht="80" x14ac:dyDescent="0.2">
      <c r="A408">
        <v>3215</v>
      </c>
      <c r="B408" s="3" t="s">
        <v>3215</v>
      </c>
      <c r="C408" s="3" t="s">
        <v>7325</v>
      </c>
      <c r="D408" s="6">
        <v>35000</v>
      </c>
      <c r="E408" s="8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>
        <v>100</v>
      </c>
      <c r="P408">
        <v>262.11</v>
      </c>
      <c r="Q408" s="10" t="s">
        <v>8322</v>
      </c>
      <c r="R408" t="s">
        <v>8323</v>
      </c>
      <c r="S408" s="16">
        <v>42219.665173611109</v>
      </c>
      <c r="T408" s="16">
        <v>42257.165972222225</v>
      </c>
    </row>
    <row r="409" spans="1:20" ht="32" x14ac:dyDescent="0.2">
      <c r="A409">
        <v>3237</v>
      </c>
      <c r="B409" s="3" t="s">
        <v>3237</v>
      </c>
      <c r="C409" s="3" t="s">
        <v>7347</v>
      </c>
      <c r="D409" s="6">
        <v>35000</v>
      </c>
      <c r="E409" s="8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>
        <v>101</v>
      </c>
      <c r="P409">
        <v>131.13999999999999</v>
      </c>
      <c r="Q409" s="10" t="s">
        <v>8322</v>
      </c>
      <c r="R409" t="s">
        <v>8323</v>
      </c>
      <c r="S409" s="16">
        <v>42252.474351851852</v>
      </c>
      <c r="T409" s="16">
        <v>42276.165972222225</v>
      </c>
    </row>
    <row r="410" spans="1:20" ht="48" x14ac:dyDescent="0.2">
      <c r="A410">
        <v>3547</v>
      </c>
      <c r="B410" s="3" t="s">
        <v>3546</v>
      </c>
      <c r="C410" s="3" t="s">
        <v>7657</v>
      </c>
      <c r="D410" s="6">
        <v>35000</v>
      </c>
      <c r="E410" s="8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>
        <v>114</v>
      </c>
      <c r="P410">
        <v>119.18</v>
      </c>
      <c r="Q410" s="10" t="s">
        <v>8322</v>
      </c>
      <c r="R410" t="s">
        <v>8323</v>
      </c>
      <c r="S410" s="16">
        <v>42480.078715277778</v>
      </c>
      <c r="T410" s="16">
        <v>42504.165972222225</v>
      </c>
    </row>
    <row r="411" spans="1:20" ht="48" x14ac:dyDescent="0.2">
      <c r="A411">
        <v>3648</v>
      </c>
      <c r="B411" s="3" t="s">
        <v>3646</v>
      </c>
      <c r="C411" s="3" t="s">
        <v>7758</v>
      </c>
      <c r="D411" s="6">
        <v>40000</v>
      </c>
      <c r="E411" s="8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>
        <v>100</v>
      </c>
      <c r="P411">
        <v>550.04</v>
      </c>
      <c r="Q411" s="10" t="s">
        <v>8322</v>
      </c>
      <c r="R411" t="s">
        <v>8323</v>
      </c>
      <c r="S411" s="16">
        <v>41887.292187500003</v>
      </c>
      <c r="T411" s="16">
        <v>41917.292187500003</v>
      </c>
    </row>
    <row r="412" spans="1:20" ht="32" x14ac:dyDescent="0.2">
      <c r="A412">
        <v>3691</v>
      </c>
      <c r="B412" s="3" t="s">
        <v>3688</v>
      </c>
      <c r="C412" s="3" t="s">
        <v>7801</v>
      </c>
      <c r="D412" s="6">
        <v>40000</v>
      </c>
      <c r="E412" s="8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>
        <v>128</v>
      </c>
      <c r="P412">
        <v>186.8</v>
      </c>
      <c r="Q412" s="10" t="s">
        <v>8322</v>
      </c>
      <c r="R412" t="s">
        <v>8323</v>
      </c>
      <c r="S412" s="16">
        <v>42020.700567129628</v>
      </c>
      <c r="T412" s="16">
        <v>42065.207638888889</v>
      </c>
    </row>
    <row r="413" spans="1:20" ht="64" x14ac:dyDescent="0.2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s="10" t="s">
        <v>8322</v>
      </c>
      <c r="R413" t="s">
        <v>8323</v>
      </c>
      <c r="S413" s="16">
        <v>41730.276747685188</v>
      </c>
      <c r="T413" s="16">
        <v>41764.276747685188</v>
      </c>
    </row>
  </sheetData>
  <autoFilter ref="A1:T413" xr:uid="{2B88DA68-8A6D-494D-B8BD-490931B6420B}"/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AED7-F4EA-3741-BEF3-EE07977D715F}">
  <sheetPr>
    <tabColor rgb="FFFFC000"/>
  </sheetPr>
  <dimension ref="A1:F6"/>
  <sheetViews>
    <sheetView zoomScale="160" zoomScaleNormal="160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49.83203125" customWidth="1"/>
    <col min="3" max="3" width="9.83203125" style="6" bestFit="1" customWidth="1"/>
    <col min="4" max="4" width="10.1640625" style="6" bestFit="1" customWidth="1"/>
    <col min="5" max="5" width="11.6640625" bestFit="1" customWidth="1"/>
    <col min="6" max="6" width="7" style="12" bestFit="1" customWidth="1"/>
  </cols>
  <sheetData>
    <row r="1" spans="1:6" x14ac:dyDescent="0.2">
      <c r="A1" s="17" t="s">
        <v>8382</v>
      </c>
      <c r="B1" s="17" t="s">
        <v>8383</v>
      </c>
      <c r="C1" s="18" t="s">
        <v>8384</v>
      </c>
      <c r="D1" s="18" t="s">
        <v>8385</v>
      </c>
      <c r="E1" s="17" t="s">
        <v>8386</v>
      </c>
      <c r="F1" s="20" t="s">
        <v>8387</v>
      </c>
    </row>
    <row r="2" spans="1:6" ht="48" x14ac:dyDescent="0.2">
      <c r="A2" t="s">
        <v>3473</v>
      </c>
      <c r="B2" s="3" t="str">
        <f>VLOOKUP(A2,'Kickstarter Sheet'!B:C,2,FALSE)</f>
        <v>Help us get actor-writer Ian Bonar's debut play - a hilarious, heartbreaking story of grief and loss - to the 2016 Edinburgh Fringe.</v>
      </c>
      <c r="C2" s="19">
        <f>VLOOKUP(A2,'Kickstarter Sheet'!B:E,3,FALSE)</f>
        <v>2000</v>
      </c>
      <c r="D2" s="6">
        <f>VLOOKUP(A2,'Kickstarter Sheet'!B:E,4,FALSE)</f>
        <v>2020</v>
      </c>
      <c r="E2" s="6">
        <f>VLOOKUP(A2,'Kickstarter Sheet'!B:P,15,FALSE)</f>
        <v>51.79</v>
      </c>
      <c r="F2" s="12">
        <f>VLOOKUP(A2,'Kickstarter Sheet'!B:L,11,FALSE)</f>
        <v>39</v>
      </c>
    </row>
    <row r="3" spans="1:6" ht="48" x14ac:dyDescent="0.2">
      <c r="A3" t="s">
        <v>3616</v>
      </c>
      <c r="B3" s="3" t="str">
        <f>VLOOKUP(A3,'Kickstarter Sheet'!B:C,2,FALSE)</f>
        <v>The play yet to be described as "A surefire Edinburgh Fringe Festival Cult Hit". Coming to the Underbelly, Edinburgh, 5th-30th August.</v>
      </c>
      <c r="C3" s="19">
        <f>VLOOKUP(A3,'Kickstarter Sheet'!B:E,3,FALSE)</f>
        <v>2000</v>
      </c>
      <c r="D3" s="6">
        <f>VLOOKUP(A3,'Kickstarter Sheet'!B:E,4,FALSE)</f>
        <v>2020</v>
      </c>
      <c r="E3" s="6">
        <f>VLOOKUP(A3,'Kickstarter Sheet'!B:P,15,FALSE)</f>
        <v>36.07</v>
      </c>
      <c r="F3" s="12">
        <f>VLOOKUP(A3,'Kickstarter Sheet'!B:L,11,FALSE)</f>
        <v>56</v>
      </c>
    </row>
    <row r="4" spans="1:6" ht="48" x14ac:dyDescent="0.2">
      <c r="A4" t="s">
        <v>3178</v>
      </c>
      <c r="B4" s="3" t="str">
        <f>VLOOKUP(A4,'Kickstarter Sheet'!B:C,2,FALSE)</f>
        <v>Cutting Off Kate Bush is a one-woman show written &amp; performed by Lucy Benson-Brown, premiering at the Edinburgh Fringe Festival 2014</v>
      </c>
      <c r="C4" s="19">
        <f>VLOOKUP(A4,'Kickstarter Sheet'!B:E,3,FALSE)</f>
        <v>1500</v>
      </c>
      <c r="D4" s="6">
        <f>VLOOKUP(A4,'Kickstarter Sheet'!B:E,4,FALSE)</f>
        <v>2576</v>
      </c>
      <c r="E4" s="6">
        <f>VLOOKUP(A4,'Kickstarter Sheet'!B:P,15,FALSE)</f>
        <v>33.03</v>
      </c>
      <c r="F4" s="12">
        <f>VLOOKUP(A4,'Kickstarter Sheet'!B:L,11,FALSE)</f>
        <v>78</v>
      </c>
    </row>
    <row r="5" spans="1:6" ht="32" x14ac:dyDescent="0.2">
      <c r="A5" t="s">
        <v>3329</v>
      </c>
      <c r="B5" s="3" t="str">
        <f>VLOOKUP(A5,'Kickstarter Sheet'!B:C,2,FALSE)</f>
        <v>Jestia and Raedon is a brand new romantic comedy play going to the Edinburgh Fringe Festival this summer.</v>
      </c>
      <c r="C5" s="19">
        <f>VLOOKUP(A5,'Kickstarter Sheet'!B:E,3,FALSE)</f>
        <v>1000</v>
      </c>
      <c r="D5" s="6">
        <f>VLOOKUP(A5,'Kickstarter Sheet'!B:E,4,FALSE)</f>
        <v>1168</v>
      </c>
      <c r="E5" s="6">
        <f>VLOOKUP(A5,'Kickstarter Sheet'!B:P,15,FALSE)</f>
        <v>44.92</v>
      </c>
      <c r="F5" s="12">
        <f>VLOOKUP(A5,'Kickstarter Sheet'!B:L,11,FALSE)</f>
        <v>26</v>
      </c>
    </row>
    <row r="6" spans="1:6" ht="48" x14ac:dyDescent="0.2">
      <c r="A6" t="s">
        <v>3221</v>
      </c>
      <c r="B6" s="3" t="str">
        <f>VLOOKUP(A6,'Kickstarter Sheet'!B:C,2,FALSE)</f>
        <v>A one-man show about love, loss, and motorways, written &amp; performed by Ben Norris. Help us get to the 2015 Edinburgh Fringe and beyond!</v>
      </c>
      <c r="C6" s="19">
        <f>VLOOKUP(A6,'Kickstarter Sheet'!B:E,3,FALSE)</f>
        <v>4000</v>
      </c>
      <c r="D6" s="6">
        <f>VLOOKUP(A6,'Kickstarter Sheet'!B:E,4,FALSE)</f>
        <v>4137</v>
      </c>
      <c r="E6" s="6">
        <f>VLOOKUP(A6,'Kickstarter Sheet'!B:P,15,FALSE)</f>
        <v>36.61</v>
      </c>
      <c r="F6" s="12">
        <f>VLOOKUP(A6,'Kickstarter Sheet'!B:L,11,FALSE)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0913-BFB3-7B48-8D50-1FDCC23B9D91}">
  <sheetPr>
    <tabColor theme="5"/>
  </sheetPr>
  <dimension ref="A2:G58"/>
  <sheetViews>
    <sheetView topLeftCell="G20" workbookViewId="0">
      <selection activeCell="D8" sqref="D8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8.33203125" bestFit="1" customWidth="1"/>
    <col min="9" max="9" width="17.6640625" bestFit="1" customWidth="1"/>
    <col min="10" max="10" width="32.6640625" bestFit="1" customWidth="1"/>
    <col min="11" max="11" width="22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8" bestFit="1" customWidth="1"/>
    <col min="86" max="86" width="10.5" bestFit="1" customWidth="1"/>
    <col min="87" max="87" width="10" bestFit="1" customWidth="1"/>
    <col min="88" max="88" width="10.33203125" bestFit="1" customWidth="1"/>
    <col min="89" max="89" width="5" bestFit="1" customWidth="1"/>
    <col min="90" max="90" width="9.83203125" bestFit="1" customWidth="1"/>
    <col min="91" max="91" width="4.5" bestFit="1" customWidth="1"/>
    <col min="92" max="92" width="14.83203125" bestFit="1" customWidth="1"/>
    <col min="93" max="93" width="6.1640625" bestFit="1" customWidth="1"/>
    <col min="94" max="94" width="13" bestFit="1" customWidth="1"/>
    <col min="95" max="95" width="10.1640625" bestFit="1" customWidth="1"/>
    <col min="96" max="96" width="10.6640625" bestFit="1" customWidth="1"/>
    <col min="97" max="97" width="9" bestFit="1" customWidth="1"/>
    <col min="98" max="98" width="4.5" bestFit="1" customWidth="1"/>
    <col min="99" max="99" width="7.33203125" bestFit="1" customWidth="1"/>
    <col min="100" max="100" width="9.6640625" bestFit="1" customWidth="1"/>
    <col min="101" max="101" width="8.5" bestFit="1" customWidth="1"/>
    <col min="102" max="102" width="7" bestFit="1" customWidth="1"/>
    <col min="103" max="103" width="10.33203125" bestFit="1" customWidth="1"/>
    <col min="104" max="104" width="5" bestFit="1" customWidth="1"/>
    <col min="105" max="105" width="4.5" bestFit="1" customWidth="1"/>
    <col min="106" max="106" width="12.33203125" bestFit="1" customWidth="1"/>
    <col min="107" max="107" width="10.1640625" bestFit="1" customWidth="1"/>
    <col min="108" max="108" width="9" bestFit="1" customWidth="1"/>
    <col min="109" max="109" width="7.5" bestFit="1" customWidth="1"/>
    <col min="110" max="110" width="11.5" bestFit="1" customWidth="1"/>
    <col min="111" max="111" width="6" bestFit="1" customWidth="1"/>
    <col min="112" max="112" width="8.5" bestFit="1" customWidth="1"/>
    <col min="113" max="113" width="8.83203125" bestFit="1" customWidth="1"/>
    <col min="114" max="114" width="11" bestFit="1" customWidth="1"/>
    <col min="115" max="115" width="5.6640625" bestFit="1" customWidth="1"/>
    <col min="116" max="116" width="11.83203125" bestFit="1" customWidth="1"/>
    <col min="117" max="117" width="5" bestFit="1" customWidth="1"/>
    <col min="118" max="118" width="4.1640625" bestFit="1" customWidth="1"/>
    <col min="119" max="119" width="6.1640625" bestFit="1" customWidth="1"/>
    <col min="120" max="120" width="13" bestFit="1" customWidth="1"/>
    <col min="121" max="121" width="8.83203125" bestFit="1" customWidth="1"/>
    <col min="122" max="122" width="10.1640625" bestFit="1" customWidth="1"/>
    <col min="123" max="123" width="9" bestFit="1" customWidth="1"/>
    <col min="124" max="124" width="7" bestFit="1" customWidth="1"/>
    <col min="125" max="125" width="12.1640625" bestFit="1" customWidth="1"/>
    <col min="126" max="126" width="4.6640625" bestFit="1" customWidth="1"/>
    <col min="127" max="127" width="9.6640625" bestFit="1" customWidth="1"/>
    <col min="128" max="128" width="5.6640625" bestFit="1" customWidth="1"/>
    <col min="129" max="129" width="11.83203125" bestFit="1" customWidth="1"/>
    <col min="130" max="130" width="5" bestFit="1" customWidth="1"/>
    <col min="131" max="131" width="4.5" bestFit="1" customWidth="1"/>
    <col min="132" max="132" width="5.83203125" bestFit="1" customWidth="1"/>
    <col min="133" max="133" width="6.1640625" bestFit="1" customWidth="1"/>
    <col min="134" max="134" width="10.1640625" bestFit="1" customWidth="1"/>
    <col min="135" max="135" width="10.6640625" bestFit="1" customWidth="1"/>
    <col min="136" max="136" width="9" bestFit="1" customWidth="1"/>
    <col min="137" max="137" width="4.5" bestFit="1" customWidth="1"/>
    <col min="138" max="138" width="7.1640625" bestFit="1" customWidth="1"/>
    <col min="139" max="139" width="9" bestFit="1" customWidth="1"/>
    <col min="140" max="140" width="8.1640625" bestFit="1" customWidth="1"/>
    <col min="141" max="141" width="13.6640625" bestFit="1" customWidth="1"/>
    <col min="142" max="142" width="12.1640625" bestFit="1" customWidth="1"/>
    <col min="143" max="143" width="11.5" bestFit="1" customWidth="1"/>
    <col min="144" max="144" width="6" bestFit="1" customWidth="1"/>
    <col min="145" max="145" width="14" bestFit="1" customWidth="1"/>
    <col min="146" max="146" width="4.6640625" bestFit="1" customWidth="1"/>
    <col min="147" max="147" width="6.1640625" bestFit="1" customWidth="1"/>
    <col min="148" max="148" width="9.6640625" bestFit="1" customWidth="1"/>
    <col min="149" max="149" width="7" bestFit="1" customWidth="1"/>
    <col min="150" max="150" width="8.5" bestFit="1" customWidth="1"/>
    <col min="151" max="151" width="3.83203125" bestFit="1" customWidth="1"/>
    <col min="152" max="152" width="5.6640625" bestFit="1" customWidth="1"/>
    <col min="153" max="153" width="11.83203125" bestFit="1" customWidth="1"/>
    <col min="154" max="154" width="7" bestFit="1" customWidth="1"/>
    <col min="155" max="155" width="6.33203125" bestFit="1" customWidth="1"/>
    <col min="156" max="156" width="9.1640625" bestFit="1" customWidth="1"/>
    <col min="157" max="157" width="6.6640625" bestFit="1" customWidth="1"/>
    <col min="158" max="158" width="10.33203125" bestFit="1" customWidth="1"/>
    <col min="159" max="159" width="6" bestFit="1" customWidth="1"/>
    <col min="160" max="160" width="5" bestFit="1" customWidth="1"/>
    <col min="161" max="161" width="4.1640625" bestFit="1" customWidth="1"/>
    <col min="162" max="162" width="9.83203125" bestFit="1" customWidth="1"/>
    <col min="163" max="163" width="4.5" bestFit="1" customWidth="1"/>
    <col min="164" max="164" width="12.33203125" bestFit="1" customWidth="1"/>
    <col min="165" max="165" width="5.83203125" bestFit="1" customWidth="1"/>
    <col min="166" max="166" width="9.83203125" bestFit="1" customWidth="1"/>
    <col min="167" max="167" width="14.83203125" bestFit="1" customWidth="1"/>
    <col min="168" max="168" width="6.1640625" bestFit="1" customWidth="1"/>
    <col min="169" max="169" width="13" bestFit="1" customWidth="1"/>
    <col min="170" max="170" width="8.83203125" bestFit="1" customWidth="1"/>
    <col min="171" max="171" width="10.1640625" bestFit="1" customWidth="1"/>
    <col min="172" max="172" width="10.6640625" bestFit="1" customWidth="1"/>
    <col min="173" max="173" width="9" bestFit="1" customWidth="1"/>
    <col min="174" max="174" width="4.5" bestFit="1" customWidth="1"/>
    <col min="175" max="175" width="10.5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12.33203125" bestFit="1" customWidth="1"/>
    <col min="180" max="180" width="7.5" bestFit="1" customWidth="1"/>
    <col min="181" max="181" width="13.6640625" bestFit="1" customWidth="1"/>
    <col min="182" max="182" width="8.5" bestFit="1" customWidth="1"/>
    <col min="183" max="183" width="10.33203125" bestFit="1" customWidth="1"/>
    <col min="184" max="184" width="5" bestFit="1" customWidth="1"/>
    <col min="185" max="185" width="6.1640625" bestFit="1" customWidth="1"/>
    <col min="186" max="186" width="13" bestFit="1" customWidth="1"/>
    <col min="187" max="187" width="4.5" bestFit="1" customWidth="1"/>
    <col min="188" max="188" width="6.6640625" bestFit="1" customWidth="1"/>
    <col min="189" max="189" width="13.6640625" bestFit="1" customWidth="1"/>
    <col min="190" max="190" width="8.5" bestFit="1" customWidth="1"/>
    <col min="191" max="191" width="10.33203125" bestFit="1" customWidth="1"/>
    <col min="192" max="192" width="6" bestFit="1" customWidth="1"/>
    <col min="193" max="193" width="5" bestFit="1" customWidth="1"/>
    <col min="194" max="194" width="4.1640625" bestFit="1" customWidth="1"/>
    <col min="195" max="195" width="14.83203125" bestFit="1" customWidth="1"/>
    <col min="196" max="196" width="6.1640625" bestFit="1" customWidth="1"/>
    <col min="197" max="197" width="13" bestFit="1" customWidth="1"/>
    <col min="198" max="198" width="10.1640625" bestFit="1" customWidth="1"/>
    <col min="199" max="199" width="9" bestFit="1" customWidth="1"/>
    <col min="200" max="200" width="4.5" bestFit="1" customWidth="1"/>
    <col min="201" max="201" width="6.6640625" bestFit="1" customWidth="1"/>
    <col min="202" max="202" width="10.33203125" bestFit="1" customWidth="1"/>
    <col min="203" max="203" width="5" bestFit="1" customWidth="1"/>
    <col min="204" max="204" width="7.33203125" bestFit="1" customWidth="1"/>
    <col min="205" max="205" width="6.1640625" bestFit="1" customWidth="1"/>
    <col min="206" max="206" width="5" bestFit="1" customWidth="1"/>
    <col min="207" max="207" width="6.1640625" bestFit="1" customWidth="1"/>
    <col min="208" max="208" width="10.6640625" bestFit="1" customWidth="1"/>
    <col min="209" max="209" width="9" bestFit="1" customWidth="1"/>
    <col min="210" max="210" width="8" bestFit="1" customWidth="1"/>
    <col min="211" max="211" width="6" bestFit="1" customWidth="1"/>
    <col min="212" max="212" width="7" bestFit="1" customWidth="1"/>
    <col min="213" max="213" width="8.5" bestFit="1" customWidth="1"/>
    <col min="214" max="214" width="9.1640625" bestFit="1" customWidth="1"/>
    <col min="215" max="215" width="10.33203125" bestFit="1" customWidth="1"/>
    <col min="216" max="216" width="5" bestFit="1" customWidth="1"/>
    <col min="217" max="217" width="6.1640625" bestFit="1" customWidth="1"/>
    <col min="218" max="218" width="9" bestFit="1" customWidth="1"/>
    <col min="219" max="219" width="4.5" bestFit="1" customWidth="1"/>
    <col min="220" max="220" width="7.33203125" bestFit="1" customWidth="1"/>
    <col min="221" max="221" width="6" bestFit="1" customWidth="1"/>
    <col min="222" max="222" width="9.6640625" bestFit="1" customWidth="1"/>
    <col min="223" max="223" width="7" bestFit="1" customWidth="1"/>
    <col min="224" max="224" width="10.33203125" bestFit="1" customWidth="1"/>
    <col min="225" max="225" width="5" bestFit="1" customWidth="1"/>
    <col min="226" max="226" width="10.6640625" bestFit="1" customWidth="1"/>
    <col min="227" max="227" width="7.6640625" bestFit="1" customWidth="1"/>
    <col min="228" max="229" width="7" bestFit="1" customWidth="1"/>
    <col min="230" max="230" width="5" bestFit="1" customWidth="1"/>
    <col min="231" max="231" width="6.1640625" bestFit="1" customWidth="1"/>
    <col min="232" max="232" width="8.83203125" bestFit="1" customWidth="1"/>
    <col min="233" max="233" width="10.1640625" bestFit="1" customWidth="1"/>
    <col min="234" max="234" width="4.5" bestFit="1" customWidth="1"/>
    <col min="235" max="235" width="7.33203125" bestFit="1" customWidth="1"/>
    <col min="236" max="236" width="9" bestFit="1" customWidth="1"/>
    <col min="237" max="237" width="6" bestFit="1" customWidth="1"/>
    <col min="238" max="238" width="14" bestFit="1" customWidth="1"/>
    <col min="239" max="239" width="9.6640625" bestFit="1" customWidth="1"/>
    <col min="240" max="240" width="8.5" bestFit="1" customWidth="1"/>
    <col min="241" max="241" width="7" bestFit="1" customWidth="1"/>
    <col min="242" max="242" width="10.33203125" bestFit="1" customWidth="1"/>
    <col min="243" max="243" width="5" bestFit="1" customWidth="1"/>
    <col min="244" max="244" width="6.1640625" bestFit="1" customWidth="1"/>
    <col min="245" max="245" width="13" bestFit="1" customWidth="1"/>
    <col min="246" max="246" width="10.1640625" bestFit="1" customWidth="1"/>
    <col min="247" max="247" width="9" bestFit="1" customWidth="1"/>
    <col min="248" max="248" width="4.5" bestFit="1" customWidth="1"/>
    <col min="249" max="249" width="7" bestFit="1" customWidth="1"/>
    <col min="250" max="250" width="5" bestFit="1" customWidth="1"/>
    <col min="251" max="251" width="7.33203125" bestFit="1" customWidth="1"/>
    <col min="252" max="252" width="9" bestFit="1" customWidth="1"/>
    <col min="253" max="253" width="8.1640625" bestFit="1" customWidth="1"/>
    <col min="254" max="254" width="5.5" bestFit="1" customWidth="1"/>
    <col min="255" max="255" width="13.6640625" bestFit="1" customWidth="1"/>
    <col min="256" max="256" width="12.1640625" bestFit="1" customWidth="1"/>
    <col min="257" max="257" width="11.5" bestFit="1" customWidth="1"/>
    <col min="258" max="258" width="6" bestFit="1" customWidth="1"/>
    <col min="259" max="259" width="14" bestFit="1" customWidth="1"/>
    <col min="260" max="260" width="4.6640625" bestFit="1" customWidth="1"/>
    <col min="261" max="261" width="6.1640625" bestFit="1" customWidth="1"/>
    <col min="262" max="262" width="9.6640625" bestFit="1" customWidth="1"/>
    <col min="263" max="263" width="7" bestFit="1" customWidth="1"/>
    <col min="264" max="264" width="8.5" bestFit="1" customWidth="1"/>
    <col min="265" max="265" width="8.83203125" bestFit="1" customWidth="1"/>
    <col min="266" max="266" width="3.83203125" bestFit="1" customWidth="1"/>
    <col min="267" max="267" width="11" bestFit="1" customWidth="1"/>
    <col min="268" max="268" width="5.6640625" bestFit="1" customWidth="1"/>
    <col min="269" max="269" width="11.83203125" bestFit="1" customWidth="1"/>
    <col min="270" max="270" width="7" bestFit="1" customWidth="1"/>
    <col min="271" max="271" width="6.33203125" bestFit="1" customWidth="1"/>
    <col min="272" max="272" width="9.1640625" bestFit="1" customWidth="1"/>
    <col min="273" max="273" width="6.6640625" bestFit="1" customWidth="1"/>
    <col min="274" max="274" width="10.33203125" bestFit="1" customWidth="1"/>
    <col min="275" max="275" width="6" bestFit="1" customWidth="1"/>
    <col min="276" max="276" width="5" bestFit="1" customWidth="1"/>
    <col min="277" max="277" width="4.1640625" bestFit="1" customWidth="1"/>
    <col min="278" max="278" width="13.83203125" bestFit="1" customWidth="1"/>
    <col min="279" max="279" width="9.83203125" bestFit="1" customWidth="1"/>
    <col min="280" max="280" width="4.5" bestFit="1" customWidth="1"/>
    <col min="281" max="281" width="12.33203125" bestFit="1" customWidth="1"/>
    <col min="282" max="282" width="5.83203125" bestFit="1" customWidth="1"/>
    <col min="283" max="283" width="9.83203125" bestFit="1" customWidth="1"/>
    <col min="284" max="284" width="14.83203125" bestFit="1" customWidth="1"/>
    <col min="285" max="285" width="6.1640625" bestFit="1" customWidth="1"/>
    <col min="286" max="286" width="13" bestFit="1" customWidth="1"/>
    <col min="287" max="287" width="8.83203125" bestFit="1" customWidth="1"/>
    <col min="288" max="288" width="10.1640625" bestFit="1" customWidth="1"/>
    <col min="289" max="289" width="10.6640625" bestFit="1" customWidth="1"/>
    <col min="290" max="290" width="9" bestFit="1" customWidth="1"/>
    <col min="291" max="291" width="4.5" bestFit="1" customWidth="1"/>
    <col min="292" max="292" width="10.5" bestFit="1" customWidth="1"/>
    <col min="293" max="293" width="7.33203125" bestFit="1" customWidth="1"/>
    <col min="294" max="294" width="8" bestFit="1" customWidth="1"/>
    <col min="295" max="295" width="10.5" bestFit="1" customWidth="1"/>
    <col min="296" max="296" width="10" bestFit="1" customWidth="1"/>
  </cols>
  <sheetData>
    <row r="2" spans="1:7" x14ac:dyDescent="0.2">
      <c r="A2" s="11" t="s">
        <v>8222</v>
      </c>
      <c r="B2" t="s">
        <v>8360</v>
      </c>
    </row>
    <row r="4" spans="1:7" x14ac:dyDescent="0.2">
      <c r="A4" s="11" t="s">
        <v>8366</v>
      </c>
      <c r="B4" s="11" t="s">
        <v>8362</v>
      </c>
    </row>
    <row r="5" spans="1:7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8364</v>
      </c>
    </row>
    <row r="6" spans="1:7" x14ac:dyDescent="0.2">
      <c r="A6" s="13" t="s">
        <v>8320</v>
      </c>
      <c r="B6" s="12">
        <v>40</v>
      </c>
      <c r="C6" s="12">
        <v>180</v>
      </c>
      <c r="D6" s="12"/>
      <c r="E6" s="12">
        <v>300</v>
      </c>
      <c r="F6" s="12"/>
      <c r="G6" s="12">
        <v>520</v>
      </c>
    </row>
    <row r="7" spans="1:7" x14ac:dyDescent="0.2">
      <c r="A7" s="14" t="s">
        <v>8313</v>
      </c>
      <c r="B7" s="12"/>
      <c r="C7" s="12">
        <v>100</v>
      </c>
      <c r="D7" s="12"/>
      <c r="E7" s="12"/>
      <c r="F7" s="12"/>
      <c r="G7" s="12">
        <v>100</v>
      </c>
    </row>
    <row r="8" spans="1:7" x14ac:dyDescent="0.2">
      <c r="A8" s="14" t="s">
        <v>8312</v>
      </c>
      <c r="B8" s="12"/>
      <c r="C8" s="12"/>
      <c r="D8" s="12"/>
      <c r="E8" s="12">
        <v>180</v>
      </c>
      <c r="F8" s="12"/>
      <c r="G8" s="12">
        <v>180</v>
      </c>
    </row>
    <row r="9" spans="1:7" x14ac:dyDescent="0.2">
      <c r="A9" s="14" t="s">
        <v>8311</v>
      </c>
      <c r="B9" s="12"/>
      <c r="C9" s="12">
        <v>80</v>
      </c>
      <c r="D9" s="12"/>
      <c r="E9" s="12"/>
      <c r="F9" s="12"/>
      <c r="G9" s="12">
        <v>80</v>
      </c>
    </row>
    <row r="10" spans="1:7" x14ac:dyDescent="0.2">
      <c r="A10" s="14" t="s">
        <v>8321</v>
      </c>
      <c r="B10" s="12">
        <v>40</v>
      </c>
      <c r="C10" s="12"/>
      <c r="D10" s="12"/>
      <c r="E10" s="12"/>
      <c r="F10" s="12"/>
      <c r="G10" s="12">
        <v>40</v>
      </c>
    </row>
    <row r="11" spans="1:7" x14ac:dyDescent="0.2">
      <c r="A11" s="14" t="s">
        <v>8310</v>
      </c>
      <c r="B11" s="12"/>
      <c r="C11" s="12"/>
      <c r="D11" s="12"/>
      <c r="E11" s="12">
        <v>60</v>
      </c>
      <c r="F11" s="12"/>
      <c r="G11" s="12">
        <v>60</v>
      </c>
    </row>
    <row r="12" spans="1:7" x14ac:dyDescent="0.2">
      <c r="A12" s="14" t="s">
        <v>8309</v>
      </c>
      <c r="B12" s="12"/>
      <c r="C12" s="12"/>
      <c r="D12" s="12"/>
      <c r="E12" s="12">
        <v>60</v>
      </c>
      <c r="F12" s="12"/>
      <c r="G12" s="12">
        <v>60</v>
      </c>
    </row>
    <row r="13" spans="1:7" x14ac:dyDescent="0.2">
      <c r="A13" s="13" t="s">
        <v>8337</v>
      </c>
      <c r="B13" s="12">
        <v>20</v>
      </c>
      <c r="C13" s="12">
        <v>140</v>
      </c>
      <c r="D13" s="12">
        <v>6</v>
      </c>
      <c r="E13" s="12">
        <v>34</v>
      </c>
      <c r="F13" s="12"/>
      <c r="G13" s="12">
        <v>200</v>
      </c>
    </row>
    <row r="14" spans="1:7" x14ac:dyDescent="0.2">
      <c r="A14" s="14" t="s">
        <v>8338</v>
      </c>
      <c r="B14" s="12">
        <v>20</v>
      </c>
      <c r="C14" s="12">
        <v>120</v>
      </c>
      <c r="D14" s="12"/>
      <c r="E14" s="12"/>
      <c r="F14" s="12"/>
      <c r="G14" s="12">
        <v>140</v>
      </c>
    </row>
    <row r="15" spans="1:7" x14ac:dyDescent="0.2">
      <c r="A15" s="14" t="s">
        <v>8352</v>
      </c>
      <c r="B15" s="12"/>
      <c r="C15" s="12">
        <v>20</v>
      </c>
      <c r="D15" s="12"/>
      <c r="E15" s="12"/>
      <c r="F15" s="12"/>
      <c r="G15" s="12">
        <v>20</v>
      </c>
    </row>
    <row r="16" spans="1:7" x14ac:dyDescent="0.2">
      <c r="A16" s="14" t="s">
        <v>8351</v>
      </c>
      <c r="B16" s="12"/>
      <c r="C16" s="12"/>
      <c r="D16" s="12">
        <v>6</v>
      </c>
      <c r="E16" s="12">
        <v>34</v>
      </c>
      <c r="F16" s="12"/>
      <c r="G16" s="12">
        <v>40</v>
      </c>
    </row>
    <row r="17" spans="1:7" x14ac:dyDescent="0.2">
      <c r="A17" s="13" t="s">
        <v>8317</v>
      </c>
      <c r="B17" s="12"/>
      <c r="C17" s="12">
        <v>140</v>
      </c>
      <c r="D17" s="12"/>
      <c r="E17" s="12">
        <v>80</v>
      </c>
      <c r="F17" s="12"/>
      <c r="G17" s="12">
        <v>220</v>
      </c>
    </row>
    <row r="18" spans="1:7" x14ac:dyDescent="0.2">
      <c r="A18" s="14" t="s">
        <v>8336</v>
      </c>
      <c r="B18" s="12"/>
      <c r="C18" s="12">
        <v>40</v>
      </c>
      <c r="D18" s="12"/>
      <c r="E18" s="12"/>
      <c r="F18" s="12"/>
      <c r="G18" s="12">
        <v>40</v>
      </c>
    </row>
    <row r="19" spans="1:7" x14ac:dyDescent="0.2">
      <c r="A19" s="14" t="s">
        <v>8350</v>
      </c>
      <c r="B19" s="12"/>
      <c r="C19" s="12"/>
      <c r="D19" s="12"/>
      <c r="E19" s="12">
        <v>80</v>
      </c>
      <c r="F19" s="12"/>
      <c r="G19" s="12">
        <v>80</v>
      </c>
    </row>
    <row r="20" spans="1:7" x14ac:dyDescent="0.2">
      <c r="A20" s="14" t="s">
        <v>8335</v>
      </c>
      <c r="B20" s="12"/>
      <c r="C20" s="12">
        <v>100</v>
      </c>
      <c r="D20" s="12"/>
      <c r="E20" s="12"/>
      <c r="F20" s="12"/>
      <c r="G20" s="12">
        <v>100</v>
      </c>
    </row>
    <row r="21" spans="1:7" x14ac:dyDescent="0.2">
      <c r="A21" s="13" t="s">
        <v>8333</v>
      </c>
      <c r="B21" s="12">
        <v>24</v>
      </c>
      <c r="C21" s="12"/>
      <c r="D21" s="12"/>
      <c r="E21" s="12"/>
      <c r="F21" s="12"/>
      <c r="G21" s="12">
        <v>24</v>
      </c>
    </row>
    <row r="22" spans="1:7" x14ac:dyDescent="0.2">
      <c r="A22" s="14" t="s">
        <v>8334</v>
      </c>
      <c r="B22" s="12">
        <v>24</v>
      </c>
      <c r="C22" s="12"/>
      <c r="D22" s="12"/>
      <c r="E22" s="12"/>
      <c r="F22" s="12"/>
      <c r="G22" s="12">
        <v>24</v>
      </c>
    </row>
    <row r="23" spans="1:7" x14ac:dyDescent="0.2">
      <c r="A23" s="13" t="s">
        <v>8330</v>
      </c>
      <c r="B23" s="12">
        <v>20</v>
      </c>
      <c r="C23" s="12">
        <v>120</v>
      </c>
      <c r="D23" s="12">
        <v>20</v>
      </c>
      <c r="E23" s="12">
        <v>540</v>
      </c>
      <c r="F23" s="12"/>
      <c r="G23" s="12">
        <v>700</v>
      </c>
    </row>
    <row r="24" spans="1:7" x14ac:dyDescent="0.2">
      <c r="A24" s="14" t="s">
        <v>8353</v>
      </c>
      <c r="B24" s="12"/>
      <c r="C24" s="12"/>
      <c r="D24" s="12"/>
      <c r="E24" s="12">
        <v>40</v>
      </c>
      <c r="F24" s="12"/>
      <c r="G24" s="12">
        <v>40</v>
      </c>
    </row>
    <row r="25" spans="1:7" x14ac:dyDescent="0.2">
      <c r="A25" s="14" t="s">
        <v>8332</v>
      </c>
      <c r="B25" s="12"/>
      <c r="C25" s="12"/>
      <c r="D25" s="12"/>
      <c r="E25" s="12">
        <v>40</v>
      </c>
      <c r="F25" s="12"/>
      <c r="G25" s="12">
        <v>40</v>
      </c>
    </row>
    <row r="26" spans="1:7" x14ac:dyDescent="0.2">
      <c r="A26" s="14" t="s">
        <v>8319</v>
      </c>
      <c r="B26" s="12"/>
      <c r="C26" s="12">
        <v>40</v>
      </c>
      <c r="D26" s="12">
        <v>20</v>
      </c>
      <c r="E26" s="12"/>
      <c r="F26" s="12"/>
      <c r="G26" s="12">
        <v>60</v>
      </c>
    </row>
    <row r="27" spans="1:7" x14ac:dyDescent="0.2">
      <c r="A27" s="14" t="s">
        <v>8331</v>
      </c>
      <c r="B27" s="12"/>
      <c r="C27" s="12">
        <v>20</v>
      </c>
      <c r="D27" s="12"/>
      <c r="E27" s="12">
        <v>140</v>
      </c>
      <c r="F27" s="12"/>
      <c r="G27" s="12">
        <v>160</v>
      </c>
    </row>
    <row r="28" spans="1:7" x14ac:dyDescent="0.2">
      <c r="A28" s="14" t="s">
        <v>8316</v>
      </c>
      <c r="B28" s="12"/>
      <c r="C28" s="12">
        <v>60</v>
      </c>
      <c r="D28" s="12"/>
      <c r="E28" s="12"/>
      <c r="F28" s="12"/>
      <c r="G28" s="12">
        <v>60</v>
      </c>
    </row>
    <row r="29" spans="1:7" x14ac:dyDescent="0.2">
      <c r="A29" s="14" t="s">
        <v>8315</v>
      </c>
      <c r="B29" s="12"/>
      <c r="C29" s="12"/>
      <c r="D29" s="12"/>
      <c r="E29" s="12">
        <v>20</v>
      </c>
      <c r="F29" s="12"/>
      <c r="G29" s="12">
        <v>20</v>
      </c>
    </row>
    <row r="30" spans="1:7" x14ac:dyDescent="0.2">
      <c r="A30" s="14" t="s">
        <v>8318</v>
      </c>
      <c r="B30" s="12"/>
      <c r="C30" s="12"/>
      <c r="D30" s="12"/>
      <c r="E30" s="12">
        <v>40</v>
      </c>
      <c r="F30" s="12"/>
      <c r="G30" s="12">
        <v>40</v>
      </c>
    </row>
    <row r="31" spans="1:7" x14ac:dyDescent="0.2">
      <c r="A31" s="14" t="s">
        <v>8314</v>
      </c>
      <c r="B31" s="12"/>
      <c r="C31" s="12"/>
      <c r="D31" s="12"/>
      <c r="E31" s="12">
        <v>260</v>
      </c>
      <c r="F31" s="12"/>
      <c r="G31" s="12">
        <v>260</v>
      </c>
    </row>
    <row r="32" spans="1:7" x14ac:dyDescent="0.2">
      <c r="A32" s="14" t="s">
        <v>8341</v>
      </c>
      <c r="B32" s="12">
        <v>20</v>
      </c>
      <c r="C32" s="12"/>
      <c r="D32" s="12"/>
      <c r="E32" s="12"/>
      <c r="F32" s="12"/>
      <c r="G32" s="12">
        <v>20</v>
      </c>
    </row>
    <row r="33" spans="1:7" x14ac:dyDescent="0.2">
      <c r="A33" s="13" t="s">
        <v>8339</v>
      </c>
      <c r="B33" s="12"/>
      <c r="C33" s="12">
        <v>117</v>
      </c>
      <c r="D33" s="12"/>
      <c r="E33" s="12">
        <v>103</v>
      </c>
      <c r="F33" s="12"/>
      <c r="G33" s="12">
        <v>220</v>
      </c>
    </row>
    <row r="34" spans="1:7" x14ac:dyDescent="0.2">
      <c r="A34" s="14" t="s">
        <v>8344</v>
      </c>
      <c r="B34" s="12"/>
      <c r="C34" s="12">
        <v>20</v>
      </c>
      <c r="D34" s="12"/>
      <c r="E34" s="12"/>
      <c r="F34" s="12"/>
      <c r="G34" s="12">
        <v>20</v>
      </c>
    </row>
    <row r="35" spans="1:7" x14ac:dyDescent="0.2">
      <c r="A35" s="14" t="s">
        <v>8349</v>
      </c>
      <c r="B35" s="12"/>
      <c r="C35" s="12">
        <v>20</v>
      </c>
      <c r="D35" s="12"/>
      <c r="E35" s="12"/>
      <c r="F35" s="12"/>
      <c r="G35" s="12">
        <v>20</v>
      </c>
    </row>
    <row r="36" spans="1:7" x14ac:dyDescent="0.2">
      <c r="A36" s="14" t="s">
        <v>8340</v>
      </c>
      <c r="B36" s="12"/>
      <c r="C36" s="12">
        <v>57</v>
      </c>
      <c r="D36" s="12"/>
      <c r="E36" s="12">
        <v>103</v>
      </c>
      <c r="F36" s="12"/>
      <c r="G36" s="12">
        <v>160</v>
      </c>
    </row>
    <row r="37" spans="1:7" x14ac:dyDescent="0.2">
      <c r="A37" s="14" t="s">
        <v>8346</v>
      </c>
      <c r="B37" s="12"/>
      <c r="C37" s="12">
        <v>20</v>
      </c>
      <c r="D37" s="12"/>
      <c r="E37" s="12"/>
      <c r="F37" s="12"/>
      <c r="G37" s="12">
        <v>20</v>
      </c>
    </row>
    <row r="38" spans="1:7" x14ac:dyDescent="0.2">
      <c r="A38" s="13" t="s">
        <v>8327</v>
      </c>
      <c r="B38" s="12">
        <v>30</v>
      </c>
      <c r="C38" s="12">
        <v>127</v>
      </c>
      <c r="D38" s="12"/>
      <c r="E38" s="12">
        <v>80</v>
      </c>
      <c r="F38" s="12"/>
      <c r="G38" s="12">
        <v>237</v>
      </c>
    </row>
    <row r="39" spans="1:7" x14ac:dyDescent="0.2">
      <c r="A39" s="14" t="s">
        <v>8345</v>
      </c>
      <c r="B39" s="12">
        <v>20</v>
      </c>
      <c r="C39" s="12"/>
      <c r="D39" s="12"/>
      <c r="E39" s="12"/>
      <c r="F39" s="12"/>
      <c r="G39" s="12">
        <v>20</v>
      </c>
    </row>
    <row r="40" spans="1:7" x14ac:dyDescent="0.2">
      <c r="A40" s="14" t="s">
        <v>8357</v>
      </c>
      <c r="B40" s="12"/>
      <c r="C40" s="12">
        <v>40</v>
      </c>
      <c r="D40" s="12"/>
      <c r="E40" s="12"/>
      <c r="F40" s="12"/>
      <c r="G40" s="12">
        <v>40</v>
      </c>
    </row>
    <row r="41" spans="1:7" x14ac:dyDescent="0.2">
      <c r="A41" s="14" t="s">
        <v>8329</v>
      </c>
      <c r="B41" s="12"/>
      <c r="C41" s="12">
        <v>40</v>
      </c>
      <c r="D41" s="12"/>
      <c r="E41" s="12"/>
      <c r="F41" s="12"/>
      <c r="G41" s="12">
        <v>40</v>
      </c>
    </row>
    <row r="42" spans="1:7" x14ac:dyDescent="0.2">
      <c r="A42" s="14" t="s">
        <v>8328</v>
      </c>
      <c r="B42" s="12"/>
      <c r="C42" s="12"/>
      <c r="D42" s="12"/>
      <c r="E42" s="12">
        <v>60</v>
      </c>
      <c r="F42" s="12"/>
      <c r="G42" s="12">
        <v>60</v>
      </c>
    </row>
    <row r="43" spans="1:7" x14ac:dyDescent="0.2">
      <c r="A43" s="14" t="s">
        <v>8343</v>
      </c>
      <c r="B43" s="12"/>
      <c r="C43" s="12"/>
      <c r="D43" s="12"/>
      <c r="E43" s="12">
        <v>20</v>
      </c>
      <c r="F43" s="12"/>
      <c r="G43" s="12">
        <v>20</v>
      </c>
    </row>
    <row r="44" spans="1:7" x14ac:dyDescent="0.2">
      <c r="A44" s="14" t="s">
        <v>8342</v>
      </c>
      <c r="B44" s="12">
        <v>10</v>
      </c>
      <c r="C44" s="12">
        <v>47</v>
      </c>
      <c r="D44" s="12"/>
      <c r="E44" s="12"/>
      <c r="F44" s="12"/>
      <c r="G44" s="12">
        <v>57</v>
      </c>
    </row>
    <row r="45" spans="1:7" x14ac:dyDescent="0.2">
      <c r="A45" s="13" t="s">
        <v>8324</v>
      </c>
      <c r="B45" s="12">
        <v>178</v>
      </c>
      <c r="C45" s="12">
        <v>213</v>
      </c>
      <c r="D45" s="12"/>
      <c r="E45" s="12">
        <v>209</v>
      </c>
      <c r="F45" s="12"/>
      <c r="G45" s="12">
        <v>600</v>
      </c>
    </row>
    <row r="46" spans="1:7" x14ac:dyDescent="0.2">
      <c r="A46" s="14" t="s">
        <v>8347</v>
      </c>
      <c r="B46" s="12"/>
      <c r="C46" s="12">
        <v>20</v>
      </c>
      <c r="D46" s="12"/>
      <c r="E46" s="12"/>
      <c r="F46" s="12"/>
      <c r="G46" s="12">
        <v>20</v>
      </c>
    </row>
    <row r="47" spans="1:7" x14ac:dyDescent="0.2">
      <c r="A47" s="14" t="s">
        <v>8348</v>
      </c>
      <c r="B47" s="12"/>
      <c r="C47" s="12"/>
      <c r="D47" s="12"/>
      <c r="E47" s="12">
        <v>140</v>
      </c>
      <c r="F47" s="12"/>
      <c r="G47" s="12">
        <v>140</v>
      </c>
    </row>
    <row r="48" spans="1:7" x14ac:dyDescent="0.2">
      <c r="A48" s="14" t="s">
        <v>8355</v>
      </c>
      <c r="B48" s="12"/>
      <c r="C48" s="12">
        <v>11</v>
      </c>
      <c r="D48" s="12"/>
      <c r="E48" s="12">
        <v>9</v>
      </c>
      <c r="F48" s="12"/>
      <c r="G48" s="12">
        <v>20</v>
      </c>
    </row>
    <row r="49" spans="1:7" x14ac:dyDescent="0.2">
      <c r="A49" s="14" t="s">
        <v>8354</v>
      </c>
      <c r="B49" s="12">
        <v>18</v>
      </c>
      <c r="C49" s="12">
        <v>2</v>
      </c>
      <c r="D49" s="12"/>
      <c r="E49" s="12">
        <v>40</v>
      </c>
      <c r="F49" s="12"/>
      <c r="G49" s="12">
        <v>60</v>
      </c>
    </row>
    <row r="50" spans="1:7" x14ac:dyDescent="0.2">
      <c r="A50" s="14" t="s">
        <v>8326</v>
      </c>
      <c r="B50" s="12">
        <v>60</v>
      </c>
      <c r="C50" s="12">
        <v>120</v>
      </c>
      <c r="D50" s="12"/>
      <c r="E50" s="12">
        <v>20</v>
      </c>
      <c r="F50" s="12"/>
      <c r="G50" s="12">
        <v>200</v>
      </c>
    </row>
    <row r="51" spans="1:7" x14ac:dyDescent="0.2">
      <c r="A51" s="14" t="s">
        <v>8325</v>
      </c>
      <c r="B51" s="12">
        <v>100</v>
      </c>
      <c r="C51" s="12">
        <v>60</v>
      </c>
      <c r="D51" s="12"/>
      <c r="E51" s="12"/>
      <c r="F51" s="12"/>
      <c r="G51" s="12">
        <v>160</v>
      </c>
    </row>
    <row r="52" spans="1:7" x14ac:dyDescent="0.2">
      <c r="A52" s="13" t="s">
        <v>8322</v>
      </c>
      <c r="B52" s="12">
        <v>37</v>
      </c>
      <c r="C52" s="12">
        <v>493</v>
      </c>
      <c r="D52" s="12">
        <v>24</v>
      </c>
      <c r="E52" s="12">
        <v>839</v>
      </c>
      <c r="F52" s="12"/>
      <c r="G52" s="12">
        <v>1393</v>
      </c>
    </row>
    <row r="53" spans="1:7" x14ac:dyDescent="0.2">
      <c r="A53" s="14" t="s">
        <v>8358</v>
      </c>
      <c r="B53" s="12">
        <v>20</v>
      </c>
      <c r="C53" s="12">
        <v>60</v>
      </c>
      <c r="D53" s="12"/>
      <c r="E53" s="12">
        <v>60</v>
      </c>
      <c r="F53" s="12"/>
      <c r="G53" s="12">
        <v>140</v>
      </c>
    </row>
    <row r="54" spans="1:7" x14ac:dyDescent="0.2">
      <c r="A54" s="14" t="s">
        <v>8323</v>
      </c>
      <c r="B54" s="12"/>
      <c r="C54" s="12">
        <v>353</v>
      </c>
      <c r="D54" s="12">
        <v>19</v>
      </c>
      <c r="E54" s="12">
        <v>694</v>
      </c>
      <c r="F54" s="12"/>
      <c r="G54" s="12">
        <v>1066</v>
      </c>
    </row>
    <row r="55" spans="1:7" x14ac:dyDescent="0.2">
      <c r="A55" s="14" t="s">
        <v>8356</v>
      </c>
      <c r="B55" s="12">
        <v>17</v>
      </c>
      <c r="C55" s="12">
        <v>80</v>
      </c>
      <c r="D55" s="12">
        <v>5</v>
      </c>
      <c r="E55" s="12">
        <v>85</v>
      </c>
      <c r="F55" s="12"/>
      <c r="G55" s="12">
        <v>187</v>
      </c>
    </row>
    <row r="56" spans="1:7" x14ac:dyDescent="0.2">
      <c r="A56" s="13" t="s">
        <v>8363</v>
      </c>
      <c r="B56" s="12"/>
      <c r="C56" s="12"/>
      <c r="D56" s="12"/>
      <c r="E56" s="12"/>
      <c r="F56" s="12"/>
      <c r="G56" s="12"/>
    </row>
    <row r="57" spans="1:7" x14ac:dyDescent="0.2">
      <c r="A57" s="14" t="s">
        <v>8363</v>
      </c>
      <c r="B57" s="12"/>
      <c r="C57" s="12"/>
      <c r="D57" s="12"/>
      <c r="E57" s="12"/>
      <c r="F57" s="12"/>
      <c r="G57" s="12"/>
    </row>
    <row r="58" spans="1:7" x14ac:dyDescent="0.2">
      <c r="A58" s="13" t="s">
        <v>8364</v>
      </c>
      <c r="B58" s="12">
        <v>349</v>
      </c>
      <c r="C58" s="12">
        <v>1530</v>
      </c>
      <c r="D58" s="12">
        <v>50</v>
      </c>
      <c r="E58" s="12">
        <v>2185</v>
      </c>
      <c r="F58" s="12"/>
      <c r="G58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260-6922-E94B-97CB-407FED77A68C}">
  <sheetPr>
    <tabColor rgb="FF00B050"/>
  </sheetPr>
  <dimension ref="A1:G48"/>
  <sheetViews>
    <sheetView workbookViewId="0">
      <selection activeCell="F5" sqref="F5:F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8359</v>
      </c>
      <c r="B1" t="s">
        <v>8360</v>
      </c>
    </row>
    <row r="2" spans="1:7" x14ac:dyDescent="0.2">
      <c r="A2" s="11" t="s">
        <v>8222</v>
      </c>
      <c r="B2" t="s">
        <v>8360</v>
      </c>
    </row>
    <row r="4" spans="1:7" x14ac:dyDescent="0.2">
      <c r="A4" s="11" t="s">
        <v>8361</v>
      </c>
      <c r="B4" s="11" t="s">
        <v>8362</v>
      </c>
    </row>
    <row r="5" spans="1:7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G5" t="s">
        <v>8364</v>
      </c>
    </row>
    <row r="6" spans="1:7" x14ac:dyDescent="0.2">
      <c r="A6" s="13" t="s">
        <v>8313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3" t="s">
        <v>8345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3" t="s">
        <v>8334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3" t="s">
        <v>8357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3" t="s">
        <v>8353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3" t="s">
        <v>8312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3" t="s">
        <v>8311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3" t="s">
        <v>8332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3" t="s">
        <v>8319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3" t="s">
        <v>8329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3" t="s">
        <v>8338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3" t="s">
        <v>8347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3" t="s">
        <v>8348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3" t="s">
        <v>8331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3" t="s">
        <v>8316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3" t="s">
        <v>8355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3" t="s">
        <v>8315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3" t="s">
        <v>8336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3" t="s">
        <v>8358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3" t="s">
        <v>8344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3" t="s">
        <v>8328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3" t="s">
        <v>8349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3" t="s">
        <v>8340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3" t="s">
        <v>8346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3" t="s">
        <v>8323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3" t="s">
        <v>8318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3" t="s">
        <v>8343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3" t="s">
        <v>8352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3" t="s">
        <v>8314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3" t="s">
        <v>8321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3" t="s">
        <v>8310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3" t="s">
        <v>8351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3" t="s">
        <v>8354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3" t="s">
        <v>8356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3" t="s">
        <v>8350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3" t="s">
        <v>8309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3" t="s">
        <v>8342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3" t="s">
        <v>8335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3" t="s">
        <v>8326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3" t="s">
        <v>8325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3" t="s">
        <v>8341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3" t="s">
        <v>8363</v>
      </c>
      <c r="B47" s="12"/>
      <c r="C47" s="12"/>
      <c r="D47" s="12"/>
      <c r="E47" s="12"/>
      <c r="F47" s="12"/>
      <c r="G47" s="12"/>
    </row>
    <row r="48" spans="1:7" x14ac:dyDescent="0.2">
      <c r="A48" s="13" t="s">
        <v>8364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3F50-9F56-A348-A23F-33E9F0CCA5D2}">
  <sheetPr>
    <tabColor rgb="FF0070C0"/>
  </sheetPr>
  <dimension ref="A1:F18"/>
  <sheetViews>
    <sheetView tabSelected="1"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8322</v>
      </c>
    </row>
    <row r="2" spans="1:6" x14ac:dyDescent="0.2">
      <c r="A2" s="11" t="s">
        <v>8381</v>
      </c>
      <c r="B2" t="s">
        <v>8360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13" t="s">
        <v>8375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3" t="s">
        <v>8376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3" t="s">
        <v>8377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3" t="s">
        <v>8378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3" t="s">
        <v>8369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3" t="s">
        <v>8379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3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3" t="s">
        <v>8371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3" t="s">
        <v>8372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3" t="s">
        <v>8373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3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3" t="s">
        <v>8380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3" t="s">
        <v>8364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Goals</vt:lpstr>
      <vt:lpstr>Kickstarter Sheet</vt:lpstr>
      <vt:lpstr>Descriptive Statistics</vt:lpstr>
      <vt:lpstr>Failed U.S. Kickstarters</vt:lpstr>
      <vt:lpstr>Successful U.S. Kickstarters</vt:lpstr>
      <vt:lpstr>Edinburgh Research</vt:lpstr>
      <vt:lpstr>Parent Category Outcomes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2020-05-11T22:04:17Z</dcterms:modified>
</cp:coreProperties>
</file>