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F:\Teaching Files\CAM\PPT\"/>
    </mc:Choice>
  </mc:AlternateContent>
  <xr:revisionPtr revIDLastSave="0" documentId="8_{2821A691-3931-A84D-9F70-0A4ABC57CA0F}" xr6:coauthVersionLast="47" xr6:coauthVersionMax="47" xr10:uidLastSave="{00000000-0000-0000-0000-000000000000}"/>
  <bookViews>
    <workbookView xWindow="9885" yWindow="1980" windowWidth="15375" windowHeight="7995" firstSheet="5" activeTab="5" xr2:uid="{00000000-000D-0000-FFFF-FFFF00000000}"/>
  </bookViews>
  <sheets>
    <sheet name="3.1" sheetId="1" r:id="rId1"/>
    <sheet name="3.2" sheetId="2" r:id="rId2"/>
    <sheet name="3.3" sheetId="3" r:id="rId3"/>
    <sheet name="3.4" sheetId="4" r:id="rId4"/>
    <sheet name="3.5" sheetId="5" r:id="rId5"/>
    <sheet name="3.6" sheetId="7" r:id="rId6"/>
  </sheets>
  <calcPr calcId="191028"/>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7" l="1"/>
  <c r="E21" i="7"/>
  <c r="E25" i="7"/>
  <c r="E20" i="7"/>
  <c r="E19" i="7"/>
  <c r="E17" i="7"/>
  <c r="E14" i="7"/>
  <c r="E15" i="7"/>
  <c r="E12" i="7"/>
  <c r="E7" i="7"/>
  <c r="E8" i="7"/>
  <c r="J4" i="4"/>
  <c r="J5" i="4"/>
  <c r="J3" i="4"/>
  <c r="I8" i="4" a="1"/>
  <c r="H4" i="4"/>
  <c r="H5" i="4"/>
  <c r="H3" i="4"/>
  <c r="I10" i="3"/>
  <c r="F15" i="3"/>
  <c r="F14" i="3"/>
  <c r="C12" i="2"/>
  <c r="C11" i="2"/>
  <c r="C10" i="2"/>
  <c r="C13" i="2"/>
  <c r="I9" i="2"/>
  <c r="H9" i="2"/>
  <c r="K8" i="2"/>
  <c r="I8" i="2"/>
  <c r="J8" i="2"/>
  <c r="H8" i="2"/>
  <c r="B12" i="1"/>
  <c r="C12" i="1"/>
  <c r="D12" i="1"/>
  <c r="E12" i="1"/>
  <c r="F12" i="1"/>
  <c r="G12" i="1"/>
  <c r="H12" i="1"/>
  <c r="I12" i="1"/>
  <c r="J12" i="1"/>
  <c r="K12" i="1"/>
  <c r="B3" i="1"/>
  <c r="C3" i="1"/>
  <c r="D3" i="1"/>
  <c r="E3" i="1"/>
  <c r="F3" i="1"/>
  <c r="G3" i="1"/>
  <c r="H3" i="1"/>
  <c r="I3" i="1"/>
  <c r="J3" i="1"/>
  <c r="K3" i="1"/>
  <c r="B4" i="1"/>
  <c r="C4" i="1"/>
  <c r="D4" i="1"/>
  <c r="E4" i="1"/>
  <c r="F4" i="1"/>
  <c r="G4" i="1"/>
  <c r="H4" i="1"/>
  <c r="I4" i="1"/>
  <c r="J4" i="1"/>
  <c r="K4" i="1"/>
  <c r="B5" i="1"/>
  <c r="C5" i="1"/>
  <c r="D5" i="1"/>
  <c r="E5" i="1"/>
  <c r="F5" i="1"/>
  <c r="G5" i="1"/>
  <c r="H5" i="1"/>
  <c r="I5" i="1"/>
  <c r="J5" i="1"/>
  <c r="K5" i="1"/>
  <c r="B6" i="1"/>
  <c r="C6" i="1"/>
  <c r="D6" i="1"/>
  <c r="E6" i="1"/>
  <c r="F6" i="1"/>
  <c r="G6" i="1"/>
  <c r="H6" i="1"/>
  <c r="I6" i="1"/>
  <c r="J6" i="1"/>
  <c r="K6" i="1"/>
  <c r="B7" i="1"/>
  <c r="C7" i="1"/>
  <c r="D7" i="1"/>
  <c r="E7" i="1"/>
  <c r="F7" i="1"/>
  <c r="G7" i="1"/>
  <c r="H7" i="1"/>
  <c r="I7" i="1"/>
  <c r="J7" i="1"/>
  <c r="K7" i="1"/>
  <c r="B8" i="1"/>
  <c r="C8" i="1"/>
  <c r="D8" i="1"/>
  <c r="E8" i="1"/>
  <c r="F8" i="1"/>
  <c r="G8" i="1"/>
  <c r="H8" i="1"/>
  <c r="I8" i="1"/>
  <c r="J8" i="1"/>
  <c r="K8" i="1"/>
  <c r="B9" i="1"/>
  <c r="C9" i="1"/>
  <c r="D9" i="1"/>
  <c r="E9" i="1"/>
  <c r="F9" i="1"/>
  <c r="G9" i="1"/>
  <c r="H9" i="1"/>
  <c r="I9" i="1"/>
  <c r="J9" i="1"/>
  <c r="K9" i="1"/>
  <c r="B10" i="1"/>
  <c r="C10" i="1"/>
  <c r="D10" i="1"/>
  <c r="E10" i="1"/>
  <c r="F10" i="1"/>
  <c r="G10" i="1"/>
  <c r="H10" i="1"/>
  <c r="I10" i="1"/>
  <c r="J10" i="1"/>
  <c r="K10" i="1"/>
  <c r="B11" i="1"/>
  <c r="C11" i="1"/>
  <c r="D11" i="1"/>
  <c r="E11" i="1"/>
  <c r="F11" i="1"/>
  <c r="G11" i="1"/>
  <c r="H11" i="1"/>
  <c r="I11" i="1"/>
  <c r="J11" i="1"/>
  <c r="K11" i="1"/>
  <c r="C2" i="1"/>
  <c r="D2" i="1"/>
  <c r="E2" i="1"/>
  <c r="F2" i="1"/>
  <c r="G2" i="1"/>
  <c r="H2" i="1"/>
  <c r="I2" i="1"/>
  <c r="J2" i="1"/>
  <c r="K2" i="1"/>
  <c r="B2" i="1"/>
  <c r="F12" i="3"/>
  <c r="F11" i="3"/>
  <c r="D13" i="2"/>
  <c r="E13" i="2"/>
  <c r="F13" i="2"/>
  <c r="G13" i="2"/>
  <c r="D12" i="2"/>
  <c r="E12" i="2"/>
  <c r="F12" i="2"/>
  <c r="G12" i="2"/>
  <c r="D10" i="2"/>
  <c r="E10" i="2"/>
  <c r="F10" i="2"/>
  <c r="G10" i="2"/>
  <c r="D11" i="2"/>
  <c r="E11" i="2"/>
  <c r="F11" i="2"/>
  <c r="G11" i="2"/>
  <c r="E18" i="7"/>
  <c r="E16" i="7"/>
  <c r="E10" i="7"/>
  <c r="E9" i="7"/>
  <c r="I8" i="4"/>
  <c r="J9" i="2"/>
  <c r="K9" i="2"/>
  <c r="C26" i="7"/>
  <c r="C25" i="7"/>
  <c r="C24" i="7"/>
  <c r="C23" i="7"/>
  <c r="C22" i="7"/>
  <c r="C21" i="7"/>
  <c r="C20" i="7"/>
  <c r="C19" i="7"/>
  <c r="C17" i="7"/>
  <c r="C15" i="7"/>
  <c r="C14" i="7"/>
  <c r="C12" i="7"/>
  <c r="C11" i="7"/>
  <c r="C10" i="7"/>
  <c r="C9" i="7"/>
  <c r="C8" i="7"/>
  <c r="C7" i="7"/>
  <c r="E13" i="7"/>
  <c r="I4" i="4"/>
  <c r="I5" i="4"/>
  <c r="I3" i="4"/>
  <c r="F9" i="3"/>
  <c r="F10" i="3"/>
  <c r="F8" i="3"/>
  <c r="F7" i="3"/>
  <c r="E24" i="7"/>
  <c r="E23" i="7"/>
  <c r="C13" i="7"/>
  <c r="E11" i="7"/>
  <c r="C18" i="7"/>
  <c r="C16" i="7"/>
  <c r="J7" i="2"/>
  <c r="K7" i="2"/>
  <c r="I3" i="2"/>
  <c r="I4" i="2"/>
  <c r="I5" i="2"/>
  <c r="L5" i="2"/>
  <c r="I6" i="2"/>
  <c r="J6" i="2"/>
  <c r="K6" i="2"/>
  <c r="I7" i="2"/>
  <c r="I2" i="2"/>
  <c r="H3" i="2"/>
  <c r="H4" i="2"/>
  <c r="H5" i="2"/>
  <c r="H6" i="2"/>
  <c r="H7" i="2"/>
  <c r="H2" i="2"/>
  <c r="L9" i="2"/>
  <c r="L2" i="2"/>
  <c r="L8" i="2"/>
  <c r="J4" i="2"/>
  <c r="K4" i="2"/>
  <c r="L4" i="2"/>
  <c r="L7" i="2"/>
  <c r="J3" i="2"/>
  <c r="K3" i="2"/>
  <c r="L3" i="2"/>
  <c r="J5" i="2"/>
  <c r="K5" i="2"/>
  <c r="L6" i="2"/>
  <c r="J2" i="2"/>
  <c r="K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<sst xmlns="http://schemas.openxmlformats.org/spreadsheetml/2006/main" count="202" uniqueCount="105">
  <si>
    <t>Reg.No.</t>
  </si>
  <si>
    <t>Name</t>
  </si>
  <si>
    <t>Sub1</t>
  </si>
  <si>
    <t>Sub2</t>
  </si>
  <si>
    <t>Sub3</t>
  </si>
  <si>
    <t>Sub4</t>
  </si>
  <si>
    <t>Sub5</t>
  </si>
  <si>
    <t>TOT</t>
  </si>
  <si>
    <t>AVG.</t>
  </si>
  <si>
    <t>RESULT</t>
  </si>
  <si>
    <t>CLASS</t>
  </si>
  <si>
    <t>RANK</t>
  </si>
  <si>
    <t>Minimum</t>
  </si>
  <si>
    <t>Maximum</t>
  </si>
  <si>
    <t>Mode</t>
  </si>
  <si>
    <t xml:space="preserve">Standard Division </t>
  </si>
  <si>
    <t>MBAA01</t>
  </si>
  <si>
    <t>MBAA02</t>
  </si>
  <si>
    <t>MBAA03</t>
  </si>
  <si>
    <t>MBAA04</t>
  </si>
  <si>
    <t>MBAA05</t>
  </si>
  <si>
    <t>MBAA06</t>
  </si>
  <si>
    <t>Suresh</t>
  </si>
  <si>
    <t>Ganesh</t>
  </si>
  <si>
    <t>Ramesh</t>
  </si>
  <si>
    <t>Rajesh</t>
  </si>
  <si>
    <t>Mahesh</t>
  </si>
  <si>
    <t>Madesh</t>
  </si>
  <si>
    <t>First</t>
  </si>
  <si>
    <t>Next</t>
  </si>
  <si>
    <t>Above</t>
  </si>
  <si>
    <t>A</t>
  </si>
  <si>
    <t>B</t>
  </si>
  <si>
    <t>C</t>
  </si>
  <si>
    <t>Sl.No</t>
  </si>
  <si>
    <t>Customer</t>
  </si>
  <si>
    <t>QTY</t>
  </si>
  <si>
    <t>Amount</t>
  </si>
  <si>
    <t>D</t>
  </si>
  <si>
    <t>ITEM</t>
  </si>
  <si>
    <t>RATE</t>
  </si>
  <si>
    <t>RATING</t>
  </si>
  <si>
    <t>GOOD</t>
  </si>
  <si>
    <t>V.GOOD</t>
  </si>
  <si>
    <t>E</t>
  </si>
  <si>
    <t>F</t>
  </si>
  <si>
    <t>AVERAGE</t>
  </si>
  <si>
    <t>G</t>
  </si>
  <si>
    <t>H</t>
  </si>
  <si>
    <t>I</t>
  </si>
  <si>
    <t>J</t>
  </si>
  <si>
    <t>RATE BELOW 10</t>
  </si>
  <si>
    <t>RATE 11-20</t>
  </si>
  <si>
    <t>RATE 20 - 30</t>
  </si>
  <si>
    <t>RATE ABOVE 30</t>
  </si>
  <si>
    <t>Division</t>
  </si>
  <si>
    <t>Product</t>
  </si>
  <si>
    <t>Units</t>
  </si>
  <si>
    <t>Sales ($)</t>
  </si>
  <si>
    <t>North</t>
  </si>
  <si>
    <t>Processor</t>
  </si>
  <si>
    <t>South</t>
  </si>
  <si>
    <t>East</t>
  </si>
  <si>
    <t>West</t>
  </si>
  <si>
    <t>CPU</t>
  </si>
  <si>
    <t>Keyboard</t>
  </si>
  <si>
    <t>Mouse</t>
  </si>
  <si>
    <t>Row Labels</t>
  </si>
  <si>
    <t>Grand Total</t>
  </si>
  <si>
    <t>Sum of Units</t>
  </si>
  <si>
    <t>Sum of Sales ($)</t>
  </si>
  <si>
    <t>Instituion Name</t>
  </si>
  <si>
    <t>BSMED</t>
  </si>
  <si>
    <t>First Name</t>
  </si>
  <si>
    <t>Last Name</t>
  </si>
  <si>
    <t>Date of Birth</t>
  </si>
  <si>
    <t>Rathnaraj</t>
  </si>
  <si>
    <t>University</t>
  </si>
  <si>
    <t>Bharathiar University</t>
  </si>
  <si>
    <t>Data of Exercise</t>
  </si>
  <si>
    <t>NOW()</t>
  </si>
  <si>
    <t>YEAR(serial_number)</t>
  </si>
  <si>
    <t>DAY(serial_number)</t>
  </si>
  <si>
    <t>DAYS360(start_date;end_date;method)</t>
  </si>
  <si>
    <t>WEEKDAY(serial_number;return_type)</t>
  </si>
  <si>
    <t>DATE(year,month,day)</t>
  </si>
  <si>
    <t>HOUR(serial_number)</t>
  </si>
  <si>
    <t>TODAY()</t>
  </si>
  <si>
    <t>MONTH(serial_number)</t>
  </si>
  <si>
    <t>MINUTE(serial_number)</t>
  </si>
  <si>
    <t>TIME(hour;minute;second)</t>
  </si>
  <si>
    <t>SECOND(serial_number)</t>
  </si>
  <si>
    <t>CONCATENATE(text1;text2,...;textN)</t>
  </si>
  <si>
    <t>RIGHT(text;num_chars)</t>
  </si>
  <si>
    <t>UPPER(text)</t>
  </si>
  <si>
    <t>MID(text;start_num;num_chars)</t>
  </si>
  <si>
    <t>LOWER(text)</t>
  </si>
  <si>
    <t>REPT(text;number_times)</t>
  </si>
  <si>
    <t>LEFT(text;num_chars)</t>
  </si>
  <si>
    <t>LEN(text)</t>
  </si>
  <si>
    <t xml:space="preserve">Narendra </t>
  </si>
  <si>
    <t>MBAA07</t>
  </si>
  <si>
    <t>ABCDEF</t>
  </si>
  <si>
    <t>Values</t>
  </si>
  <si>
    <t xml:space="preserve">Date of Joining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</si>
</sst>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5"/>
      <color theme="1"/>
      <name val="Times New Roman"/>
      <family val="1"/>
    </font>
    <font>
      <sz val="8"/>
      <name val="Calibri"/>
      <family val="2"/>
      <scheme val="minor"/>
    </font>
    <font>
      <sz val="10.5"/>
      <color theme="1"/>
      <name val="Times New Roman"/>
      <family val="1"/>
    </font>
    <font>
      <b/>
      <sz val="13"/>
      <color rgb="FF000000"/>
      <name val="Times New Roman"/>
      <family val="1"/>
    </font>
    <font>
      <sz val="13"/>
      <color rgb="FF000000"/>
      <name val="Times New Roman"/>
      <family val="1"/>
    </font>
    <font>
      <b/>
      <sz val="11"/>
      <color rgb="FF000000"/>
      <name val="Times New Roman"/>
      <family val="1"/>
    </font>
    <font>
      <sz val="11"/>
      <color rgb="FF000000"/>
      <name val="Times New Roman"/>
      <family val="1"/>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38">
    <xf numFmtId="0" fontId="0" fillId="0" borderId="0" xfId="0"/>
    <xf numFmtId="0" fontId="1" fillId="0" borderId="0" xfId="0" applyFont="1"/>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horizontal="center" vertical="center" wrapText="1"/>
    </xf>
    <xf numFmtId="0" fontId="0" fillId="0" borderId="0" xfId="0" applyAlignment="1">
      <alignment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vertical="center"/>
    </xf>
    <xf numFmtId="0" fontId="6" fillId="0" borderId="3" xfId="0" applyFont="1" applyBorder="1" applyAlignment="1">
      <alignment vertical="center"/>
    </xf>
    <xf numFmtId="0" fontId="0" fillId="0" borderId="0" xfId="0"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3" xfId="0" applyFont="1" applyBorder="1" applyAlignment="1">
      <alignment horizontal="center" vertical="center"/>
    </xf>
    <xf numFmtId="0" fontId="8" fillId="0" borderId="4" xfId="0" applyFont="1" applyBorder="1" applyAlignment="1">
      <alignment vertical="center"/>
    </xf>
    <xf numFmtId="0" fontId="8" fillId="0" borderId="5" xfId="0" applyFont="1" applyBorder="1" applyAlignment="1">
      <alignment vertical="center"/>
    </xf>
    <xf numFmtId="0" fontId="8" fillId="0" borderId="5" xfId="0" applyFont="1" applyBorder="1" applyAlignment="1">
      <alignment horizontal="center" vertical="center"/>
    </xf>
    <xf numFmtId="0" fontId="8" fillId="0" borderId="5" xfId="0" applyFont="1" applyBorder="1" applyAlignment="1">
      <alignment horizontal="right" vertical="center"/>
    </xf>
    <xf numFmtId="0" fontId="8" fillId="0" borderId="6" xfId="0" applyFont="1" applyBorder="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22" fontId="0" fillId="0" borderId="0" xfId="0" applyNumberFormat="1"/>
    <xf numFmtId="14" fontId="0" fillId="0" borderId="0" xfId="0" applyNumberFormat="1"/>
    <xf numFmtId="18" fontId="0" fillId="0" borderId="0" xfId="0" applyNumberFormat="1"/>
    <xf numFmtId="10" fontId="0" fillId="0" borderId="0" xfId="0" applyNumberFormat="1"/>
    <xf numFmtId="0" fontId="0" fillId="0" borderId="0" xfId="0" applyAlignment="1">
      <alignment horizontal="center" vertical="center" wrapText="1"/>
    </xf>
    <xf numFmtId="22" fontId="1" fillId="0" borderId="1" xfId="0" applyNumberFormat="1" applyFont="1" applyBorder="1"/>
    <xf numFmtId="0" fontId="1" fillId="0" borderId="1" xfId="0" applyFont="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openxmlformats.org/officeDocument/2006/relationships/pivotCacheDefinition" Target="pivotCache/pivotCacheDefinition1.xml" /><Relationship Id="rId12"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heetMetadata" Target="metadata.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72" refreshedDate="44903.622865740741" createdVersion="3" refreshedVersion="3" minRefreshableVersion="3" recordCount="16" xr:uid="{00000000-000A-0000-FFFF-FFFF0F000000}">
  <cacheSource type="worksheet">
    <worksheetSource ref="B2:E18" sheet="3.5"/>
  </cacheSource>
  <cacheFields count="4">
    <cacheField name="Division" numFmtId="0">
      <sharedItems count="4">
        <s v="North"/>
        <s v="South"/>
        <s v="East"/>
        <s v="West"/>
      </sharedItems>
    </cacheField>
    <cacheField name="Product" numFmtId="0">
      <sharedItems count="4">
        <s v="Processor"/>
        <s v="CPU"/>
        <s v="Keyboard"/>
        <s v="Mouse"/>
      </sharedItems>
    </cacheField>
    <cacheField name="Units" numFmtId="0">
      <sharedItems containsSemiMixedTypes="0" containsString="0" containsNumber="1" containsInteger="1" minValue="9652" maxValue="75000"/>
    </cacheField>
    <cacheField name="Sales ($)" numFmtId="0">
      <sharedItems containsSemiMixedTypes="0" containsString="0" containsNumber="1" containsInteger="1" minValue="28956" maxValue="29894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
  <r>
    <x v="0"/>
    <x v="0"/>
    <n v="12500"/>
    <n v="146289"/>
  </r>
  <r>
    <x v="1"/>
    <x v="0"/>
    <n v="22996"/>
    <n v="298948"/>
  </r>
  <r>
    <x v="2"/>
    <x v="0"/>
    <n v="12356"/>
    <n v="160628"/>
  </r>
  <r>
    <x v="3"/>
    <x v="0"/>
    <n v="11458"/>
    <n v="148954"/>
  </r>
  <r>
    <x v="0"/>
    <x v="1"/>
    <n v="10781"/>
    <n v="172496"/>
  </r>
  <r>
    <x v="1"/>
    <x v="1"/>
    <n v="13256"/>
    <n v="212096"/>
  </r>
  <r>
    <x v="2"/>
    <x v="1"/>
    <n v="14256"/>
    <n v="228096"/>
  </r>
  <r>
    <x v="3"/>
    <x v="1"/>
    <n v="13236"/>
    <n v="211776"/>
  </r>
  <r>
    <x v="0"/>
    <x v="2"/>
    <n v="21325"/>
    <n v="85300"/>
  </r>
  <r>
    <x v="1"/>
    <x v="2"/>
    <n v="33256"/>
    <n v="133024"/>
  </r>
  <r>
    <x v="2"/>
    <x v="2"/>
    <n v="75000"/>
    <n v="182488"/>
  </r>
  <r>
    <x v="3"/>
    <x v="2"/>
    <n v="18251"/>
    <n v="73004"/>
  </r>
  <r>
    <x v="0"/>
    <x v="3"/>
    <n v="14256"/>
    <n v="42768"/>
  </r>
  <r>
    <x v="1"/>
    <x v="3"/>
    <n v="10851"/>
    <n v="32553"/>
  </r>
  <r>
    <x v="2"/>
    <x v="3"/>
    <n v="10856"/>
    <n v="32568"/>
  </r>
  <r>
    <x v="3"/>
    <x v="3"/>
    <n v="9652"/>
    <n v="289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3"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J4:K9" firstHeaderRow="1" firstDataRow="1" firstDataCol="1"/>
  <pivotFields count="4">
    <pivotField showAll="0"/>
    <pivotField axis="axisRow" showAll="0">
      <items count="5">
        <item x="1"/>
        <item x="2"/>
        <item x="3"/>
        <item x="0"/>
        <item t="default"/>
      </items>
    </pivotField>
    <pivotField showAll="0"/>
    <pivotField dataField="1" showAll="0"/>
  </pivotFields>
  <rowFields count="1">
    <field x="1"/>
  </rowFields>
  <rowItems count="5">
    <i>
      <x/>
    </i>
    <i>
      <x v="1"/>
    </i>
    <i>
      <x v="2"/>
    </i>
    <i>
      <x v="3"/>
    </i>
    <i t="grand">
      <x/>
    </i>
  </rowItems>
  <colItems count="1">
    <i/>
  </colItems>
  <dataFields count="1">
    <dataField name="Sum of Sales ($)" fld="3"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2"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G13:H34" firstHeaderRow="1" firstDataRow="1" firstDataCol="1"/>
  <pivotFields count="4">
    <pivotField axis="axisRow" showAll="0">
      <items count="5">
        <item x="2"/>
        <item x="0"/>
        <item x="1"/>
        <item x="3"/>
        <item t="default"/>
      </items>
    </pivotField>
    <pivotField axis="axisRow" showAll="0">
      <items count="5">
        <item x="1"/>
        <item x="2"/>
        <item x="3"/>
        <item x="0"/>
        <item t="default"/>
      </items>
    </pivotField>
    <pivotField showAll="0"/>
    <pivotField dataField="1" showAll="0"/>
  </pivotFields>
  <rowFields count="2">
    <field x="1"/>
    <field x="0"/>
  </rowFields>
  <rowItems count="21">
    <i>
      <x/>
    </i>
    <i r="1">
      <x/>
    </i>
    <i r="1">
      <x v="1"/>
    </i>
    <i r="1">
      <x v="2"/>
    </i>
    <i r="1">
      <x v="3"/>
    </i>
    <i>
      <x v="1"/>
    </i>
    <i r="1">
      <x/>
    </i>
    <i r="1">
      <x v="1"/>
    </i>
    <i r="1">
      <x v="2"/>
    </i>
    <i r="1">
      <x v="3"/>
    </i>
    <i>
      <x v="2"/>
    </i>
    <i r="1">
      <x/>
    </i>
    <i r="1">
      <x v="1"/>
    </i>
    <i r="1">
      <x v="2"/>
    </i>
    <i r="1">
      <x v="3"/>
    </i>
    <i>
      <x v="3"/>
    </i>
    <i r="1">
      <x/>
    </i>
    <i r="1">
      <x v="1"/>
    </i>
    <i r="1">
      <x v="2"/>
    </i>
    <i r="1">
      <x v="3"/>
    </i>
    <i t="grand">
      <x/>
    </i>
  </rowItems>
  <colItems count="1">
    <i/>
  </colItems>
  <dataFields count="1">
    <dataField name="Sum of Sales ($)" fld="3"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G5:H10" firstHeaderRow="1" firstDataRow="1" firstDataCol="1"/>
  <pivotFields count="4">
    <pivotField axis="axisRow" showAll="0">
      <items count="5">
        <item x="2"/>
        <item x="0"/>
        <item x="1"/>
        <item x="3"/>
        <item t="default"/>
      </items>
    </pivotField>
    <pivotField showAll="0"/>
    <pivotField showAll="0"/>
    <pivotField dataField="1" showAll="0"/>
  </pivotFields>
  <rowFields count="1">
    <field x="0"/>
  </rowFields>
  <rowItems count="5">
    <i>
      <x/>
    </i>
    <i>
      <x v="1"/>
    </i>
    <i>
      <x v="2"/>
    </i>
    <i>
      <x v="3"/>
    </i>
    <i t="grand">
      <x/>
    </i>
  </rowItems>
  <colItems count="1">
    <i/>
  </colItems>
  <dataFields count="1">
    <dataField name="Sum of Sales ($)" fld="3"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4" cacheId="0" applyNumberFormats="0" applyBorderFormats="0" applyFontFormats="0" applyPatternFormats="0" applyAlignmentFormats="0" applyWidthHeightFormats="1" dataCaption="Values" updatedVersion="3" minRefreshableVersion="3" showCalcMbrs="0" useAutoFormatting="1" itemPrintTitles="1" createdVersion="3" indent="0" outline="1" outlineData="1" multipleFieldFilters="0">
  <location ref="J15:L37" firstHeaderRow="1" firstDataRow="2" firstDataCol="1"/>
  <pivotFields count="4">
    <pivotField axis="axisRow" showAll="0">
      <items count="5">
        <item x="2"/>
        <item x="0"/>
        <item x="1"/>
        <item x="3"/>
        <item t="default"/>
      </items>
    </pivotField>
    <pivotField axis="axisRow" showAll="0">
      <items count="5">
        <item x="1"/>
        <item x="2"/>
        <item x="3"/>
        <item x="0"/>
        <item t="default"/>
      </items>
    </pivotField>
    <pivotField dataField="1" showAll="0"/>
    <pivotField dataField="1" showAll="0"/>
  </pivotFields>
  <rowFields count="2">
    <field x="0"/>
    <field x="1"/>
  </rowFields>
  <rowItems count="21">
    <i>
      <x/>
    </i>
    <i r="1">
      <x/>
    </i>
    <i r="1">
      <x v="1"/>
    </i>
    <i r="1">
      <x v="2"/>
    </i>
    <i r="1">
      <x v="3"/>
    </i>
    <i>
      <x v="1"/>
    </i>
    <i r="1">
      <x/>
    </i>
    <i r="1">
      <x v="1"/>
    </i>
    <i r="1">
      <x v="2"/>
    </i>
    <i r="1">
      <x v="3"/>
    </i>
    <i>
      <x v="2"/>
    </i>
    <i r="1">
      <x/>
    </i>
    <i r="1">
      <x v="1"/>
    </i>
    <i r="1">
      <x v="2"/>
    </i>
    <i r="1">
      <x v="3"/>
    </i>
    <i>
      <x v="3"/>
    </i>
    <i r="1">
      <x/>
    </i>
    <i r="1">
      <x v="1"/>
    </i>
    <i r="1">
      <x v="2"/>
    </i>
    <i r="1">
      <x v="3"/>
    </i>
    <i t="grand">
      <x/>
    </i>
  </rowItems>
  <colFields count="1">
    <field x="-2"/>
  </colFields>
  <colItems count="2">
    <i>
      <x/>
    </i>
    <i i="1">
      <x v="1"/>
    </i>
  </colItems>
  <dataFields count="2">
    <dataField name="Sum of Units" fld="2" baseField="0" baseItem="0"/>
    <dataField name="Sum of Sales ($)" fld="3"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 /><Relationship Id="rId2" Type="http://schemas.openxmlformats.org/officeDocument/2006/relationships/pivotTable" Target="../pivotTables/pivotTable2.xml" /><Relationship Id="rId1" Type="http://schemas.openxmlformats.org/officeDocument/2006/relationships/pivotTable" Target="../pivotTables/pivotTable1.xml" /><Relationship Id="rId4" Type="http://schemas.openxmlformats.org/officeDocument/2006/relationships/pivotTable" Target="../pivotTables/pivotTable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zoomScale="115" zoomScaleNormal="115" workbookViewId="0">
      <selection activeCell="F16" sqref="F16"/>
    </sheetView>
  </sheetViews>
  <sheetFormatPr defaultRowHeight="15" x14ac:dyDescent="0.2"/>
  <sheetData>
    <row r="1" spans="1:11" x14ac:dyDescent="0.2">
      <c r="B1" s="1">
        <v>1</v>
      </c>
      <c r="C1" s="1">
        <v>2</v>
      </c>
      <c r="D1" s="1">
        <v>3</v>
      </c>
      <c r="E1" s="1">
        <v>4</v>
      </c>
      <c r="F1" s="1">
        <v>5</v>
      </c>
      <c r="G1" s="1">
        <v>6</v>
      </c>
      <c r="H1" s="1">
        <v>7</v>
      </c>
      <c r="I1" s="1">
        <v>8</v>
      </c>
      <c r="J1" s="1">
        <v>9</v>
      </c>
      <c r="K1" s="1">
        <v>10</v>
      </c>
    </row>
    <row r="2" spans="1:11" x14ac:dyDescent="0.2">
      <c r="A2" s="1">
        <v>1</v>
      </c>
      <c r="B2">
        <f>$A2*B$1</f>
        <v>1</v>
      </c>
      <c r="C2">
        <f t="shared" ref="C2:K12" si="0">$A2*C$1</f>
        <v>2</v>
      </c>
      <c r="D2">
        <f t="shared" si="0"/>
        <v>3</v>
      </c>
      <c r="E2">
        <f t="shared" si="0"/>
        <v>4</v>
      </c>
      <c r="F2">
        <f t="shared" si="0"/>
        <v>5</v>
      </c>
      <c r="G2">
        <f t="shared" si="0"/>
        <v>6</v>
      </c>
      <c r="H2">
        <f t="shared" si="0"/>
        <v>7</v>
      </c>
      <c r="I2">
        <f t="shared" si="0"/>
        <v>8</v>
      </c>
      <c r="J2">
        <f t="shared" si="0"/>
        <v>9</v>
      </c>
      <c r="K2">
        <f t="shared" si="0"/>
        <v>10</v>
      </c>
    </row>
    <row r="3" spans="1:11" x14ac:dyDescent="0.2">
      <c r="A3" s="1">
        <v>2</v>
      </c>
      <c r="B3">
        <f t="shared" ref="B3:B12" si="1">$A3*B$1</f>
        <v>2</v>
      </c>
      <c r="C3">
        <f t="shared" si="0"/>
        <v>4</v>
      </c>
      <c r="D3">
        <f t="shared" si="0"/>
        <v>6</v>
      </c>
      <c r="E3">
        <f t="shared" si="0"/>
        <v>8</v>
      </c>
      <c r="F3">
        <f t="shared" si="0"/>
        <v>10</v>
      </c>
      <c r="G3">
        <f t="shared" si="0"/>
        <v>12</v>
      </c>
      <c r="H3">
        <f t="shared" si="0"/>
        <v>14</v>
      </c>
      <c r="I3">
        <f t="shared" si="0"/>
        <v>16</v>
      </c>
      <c r="J3">
        <f t="shared" si="0"/>
        <v>18</v>
      </c>
      <c r="K3">
        <f t="shared" si="0"/>
        <v>20</v>
      </c>
    </row>
    <row r="4" spans="1:11" x14ac:dyDescent="0.2">
      <c r="A4" s="1">
        <v>3</v>
      </c>
      <c r="B4">
        <f t="shared" si="1"/>
        <v>3</v>
      </c>
      <c r="C4">
        <f t="shared" si="0"/>
        <v>6</v>
      </c>
      <c r="D4">
        <f t="shared" si="0"/>
        <v>9</v>
      </c>
      <c r="E4">
        <f t="shared" si="0"/>
        <v>12</v>
      </c>
      <c r="F4">
        <f t="shared" si="0"/>
        <v>15</v>
      </c>
      <c r="G4">
        <f t="shared" si="0"/>
        <v>18</v>
      </c>
      <c r="H4">
        <f t="shared" si="0"/>
        <v>21</v>
      </c>
      <c r="I4">
        <f t="shared" si="0"/>
        <v>24</v>
      </c>
      <c r="J4">
        <f t="shared" si="0"/>
        <v>27</v>
      </c>
      <c r="K4">
        <f t="shared" si="0"/>
        <v>30</v>
      </c>
    </row>
    <row r="5" spans="1:11" x14ac:dyDescent="0.2">
      <c r="A5" s="1">
        <v>4</v>
      </c>
      <c r="B5">
        <f t="shared" si="1"/>
        <v>4</v>
      </c>
      <c r="C5">
        <f t="shared" si="0"/>
        <v>8</v>
      </c>
      <c r="D5">
        <f t="shared" si="0"/>
        <v>12</v>
      </c>
      <c r="E5">
        <f t="shared" si="0"/>
        <v>16</v>
      </c>
      <c r="F5">
        <f t="shared" si="0"/>
        <v>20</v>
      </c>
      <c r="G5">
        <f t="shared" si="0"/>
        <v>24</v>
      </c>
      <c r="H5">
        <f t="shared" si="0"/>
        <v>28</v>
      </c>
      <c r="I5">
        <f t="shared" si="0"/>
        <v>32</v>
      </c>
      <c r="J5">
        <f t="shared" si="0"/>
        <v>36</v>
      </c>
      <c r="K5">
        <f t="shared" si="0"/>
        <v>40</v>
      </c>
    </row>
    <row r="6" spans="1:11" x14ac:dyDescent="0.2">
      <c r="A6" s="1">
        <v>5</v>
      </c>
      <c r="B6">
        <f t="shared" si="1"/>
        <v>5</v>
      </c>
      <c r="C6">
        <f t="shared" si="0"/>
        <v>10</v>
      </c>
      <c r="D6">
        <f t="shared" si="0"/>
        <v>15</v>
      </c>
      <c r="E6">
        <f t="shared" si="0"/>
        <v>20</v>
      </c>
      <c r="F6">
        <f t="shared" si="0"/>
        <v>25</v>
      </c>
      <c r="G6">
        <f t="shared" si="0"/>
        <v>30</v>
      </c>
      <c r="H6">
        <f t="shared" si="0"/>
        <v>35</v>
      </c>
      <c r="I6">
        <f t="shared" si="0"/>
        <v>40</v>
      </c>
      <c r="J6">
        <f t="shared" si="0"/>
        <v>45</v>
      </c>
      <c r="K6">
        <f t="shared" si="0"/>
        <v>50</v>
      </c>
    </row>
    <row r="7" spans="1:11" x14ac:dyDescent="0.2">
      <c r="A7" s="1">
        <v>6</v>
      </c>
      <c r="B7">
        <f t="shared" si="1"/>
        <v>6</v>
      </c>
      <c r="C7">
        <f t="shared" si="0"/>
        <v>12</v>
      </c>
      <c r="D7">
        <f t="shared" si="0"/>
        <v>18</v>
      </c>
      <c r="E7">
        <f t="shared" si="0"/>
        <v>24</v>
      </c>
      <c r="F7">
        <f t="shared" si="0"/>
        <v>30</v>
      </c>
      <c r="G7">
        <f t="shared" si="0"/>
        <v>36</v>
      </c>
      <c r="H7">
        <f t="shared" si="0"/>
        <v>42</v>
      </c>
      <c r="I7">
        <f t="shared" si="0"/>
        <v>48</v>
      </c>
      <c r="J7">
        <f t="shared" si="0"/>
        <v>54</v>
      </c>
      <c r="K7">
        <f t="shared" si="0"/>
        <v>60</v>
      </c>
    </row>
    <row r="8" spans="1:11" x14ac:dyDescent="0.2">
      <c r="A8" s="1">
        <v>7</v>
      </c>
      <c r="B8">
        <f t="shared" si="1"/>
        <v>7</v>
      </c>
      <c r="C8">
        <f t="shared" si="0"/>
        <v>14</v>
      </c>
      <c r="D8">
        <f t="shared" si="0"/>
        <v>21</v>
      </c>
      <c r="E8">
        <f t="shared" si="0"/>
        <v>28</v>
      </c>
      <c r="F8">
        <f t="shared" si="0"/>
        <v>35</v>
      </c>
      <c r="G8">
        <f t="shared" si="0"/>
        <v>42</v>
      </c>
      <c r="H8">
        <f t="shared" si="0"/>
        <v>49</v>
      </c>
      <c r="I8">
        <f t="shared" si="0"/>
        <v>56</v>
      </c>
      <c r="J8">
        <f t="shared" si="0"/>
        <v>63</v>
      </c>
      <c r="K8">
        <f t="shared" si="0"/>
        <v>70</v>
      </c>
    </row>
    <row r="9" spans="1:11" x14ac:dyDescent="0.2">
      <c r="A9" s="1">
        <v>8</v>
      </c>
      <c r="B9">
        <f t="shared" si="1"/>
        <v>8</v>
      </c>
      <c r="C9">
        <f t="shared" si="0"/>
        <v>16</v>
      </c>
      <c r="D9">
        <f t="shared" si="0"/>
        <v>24</v>
      </c>
      <c r="E9">
        <f t="shared" si="0"/>
        <v>32</v>
      </c>
      <c r="F9">
        <f t="shared" si="0"/>
        <v>40</v>
      </c>
      <c r="G9">
        <f t="shared" si="0"/>
        <v>48</v>
      </c>
      <c r="H9">
        <f t="shared" si="0"/>
        <v>56</v>
      </c>
      <c r="I9">
        <f t="shared" si="0"/>
        <v>64</v>
      </c>
      <c r="J9">
        <f t="shared" si="0"/>
        <v>72</v>
      </c>
      <c r="K9">
        <f t="shared" si="0"/>
        <v>80</v>
      </c>
    </row>
    <row r="10" spans="1:11" x14ac:dyDescent="0.2">
      <c r="A10" s="1">
        <v>9</v>
      </c>
      <c r="B10">
        <f t="shared" si="1"/>
        <v>9</v>
      </c>
      <c r="C10">
        <f t="shared" si="0"/>
        <v>18</v>
      </c>
      <c r="D10">
        <f t="shared" si="0"/>
        <v>27</v>
      </c>
      <c r="E10">
        <f t="shared" si="0"/>
        <v>36</v>
      </c>
      <c r="F10">
        <f t="shared" si="0"/>
        <v>45</v>
      </c>
      <c r="G10">
        <f t="shared" si="0"/>
        <v>54</v>
      </c>
      <c r="H10">
        <f t="shared" si="0"/>
        <v>63</v>
      </c>
      <c r="I10">
        <f t="shared" si="0"/>
        <v>72</v>
      </c>
      <c r="J10">
        <f t="shared" si="0"/>
        <v>81</v>
      </c>
      <c r="K10">
        <f t="shared" si="0"/>
        <v>90</v>
      </c>
    </row>
    <row r="11" spans="1:11" x14ac:dyDescent="0.2">
      <c r="A11" s="1">
        <v>10</v>
      </c>
      <c r="B11">
        <f t="shared" si="1"/>
        <v>10</v>
      </c>
      <c r="C11">
        <f t="shared" si="0"/>
        <v>20</v>
      </c>
      <c r="D11">
        <f t="shared" si="0"/>
        <v>30</v>
      </c>
      <c r="E11">
        <f t="shared" si="0"/>
        <v>40</v>
      </c>
      <c r="F11">
        <f t="shared" si="0"/>
        <v>50</v>
      </c>
      <c r="G11">
        <f t="shared" si="0"/>
        <v>60</v>
      </c>
      <c r="H11">
        <f t="shared" si="0"/>
        <v>70</v>
      </c>
      <c r="I11">
        <f t="shared" si="0"/>
        <v>80</v>
      </c>
      <c r="J11">
        <f t="shared" si="0"/>
        <v>90</v>
      </c>
      <c r="K11">
        <f t="shared" si="0"/>
        <v>100</v>
      </c>
    </row>
    <row r="12" spans="1:11" x14ac:dyDescent="0.2">
      <c r="A12" s="1">
        <v>11</v>
      </c>
      <c r="B12">
        <f t="shared" si="1"/>
        <v>11</v>
      </c>
      <c r="C12">
        <f t="shared" si="0"/>
        <v>22</v>
      </c>
      <c r="D12">
        <f t="shared" si="0"/>
        <v>33</v>
      </c>
      <c r="E12">
        <f t="shared" si="0"/>
        <v>44</v>
      </c>
      <c r="F12">
        <f t="shared" si="0"/>
        <v>55</v>
      </c>
      <c r="G12">
        <f t="shared" si="0"/>
        <v>66</v>
      </c>
      <c r="H12">
        <f t="shared" si="0"/>
        <v>77</v>
      </c>
      <c r="I12">
        <f t="shared" si="0"/>
        <v>88</v>
      </c>
      <c r="J12">
        <f t="shared" si="0"/>
        <v>99</v>
      </c>
      <c r="K12">
        <f t="shared" si="0"/>
        <v>110</v>
      </c>
    </row>
    <row r="16" spans="1:11" x14ac:dyDescent="0.2">
      <c r="F16" s="33"/>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topLeftCell="C1" zoomScale="130" zoomScaleNormal="130" workbookViewId="0">
      <selection activeCell="K9" sqref="K9"/>
    </sheetView>
  </sheetViews>
  <sheetFormatPr defaultRowHeight="15" x14ac:dyDescent="0.2"/>
  <cols>
    <col min="1" max="1" width="19.90625" customWidth="1"/>
    <col min="2" max="2" width="23.80859375" customWidth="1"/>
    <col min="3" max="3" width="11.56640625" bestFit="1" customWidth="1"/>
    <col min="11" max="11" width="12.375" bestFit="1" customWidth="1"/>
  </cols>
  <sheetData>
    <row r="1" spans="1:12" x14ac:dyDescent="0.2">
      <c r="A1" s="2" t="s">
        <v>0</v>
      </c>
      <c r="B1" s="2" t="s">
        <v>1</v>
      </c>
      <c r="C1" s="2" t="s">
        <v>2</v>
      </c>
      <c r="D1" s="2" t="s">
        <v>3</v>
      </c>
      <c r="E1" s="2" t="s">
        <v>4</v>
      </c>
      <c r="F1" s="2" t="s">
        <v>5</v>
      </c>
      <c r="G1" s="2" t="s">
        <v>6</v>
      </c>
      <c r="H1" s="2" t="s">
        <v>7</v>
      </c>
      <c r="I1" s="2" t="s">
        <v>8</v>
      </c>
      <c r="J1" s="2" t="s">
        <v>9</v>
      </c>
      <c r="K1" s="2" t="s">
        <v>10</v>
      </c>
      <c r="L1" s="2" t="s">
        <v>11</v>
      </c>
    </row>
    <row r="2" spans="1:12" x14ac:dyDescent="0.2">
      <c r="A2" s="3" t="s">
        <v>16</v>
      </c>
      <c r="B2" s="3" t="s">
        <v>22</v>
      </c>
      <c r="C2" s="3">
        <v>60</v>
      </c>
      <c r="D2" s="3">
        <v>58</v>
      </c>
      <c r="E2" s="3">
        <v>68</v>
      </c>
      <c r="F2" s="3">
        <v>70</v>
      </c>
      <c r="G2" s="3">
        <v>72</v>
      </c>
      <c r="H2" s="2">
        <f>SUM(C2:G2)</f>
        <v>328</v>
      </c>
      <c r="I2" s="2">
        <f>AVERAGE(C2:G2)</f>
        <v>65.599999999999994</v>
      </c>
      <c r="J2" s="3" t="str">
        <f>IF(I2&gt;50,"Pass","Fail")</f>
        <v>Pass</v>
      </c>
      <c r="K2" s="2" t="str">
        <f>IF(J2="Pass",IF(I2&gt;=65,"First Class",IF(I2&gt;=60,"Second Class",IF(I2&gt;=55,"Third Class"))),"Fail")</f>
        <v>First Class</v>
      </c>
      <c r="L2" s="2">
        <f>RANK(I2,I$2:I$9)</f>
        <v>2</v>
      </c>
    </row>
    <row r="3" spans="1:12" x14ac:dyDescent="0.2">
      <c r="A3" s="3" t="s">
        <v>17</v>
      </c>
      <c r="B3" s="3" t="s">
        <v>23</v>
      </c>
      <c r="C3" s="3">
        <v>66</v>
      </c>
      <c r="D3" s="3">
        <v>56</v>
      </c>
      <c r="E3" s="3">
        <v>58</v>
      </c>
      <c r="F3" s="3">
        <v>72</v>
      </c>
      <c r="G3" s="3">
        <v>68</v>
      </c>
      <c r="H3" s="2">
        <f t="shared" ref="H3:H7" si="0">SUM(C3:G3)</f>
        <v>320</v>
      </c>
      <c r="I3" s="2">
        <f t="shared" ref="I3:I9" si="1">AVERAGE(C3:G3)</f>
        <v>64</v>
      </c>
      <c r="J3" s="3" t="str">
        <f t="shared" ref="J3:J7" si="2">IF(I3&gt;50,"Pass","Fail")</f>
        <v>Pass</v>
      </c>
      <c r="K3" s="2" t="str">
        <f t="shared" ref="K3:K7" si="3">IF(J3="Pass",IF(I3&gt;=65,"First Class",IF(I3&gt;=60,"Second Class",IF(I3&gt;=55,"Third Class"))),"Fail")</f>
        <v>Second Class</v>
      </c>
      <c r="L3" s="2">
        <f t="shared" ref="L3:L9" si="4">RANK(I3,I$2:I$9)</f>
        <v>4</v>
      </c>
    </row>
    <row r="4" spans="1:12" x14ac:dyDescent="0.2">
      <c r="A4" s="3" t="s">
        <v>18</v>
      </c>
      <c r="B4" s="3" t="s">
        <v>24</v>
      </c>
      <c r="C4" s="3">
        <v>76</v>
      </c>
      <c r="D4" s="3">
        <v>64</v>
      </c>
      <c r="E4" s="3">
        <v>58</v>
      </c>
      <c r="F4" s="3">
        <v>54</v>
      </c>
      <c r="G4" s="3">
        <v>50</v>
      </c>
      <c r="H4" s="2">
        <f t="shared" si="0"/>
        <v>302</v>
      </c>
      <c r="I4" s="2">
        <f t="shared" si="1"/>
        <v>60.4</v>
      </c>
      <c r="J4" s="3" t="str">
        <f t="shared" si="2"/>
        <v>Pass</v>
      </c>
      <c r="K4" s="2" t="str">
        <f t="shared" si="3"/>
        <v>Second Class</v>
      </c>
      <c r="L4" s="2">
        <f t="shared" si="4"/>
        <v>5</v>
      </c>
    </row>
    <row r="5" spans="1:12" ht="15" customHeight="1" x14ac:dyDescent="0.2">
      <c r="A5" s="3" t="s">
        <v>19</v>
      </c>
      <c r="B5" s="3" t="s">
        <v>25</v>
      </c>
      <c r="C5" s="3">
        <v>66</v>
      </c>
      <c r="D5" s="3">
        <v>68</v>
      </c>
      <c r="E5" s="3">
        <v>68</v>
      </c>
      <c r="F5" s="3">
        <v>74</v>
      </c>
      <c r="G5" s="3">
        <v>70</v>
      </c>
      <c r="H5" s="2">
        <f t="shared" si="0"/>
        <v>346</v>
      </c>
      <c r="I5" s="2">
        <f t="shared" si="1"/>
        <v>69.2</v>
      </c>
      <c r="J5" s="3" t="str">
        <f t="shared" si="2"/>
        <v>Pass</v>
      </c>
      <c r="K5" s="2" t="str">
        <f t="shared" si="3"/>
        <v>First Class</v>
      </c>
      <c r="L5" s="2">
        <f t="shared" si="4"/>
        <v>1</v>
      </c>
    </row>
    <row r="6" spans="1:12" x14ac:dyDescent="0.2">
      <c r="A6" s="3" t="s">
        <v>20</v>
      </c>
      <c r="B6" s="3" t="s">
        <v>26</v>
      </c>
      <c r="C6" s="3">
        <v>50</v>
      </c>
      <c r="D6" s="3">
        <v>62</v>
      </c>
      <c r="E6" s="3">
        <v>22</v>
      </c>
      <c r="F6" s="3">
        <v>23</v>
      </c>
      <c r="G6" s="3">
        <v>66</v>
      </c>
      <c r="H6" s="2">
        <f t="shared" si="0"/>
        <v>223</v>
      </c>
      <c r="I6" s="2">
        <f t="shared" si="1"/>
        <v>44.6</v>
      </c>
      <c r="J6" s="3" t="str">
        <f t="shared" si="2"/>
        <v>Fail</v>
      </c>
      <c r="K6" s="2" t="str">
        <f t="shared" si="3"/>
        <v>Fail</v>
      </c>
      <c r="L6" s="2">
        <f t="shared" si="4"/>
        <v>7</v>
      </c>
    </row>
    <row r="7" spans="1:12" x14ac:dyDescent="0.2">
      <c r="A7" s="3" t="s">
        <v>21</v>
      </c>
      <c r="B7" s="3" t="s">
        <v>27</v>
      </c>
      <c r="C7" s="3">
        <v>66</v>
      </c>
      <c r="D7" s="3">
        <v>54</v>
      </c>
      <c r="E7" s="3">
        <v>66</v>
      </c>
      <c r="F7" s="3">
        <v>50</v>
      </c>
      <c r="G7" s="3">
        <v>62</v>
      </c>
      <c r="H7" s="2">
        <f t="shared" si="0"/>
        <v>298</v>
      </c>
      <c r="I7" s="2">
        <f t="shared" si="1"/>
        <v>59.6</v>
      </c>
      <c r="J7" s="3" t="str">
        <f t="shared" si="2"/>
        <v>Pass</v>
      </c>
      <c r="K7" s="2" t="str">
        <f t="shared" si="3"/>
        <v>Third Class</v>
      </c>
      <c r="L7" s="2">
        <f t="shared" si="4"/>
        <v>6</v>
      </c>
    </row>
    <row r="8" spans="1:12" x14ac:dyDescent="0.2">
      <c r="A8" s="3" t="s">
        <v>101</v>
      </c>
      <c r="B8" s="3" t="s">
        <v>102</v>
      </c>
      <c r="C8" s="3">
        <v>75</v>
      </c>
      <c r="D8" s="3">
        <v>84</v>
      </c>
      <c r="E8" s="3">
        <v>50</v>
      </c>
      <c r="F8" s="3">
        <v>52</v>
      </c>
      <c r="G8" s="3">
        <v>60</v>
      </c>
      <c r="H8" s="2">
        <f>SUM(C8:G8)</f>
        <v>321</v>
      </c>
      <c r="I8" s="2">
        <f t="shared" si="1"/>
        <v>64.2</v>
      </c>
      <c r="J8" s="3" t="str">
        <f>IF(I8&gt;=50,"Pass","Fail")</f>
        <v>Pass</v>
      </c>
      <c r="K8" s="2" t="str">
        <f>IF(J8="Pass",IF(I8&gt;=65,"First Class",IF(I8&gt;=60,"Second Class",IF(I8&gt;=55,"Third Class"))),"Fail")</f>
        <v>Second Class</v>
      </c>
      <c r="L8" s="2">
        <f t="shared" si="4"/>
        <v>3</v>
      </c>
    </row>
    <row r="9" spans="1:12" x14ac:dyDescent="0.2">
      <c r="A9" s="3"/>
      <c r="B9" s="3"/>
      <c r="C9" s="3">
        <v>25</v>
      </c>
      <c r="D9" s="3">
        <v>24</v>
      </c>
      <c r="E9" s="3">
        <v>20</v>
      </c>
      <c r="F9" s="3">
        <v>26</v>
      </c>
      <c r="G9" s="3">
        <v>30</v>
      </c>
      <c r="H9" s="2">
        <f>SUM(C9:G9)</f>
        <v>125</v>
      </c>
      <c r="I9" s="2">
        <f t="shared" si="1"/>
        <v>25</v>
      </c>
      <c r="J9" s="3" t="str">
        <f>IF(I9&gt;=50,"Pass","Fail")</f>
        <v>Fail</v>
      </c>
      <c r="K9" s="2" t="str">
        <f>IF(J9="Pass",IF(I9&gt;=65,"First Class",IF(I9&gt;=60,"Second Class",IF(I9&gt;=55,"Third Class"))),"Fail")</f>
        <v>Fail</v>
      </c>
      <c r="L9" s="2">
        <f t="shared" si="4"/>
        <v>8</v>
      </c>
    </row>
    <row r="10" spans="1:12" x14ac:dyDescent="0.2">
      <c r="A10" s="4" t="s">
        <v>12</v>
      </c>
      <c r="B10" s="4"/>
      <c r="C10" s="4">
        <f>MIN(C2:C9)</f>
        <v>25</v>
      </c>
      <c r="D10" s="4">
        <f t="shared" ref="D10:G10" si="5">MIN(D2:D9)</f>
        <v>24</v>
      </c>
      <c r="E10" s="4">
        <f t="shared" si="5"/>
        <v>20</v>
      </c>
      <c r="F10" s="4">
        <f t="shared" si="5"/>
        <v>23</v>
      </c>
      <c r="G10" s="4">
        <f t="shared" si="5"/>
        <v>30</v>
      </c>
      <c r="H10" s="4"/>
      <c r="I10" s="4"/>
      <c r="J10" s="4"/>
      <c r="K10" s="4"/>
      <c r="L10" s="4"/>
    </row>
    <row r="11" spans="1:12" ht="27.75" customHeight="1" x14ac:dyDescent="0.2">
      <c r="A11" s="4" t="s">
        <v>13</v>
      </c>
      <c r="B11" s="4"/>
      <c r="C11" s="4">
        <f>MAX(C2:C9)</f>
        <v>76</v>
      </c>
      <c r="D11" s="4">
        <f t="shared" ref="D11:G11" si="6">MAX(D2:D9)</f>
        <v>84</v>
      </c>
      <c r="E11" s="4">
        <f t="shared" si="6"/>
        <v>68</v>
      </c>
      <c r="F11" s="4">
        <f t="shared" si="6"/>
        <v>74</v>
      </c>
      <c r="G11" s="4">
        <f t="shared" si="6"/>
        <v>72</v>
      </c>
      <c r="H11" s="4"/>
      <c r="I11" s="4"/>
      <c r="J11" s="4"/>
      <c r="K11" s="4"/>
      <c r="L11" s="4"/>
    </row>
    <row r="12" spans="1:12" x14ac:dyDescent="0.2">
      <c r="A12" s="4" t="s">
        <v>14</v>
      </c>
      <c r="B12" s="4"/>
      <c r="C12" s="4">
        <f>MODE(C2:C9)</f>
        <v>66</v>
      </c>
      <c r="D12" s="4" t="e">
        <f t="shared" ref="D12:G12" si="7">MODE(D2:D9)</f>
        <v>#N/A</v>
      </c>
      <c r="E12" s="4">
        <f t="shared" si="7"/>
        <v>68</v>
      </c>
      <c r="F12" s="4" t="e">
        <f t="shared" si="7"/>
        <v>#N/A</v>
      </c>
      <c r="G12" s="4" t="e">
        <f t="shared" si="7"/>
        <v>#N/A</v>
      </c>
      <c r="H12" s="4"/>
      <c r="I12" s="4"/>
      <c r="J12" s="4"/>
      <c r="K12" s="4"/>
      <c r="L12" s="4"/>
    </row>
    <row r="13" spans="1:12" ht="27.75" customHeight="1" x14ac:dyDescent="0.2">
      <c r="A13" s="4" t="s">
        <v>15</v>
      </c>
      <c r="B13" s="4"/>
      <c r="C13" s="4">
        <f>STDEV(C2:C9)</f>
        <v>16.527034130262368</v>
      </c>
      <c r="D13" s="4">
        <f t="shared" ref="D13:G13" si="8">STDEV(D2:D9)</f>
        <v>16.900972076861649</v>
      </c>
      <c r="E13" s="4">
        <f t="shared" si="8"/>
        <v>19.652335375580321</v>
      </c>
      <c r="F13" s="4">
        <f t="shared" si="8"/>
        <v>19.747965537167186</v>
      </c>
      <c r="G13" s="4">
        <f t="shared" si="8"/>
        <v>13.874436925511608</v>
      </c>
      <c r="H13" s="4"/>
      <c r="I13" s="4"/>
      <c r="J13" s="4"/>
      <c r="K13" s="4"/>
      <c r="L13" s="4"/>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15"/>
  <sheetViews>
    <sheetView zoomScale="145" zoomScaleNormal="145" workbookViewId="0">
      <selection activeCell="I10" sqref="I10"/>
    </sheetView>
  </sheetViews>
  <sheetFormatPr defaultRowHeight="15" x14ac:dyDescent="0.2"/>
  <cols>
    <col min="4" max="4" width="11.296875" customWidth="1"/>
  </cols>
  <sheetData>
    <row r="2" spans="2:9" x14ac:dyDescent="0.2">
      <c r="B2" s="6" t="s">
        <v>28</v>
      </c>
      <c r="C2" s="7">
        <v>1500</v>
      </c>
      <c r="D2" s="7">
        <v>23</v>
      </c>
      <c r="E2" s="9"/>
      <c r="F2" s="9"/>
    </row>
    <row r="3" spans="2:9" x14ac:dyDescent="0.2">
      <c r="B3" s="6" t="s">
        <v>29</v>
      </c>
      <c r="C3" s="7">
        <v>2500</v>
      </c>
      <c r="D3" s="7">
        <v>20</v>
      </c>
      <c r="E3" s="9"/>
      <c r="F3" s="9"/>
    </row>
    <row r="4" spans="2:9" x14ac:dyDescent="0.2">
      <c r="B4" s="6" t="s">
        <v>30</v>
      </c>
      <c r="C4" s="7">
        <v>4000</v>
      </c>
      <c r="D4" s="7">
        <v>15</v>
      </c>
      <c r="E4" s="9"/>
      <c r="F4" s="9"/>
    </row>
    <row r="5" spans="2:9" x14ac:dyDescent="0.2">
      <c r="B5" s="9"/>
      <c r="C5" s="9"/>
      <c r="D5" s="9"/>
      <c r="E5" s="9"/>
      <c r="F5" s="9"/>
    </row>
    <row r="6" spans="2:9" x14ac:dyDescent="0.2">
      <c r="B6" s="9"/>
      <c r="C6" s="8" t="s">
        <v>34</v>
      </c>
      <c r="D6" s="8" t="s">
        <v>35</v>
      </c>
      <c r="E6" s="8" t="s">
        <v>36</v>
      </c>
      <c r="F6" s="8" t="s">
        <v>37</v>
      </c>
    </row>
    <row r="7" spans="2:9" x14ac:dyDescent="0.2">
      <c r="B7" s="9"/>
      <c r="C7" s="8">
        <v>1</v>
      </c>
      <c r="D7" s="8" t="s">
        <v>31</v>
      </c>
      <c r="E7" s="8">
        <v>1500</v>
      </c>
      <c r="F7" s="8">
        <f>IF(E7&lt;=1500,E7*D$2,IF(E7&lt;=2500,E7*D$3,IF(E7&gt;4000,E7*D$4)))</f>
        <v>34500</v>
      </c>
    </row>
    <row r="8" spans="2:9" x14ac:dyDescent="0.2">
      <c r="B8" s="9"/>
      <c r="C8" s="8">
        <v>2</v>
      </c>
      <c r="D8" s="8" t="s">
        <v>32</v>
      </c>
      <c r="E8" s="8">
        <v>2750</v>
      </c>
      <c r="F8" s="8">
        <f>IF(E8&lt;=1500,E8*D$2,IF(E8&gt;=2500,E8*D$3,IF(E8&gt;4000,E8*D$4)))</f>
        <v>55000</v>
      </c>
    </row>
    <row r="9" spans="2:9" x14ac:dyDescent="0.2">
      <c r="B9" s="9"/>
      <c r="C9" s="8">
        <v>3</v>
      </c>
      <c r="D9" s="8" t="s">
        <v>33</v>
      </c>
      <c r="E9" s="8">
        <v>4500</v>
      </c>
      <c r="F9" s="8">
        <f t="shared" ref="F9:F10" si="0">IF(E9&lt;=1500,E9*D$2,IF(E9&gt;=2500,E9*D$3,IF(E9&gt;4000,E9*D$4)))</f>
        <v>90000</v>
      </c>
    </row>
    <row r="10" spans="2:9" x14ac:dyDescent="0.2">
      <c r="B10" s="9"/>
      <c r="C10" s="8">
        <v>4</v>
      </c>
      <c r="D10" s="8" t="s">
        <v>38</v>
      </c>
      <c r="E10" s="8">
        <v>2780</v>
      </c>
      <c r="F10" s="8">
        <f t="shared" si="0"/>
        <v>55600</v>
      </c>
      <c r="H10">
        <v>2400</v>
      </c>
      <c r="I10">
        <f>H10*15</f>
        <v>36000</v>
      </c>
    </row>
    <row r="11" spans="2:9" x14ac:dyDescent="0.2">
      <c r="C11" s="8">
        <v>5</v>
      </c>
      <c r="D11" s="8" t="s">
        <v>44</v>
      </c>
      <c r="E11" s="8">
        <v>2415</v>
      </c>
      <c r="F11" s="5">
        <f>IF(E11&lt;=1500,E11*D$2,IF(E11&lt;=2500,E11*D$3,IF(E11&gt;=4000,E11*D$4)))</f>
        <v>48300</v>
      </c>
    </row>
    <row r="12" spans="2:9" x14ac:dyDescent="0.2">
      <c r="C12" s="8">
        <v>6</v>
      </c>
      <c r="D12" s="8" t="s">
        <v>45</v>
      </c>
      <c r="E12" s="8">
        <v>20</v>
      </c>
      <c r="F12" s="5">
        <f>IF(E12&lt;=1500,E12*D$2,IF(E12&lt;=2500,E12*D$3,IF(E12&gt;=4000,E12*D$4)))</f>
        <v>460</v>
      </c>
    </row>
    <row r="14" spans="2:9" x14ac:dyDescent="0.2">
      <c r="E14" s="34">
        <v>5873</v>
      </c>
      <c r="F14">
        <f>IF(E14&lt;=1500,E14*D$2,IF(E14&lt;=2500,E14*D$3,IF(E14&gt;=4000,E14*D$4)))</f>
        <v>88095</v>
      </c>
    </row>
    <row r="15" spans="2:9" x14ac:dyDescent="0.2">
      <c r="E15" s="34">
        <v>2400</v>
      </c>
      <c r="F15">
        <f>IF(E15&lt;=1500,E15*D$2,IF(E15&lt;=2500,E15*D$3,IF(E15&gt;=4000,E15*D$4)))</f>
        <v>48000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2"/>
  <sheetViews>
    <sheetView workbookViewId="0">
      <selection activeCell="H19" sqref="H19"/>
    </sheetView>
  </sheetViews>
  <sheetFormatPr defaultRowHeight="15" x14ac:dyDescent="0.2"/>
  <cols>
    <col min="3" max="3" width="7.53125" bestFit="1" customWidth="1"/>
    <col min="4" max="4" width="12.10546875" bestFit="1" customWidth="1"/>
    <col min="7" max="7" width="19.50390625" bestFit="1" customWidth="1"/>
    <col min="8" max="8" width="9.953125" customWidth="1"/>
    <col min="9" max="9" width="10.35546875" bestFit="1" customWidth="1"/>
  </cols>
  <sheetData>
    <row r="1" spans="2:10" ht="15.75" thickBot="1" x14ac:dyDescent="0.25"/>
    <row r="2" spans="2:10" ht="17.25" thickBot="1" x14ac:dyDescent="0.25">
      <c r="B2" s="10" t="s">
        <v>39</v>
      </c>
      <c r="C2" s="11" t="s">
        <v>40</v>
      </c>
      <c r="D2" s="11" t="s">
        <v>41</v>
      </c>
    </row>
    <row r="3" spans="2:10" ht="17.25" thickBot="1" x14ac:dyDescent="0.25">
      <c r="B3" s="12" t="s">
        <v>31</v>
      </c>
      <c r="C3" s="13">
        <v>18</v>
      </c>
      <c r="D3" s="13" t="s">
        <v>42</v>
      </c>
      <c r="G3" s="14" t="s">
        <v>42</v>
      </c>
      <c r="H3" s="15">
        <f>COUNTIF(D$3:D$12,G3)</f>
        <v>5</v>
      </c>
      <c r="I3">
        <f>SUMIF(D3:D12,G3,C3:C12)</f>
        <v>111</v>
      </c>
      <c r="J3" s="16">
        <f>SUMIF(D3:D12,G3,C3:C12)</f>
        <v>111</v>
      </c>
    </row>
    <row r="4" spans="2:10" ht="17.25" thickBot="1" x14ac:dyDescent="0.25">
      <c r="B4" s="12" t="s">
        <v>32</v>
      </c>
      <c r="C4" s="13">
        <v>21</v>
      </c>
      <c r="D4" s="13" t="s">
        <v>43</v>
      </c>
      <c r="G4" s="17" t="s">
        <v>43</v>
      </c>
      <c r="H4" s="15">
        <f t="shared" ref="H4:H5" si="0">COUNTIF(D$3:D$12,G4)</f>
        <v>4</v>
      </c>
      <c r="I4">
        <f t="shared" ref="I4:I5" si="1">SUMIF(D4:D13,G4,C4:C13)</f>
        <v>101</v>
      </c>
      <c r="J4" s="16">
        <f t="shared" ref="J4:J5" si="2">SUMIF(D4:D13,G4,C4:C13)</f>
        <v>101</v>
      </c>
    </row>
    <row r="5" spans="2:10" ht="17.25" thickBot="1" x14ac:dyDescent="0.25">
      <c r="B5" s="12" t="s">
        <v>33</v>
      </c>
      <c r="C5" s="13">
        <v>7</v>
      </c>
      <c r="D5" s="13" t="s">
        <v>42</v>
      </c>
      <c r="G5" s="17" t="s">
        <v>46</v>
      </c>
      <c r="H5" s="15">
        <f t="shared" si="0"/>
        <v>1</v>
      </c>
      <c r="I5">
        <f t="shared" si="1"/>
        <v>32</v>
      </c>
      <c r="J5" s="16">
        <f t="shared" si="2"/>
        <v>32</v>
      </c>
    </row>
    <row r="6" spans="2:10" ht="17.25" thickBot="1" x14ac:dyDescent="0.25">
      <c r="B6" s="12" t="s">
        <v>38</v>
      </c>
      <c r="C6" s="13">
        <v>5</v>
      </c>
      <c r="D6" s="13" t="s">
        <v>43</v>
      </c>
      <c r="G6" s="16"/>
      <c r="H6" s="16"/>
      <c r="I6" s="16"/>
      <c r="J6" s="16"/>
    </row>
    <row r="7" spans="2:10" ht="17.25" thickBot="1" x14ac:dyDescent="0.25">
      <c r="B7" s="12" t="s">
        <v>44</v>
      </c>
      <c r="C7" s="13">
        <v>27</v>
      </c>
      <c r="D7" s="13" t="s">
        <v>42</v>
      </c>
      <c r="G7" s="16"/>
      <c r="H7" s="16"/>
      <c r="I7" s="16"/>
      <c r="J7" s="16"/>
    </row>
    <row r="8" spans="2:10" ht="17.25" thickBot="1" x14ac:dyDescent="0.25">
      <c r="B8" s="12" t="s">
        <v>45</v>
      </c>
      <c r="C8" s="13">
        <v>32</v>
      </c>
      <c r="D8" s="13" t="s">
        <v>46</v>
      </c>
      <c r="G8" s="14" t="s">
        <v>51</v>
      </c>
      <c r="H8" s="15">
        <v>10</v>
      </c>
      <c r="I8" s="15" cm="1">
        <f t="array" ref="I8:I12">FREQUENCY(C3:C12,H8:H11)</f>
        <v>2</v>
      </c>
      <c r="J8" s="15"/>
    </row>
    <row r="9" spans="2:10" ht="17.25" thickBot="1" x14ac:dyDescent="0.25">
      <c r="B9" s="12" t="s">
        <v>47</v>
      </c>
      <c r="C9" s="13">
        <v>36</v>
      </c>
      <c r="D9" s="13" t="s">
        <v>42</v>
      </c>
      <c r="G9" s="17" t="s">
        <v>52</v>
      </c>
      <c r="H9" s="18">
        <v>20</v>
      </c>
      <c r="I9" s="15">
        <v>1</v>
      </c>
      <c r="J9" s="15"/>
    </row>
    <row r="10" spans="2:10" ht="17.25" thickBot="1" x14ac:dyDescent="0.25">
      <c r="B10" s="12" t="s">
        <v>48</v>
      </c>
      <c r="C10" s="13">
        <v>39</v>
      </c>
      <c r="D10" s="13" t="s">
        <v>43</v>
      </c>
      <c r="G10" s="17" t="s">
        <v>53</v>
      </c>
      <c r="H10" s="18">
        <v>30</v>
      </c>
      <c r="I10" s="15">
        <v>3</v>
      </c>
      <c r="J10" s="15"/>
    </row>
    <row r="11" spans="2:10" ht="17.25" thickBot="1" x14ac:dyDescent="0.25">
      <c r="B11" s="12" t="s">
        <v>49</v>
      </c>
      <c r="C11" s="13">
        <v>36</v>
      </c>
      <c r="D11" s="13" t="s">
        <v>43</v>
      </c>
      <c r="G11" s="17" t="s">
        <v>54</v>
      </c>
      <c r="H11" s="18">
        <v>40</v>
      </c>
      <c r="I11" s="15">
        <v>4</v>
      </c>
      <c r="J11" s="15"/>
    </row>
    <row r="12" spans="2:10" ht="17.25" thickBot="1" x14ac:dyDescent="0.25">
      <c r="B12" s="12" t="s">
        <v>50</v>
      </c>
      <c r="C12" s="13">
        <v>23</v>
      </c>
      <c r="D12" s="13" t="s">
        <v>42</v>
      </c>
      <c r="I1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37"/>
  <sheetViews>
    <sheetView topLeftCell="A7" workbookViewId="0">
      <selection activeCell="K19" sqref="K19"/>
    </sheetView>
  </sheetViews>
  <sheetFormatPr defaultRowHeight="15" x14ac:dyDescent="0.2"/>
  <cols>
    <col min="7" max="7" width="13.1796875" customWidth="1"/>
    <col min="8" max="8" width="15.19921875" bestFit="1" customWidth="1"/>
    <col min="9" max="9" width="6.3203125" customWidth="1"/>
    <col min="10" max="10" width="13.1796875" customWidth="1"/>
    <col min="11" max="11" width="15.19921875" customWidth="1"/>
    <col min="12" max="12" width="15.19921875" bestFit="1" customWidth="1"/>
  </cols>
  <sheetData>
    <row r="1" spans="2:12" ht="15.75" thickBot="1" x14ac:dyDescent="0.25"/>
    <row r="2" spans="2:12" ht="15.75" thickBot="1" x14ac:dyDescent="0.25">
      <c r="B2" s="19" t="s">
        <v>55</v>
      </c>
      <c r="C2" s="20" t="s">
        <v>56</v>
      </c>
      <c r="D2" s="21" t="s">
        <v>57</v>
      </c>
      <c r="E2" s="21" t="s">
        <v>58</v>
      </c>
    </row>
    <row r="3" spans="2:12" ht="15.75" thickBot="1" x14ac:dyDescent="0.25">
      <c r="B3" s="22" t="s">
        <v>59</v>
      </c>
      <c r="C3" s="23" t="s">
        <v>60</v>
      </c>
      <c r="D3" s="24">
        <v>12500</v>
      </c>
      <c r="E3" s="25">
        <v>146289</v>
      </c>
    </row>
    <row r="4" spans="2:12" x14ac:dyDescent="0.2">
      <c r="B4" s="26" t="s">
        <v>61</v>
      </c>
      <c r="C4" s="26" t="s">
        <v>60</v>
      </c>
      <c r="D4" s="26">
        <v>22996</v>
      </c>
      <c r="E4" s="26">
        <v>298948</v>
      </c>
      <c r="J4" s="27" t="s">
        <v>67</v>
      </c>
      <c r="K4" t="s">
        <v>70</v>
      </c>
    </row>
    <row r="5" spans="2:12" ht="15.75" thickBot="1" x14ac:dyDescent="0.25">
      <c r="B5" s="22" t="s">
        <v>62</v>
      </c>
      <c r="C5" s="23" t="s">
        <v>60</v>
      </c>
      <c r="D5" s="24">
        <v>12356</v>
      </c>
      <c r="E5" s="25">
        <v>160628</v>
      </c>
      <c r="G5" s="27" t="s">
        <v>67</v>
      </c>
      <c r="H5" t="s">
        <v>70</v>
      </c>
      <c r="J5" s="28" t="s">
        <v>64</v>
      </c>
      <c r="K5">
        <v>824464</v>
      </c>
    </row>
    <row r="6" spans="2:12" ht="15.75" thickBot="1" x14ac:dyDescent="0.25">
      <c r="B6" s="22" t="s">
        <v>63</v>
      </c>
      <c r="C6" s="23" t="s">
        <v>60</v>
      </c>
      <c r="D6" s="24">
        <v>11458</v>
      </c>
      <c r="E6" s="25">
        <v>148954</v>
      </c>
      <c r="G6" s="28" t="s">
        <v>62</v>
      </c>
      <c r="H6">
        <v>603780</v>
      </c>
      <c r="J6" s="28" t="s">
        <v>65</v>
      </c>
      <c r="K6">
        <v>473816</v>
      </c>
    </row>
    <row r="7" spans="2:12" ht="15.75" thickBot="1" x14ac:dyDescent="0.25">
      <c r="B7" s="22" t="s">
        <v>59</v>
      </c>
      <c r="C7" s="23" t="s">
        <v>64</v>
      </c>
      <c r="D7" s="24">
        <v>10781</v>
      </c>
      <c r="E7" s="25">
        <v>172496</v>
      </c>
      <c r="G7" s="28" t="s">
        <v>59</v>
      </c>
      <c r="H7">
        <v>446853</v>
      </c>
      <c r="J7" s="28" t="s">
        <v>66</v>
      </c>
      <c r="K7">
        <v>136845</v>
      </c>
    </row>
    <row r="8" spans="2:12" ht="15.75" thickBot="1" x14ac:dyDescent="0.25">
      <c r="B8" s="22" t="s">
        <v>61</v>
      </c>
      <c r="C8" s="23" t="s">
        <v>64</v>
      </c>
      <c r="D8" s="24">
        <v>13256</v>
      </c>
      <c r="E8" s="25">
        <v>212096</v>
      </c>
      <c r="G8" s="28" t="s">
        <v>61</v>
      </c>
      <c r="H8">
        <v>676621</v>
      </c>
      <c r="J8" s="28" t="s">
        <v>60</v>
      </c>
      <c r="K8">
        <v>754819</v>
      </c>
    </row>
    <row r="9" spans="2:12" ht="15.75" thickBot="1" x14ac:dyDescent="0.25">
      <c r="B9" s="22" t="s">
        <v>62</v>
      </c>
      <c r="C9" s="23" t="s">
        <v>64</v>
      </c>
      <c r="D9" s="24">
        <v>14256</v>
      </c>
      <c r="E9" s="25">
        <v>228096</v>
      </c>
      <c r="G9" s="28" t="s">
        <v>63</v>
      </c>
      <c r="H9">
        <v>462690</v>
      </c>
      <c r="J9" s="28" t="s">
        <v>68</v>
      </c>
      <c r="K9">
        <v>2189944</v>
      </c>
    </row>
    <row r="10" spans="2:12" ht="15.75" thickBot="1" x14ac:dyDescent="0.25">
      <c r="B10" s="22" t="s">
        <v>63</v>
      </c>
      <c r="C10" s="23" t="s">
        <v>64</v>
      </c>
      <c r="D10" s="24">
        <v>13236</v>
      </c>
      <c r="E10" s="25">
        <v>211776</v>
      </c>
      <c r="G10" s="28" t="s">
        <v>68</v>
      </c>
      <c r="H10">
        <v>2189944</v>
      </c>
    </row>
    <row r="11" spans="2:12" ht="15.75" thickBot="1" x14ac:dyDescent="0.25">
      <c r="B11" s="22" t="s">
        <v>59</v>
      </c>
      <c r="C11" s="23" t="s">
        <v>65</v>
      </c>
      <c r="D11" s="24">
        <v>21325</v>
      </c>
      <c r="E11" s="25">
        <v>85300</v>
      </c>
    </row>
    <row r="12" spans="2:12" ht="15.75" thickBot="1" x14ac:dyDescent="0.25">
      <c r="B12" s="22" t="s">
        <v>61</v>
      </c>
      <c r="C12" s="23" t="s">
        <v>65</v>
      </c>
      <c r="D12" s="24">
        <v>33256</v>
      </c>
      <c r="E12" s="25">
        <v>133024</v>
      </c>
    </row>
    <row r="13" spans="2:12" ht="15.75" thickBot="1" x14ac:dyDescent="0.25">
      <c r="B13" s="22" t="s">
        <v>62</v>
      </c>
      <c r="C13" s="23" t="s">
        <v>65</v>
      </c>
      <c r="D13" s="24">
        <v>75000</v>
      </c>
      <c r="E13" s="25">
        <v>182488</v>
      </c>
      <c r="G13" s="27" t="s">
        <v>67</v>
      </c>
      <c r="H13" t="s">
        <v>70</v>
      </c>
    </row>
    <row r="14" spans="2:12" ht="15.75" thickBot="1" x14ac:dyDescent="0.25">
      <c r="B14" s="22" t="s">
        <v>63</v>
      </c>
      <c r="C14" s="23" t="s">
        <v>65</v>
      </c>
      <c r="D14" s="24">
        <v>18251</v>
      </c>
      <c r="E14" s="25">
        <v>73004</v>
      </c>
      <c r="G14" s="28" t="s">
        <v>64</v>
      </c>
      <c r="H14">
        <v>824464</v>
      </c>
    </row>
    <row r="15" spans="2:12" ht="15.75" thickBot="1" x14ac:dyDescent="0.25">
      <c r="B15" s="22" t="s">
        <v>59</v>
      </c>
      <c r="C15" s="23" t="s">
        <v>66</v>
      </c>
      <c r="D15" s="24">
        <v>14256</v>
      </c>
      <c r="E15" s="25">
        <v>42768</v>
      </c>
      <c r="G15" s="29" t="s">
        <v>62</v>
      </c>
      <c r="H15">
        <v>228096</v>
      </c>
      <c r="K15" s="27" t="s">
        <v>103</v>
      </c>
    </row>
    <row r="16" spans="2:12" ht="15.75" thickBot="1" x14ac:dyDescent="0.25">
      <c r="B16" s="22" t="s">
        <v>61</v>
      </c>
      <c r="C16" s="23" t="s">
        <v>66</v>
      </c>
      <c r="D16" s="24">
        <v>10851</v>
      </c>
      <c r="E16" s="25">
        <v>32553</v>
      </c>
      <c r="G16" s="29" t="s">
        <v>59</v>
      </c>
      <c r="H16">
        <v>172496</v>
      </c>
      <c r="J16" s="27" t="s">
        <v>67</v>
      </c>
      <c r="K16" t="s">
        <v>69</v>
      </c>
      <c r="L16" t="s">
        <v>70</v>
      </c>
    </row>
    <row r="17" spans="2:12" ht="15.75" thickBot="1" x14ac:dyDescent="0.25">
      <c r="B17" s="22" t="s">
        <v>62</v>
      </c>
      <c r="C17" s="23" t="s">
        <v>66</v>
      </c>
      <c r="D17" s="24">
        <v>10856</v>
      </c>
      <c r="E17" s="25">
        <v>32568</v>
      </c>
      <c r="G17" s="29" t="s">
        <v>61</v>
      </c>
      <c r="H17">
        <v>212096</v>
      </c>
      <c r="J17" s="28" t="s">
        <v>62</v>
      </c>
      <c r="K17">
        <v>112468</v>
      </c>
      <c r="L17">
        <v>603780</v>
      </c>
    </row>
    <row r="18" spans="2:12" ht="15.75" thickBot="1" x14ac:dyDescent="0.25">
      <c r="B18" s="22" t="s">
        <v>63</v>
      </c>
      <c r="C18" s="23" t="s">
        <v>66</v>
      </c>
      <c r="D18" s="24">
        <v>9652</v>
      </c>
      <c r="E18" s="25">
        <v>28956</v>
      </c>
      <c r="G18" s="29" t="s">
        <v>63</v>
      </c>
      <c r="H18">
        <v>211776</v>
      </c>
      <c r="J18" s="29" t="s">
        <v>64</v>
      </c>
      <c r="K18">
        <v>14256</v>
      </c>
      <c r="L18">
        <v>228096</v>
      </c>
    </row>
    <row r="19" spans="2:12" x14ac:dyDescent="0.2">
      <c r="G19" s="28" t="s">
        <v>65</v>
      </c>
      <c r="H19">
        <v>473816</v>
      </c>
      <c r="J19" s="29" t="s">
        <v>65</v>
      </c>
      <c r="K19">
        <v>75000</v>
      </c>
      <c r="L19">
        <v>182488</v>
      </c>
    </row>
    <row r="20" spans="2:12" x14ac:dyDescent="0.2">
      <c r="G20" s="29" t="s">
        <v>62</v>
      </c>
      <c r="H20">
        <v>182488</v>
      </c>
      <c r="J20" s="29" t="s">
        <v>66</v>
      </c>
      <c r="K20">
        <v>10856</v>
      </c>
      <c r="L20">
        <v>32568</v>
      </c>
    </row>
    <row r="21" spans="2:12" x14ac:dyDescent="0.2">
      <c r="G21" s="29" t="s">
        <v>59</v>
      </c>
      <c r="H21">
        <v>85300</v>
      </c>
      <c r="J21" s="29" t="s">
        <v>60</v>
      </c>
      <c r="K21">
        <v>12356</v>
      </c>
      <c r="L21">
        <v>160628</v>
      </c>
    </row>
    <row r="22" spans="2:12" x14ac:dyDescent="0.2">
      <c r="G22" s="29" t="s">
        <v>61</v>
      </c>
      <c r="H22">
        <v>133024</v>
      </c>
      <c r="J22" s="28" t="s">
        <v>59</v>
      </c>
      <c r="K22">
        <v>58862</v>
      </c>
      <c r="L22">
        <v>446853</v>
      </c>
    </row>
    <row r="23" spans="2:12" x14ac:dyDescent="0.2">
      <c r="G23" s="29" t="s">
        <v>63</v>
      </c>
      <c r="H23">
        <v>73004</v>
      </c>
      <c r="J23" s="29" t="s">
        <v>64</v>
      </c>
      <c r="K23">
        <v>10781</v>
      </c>
      <c r="L23">
        <v>172496</v>
      </c>
    </row>
    <row r="24" spans="2:12" x14ac:dyDescent="0.2">
      <c r="G24" s="28" t="s">
        <v>66</v>
      </c>
      <c r="H24">
        <v>136845</v>
      </c>
      <c r="J24" s="29" t="s">
        <v>65</v>
      </c>
      <c r="K24">
        <v>21325</v>
      </c>
      <c r="L24">
        <v>85300</v>
      </c>
    </row>
    <row r="25" spans="2:12" x14ac:dyDescent="0.2">
      <c r="G25" s="29" t="s">
        <v>62</v>
      </c>
      <c r="H25">
        <v>32568</v>
      </c>
      <c r="J25" s="29" t="s">
        <v>66</v>
      </c>
      <c r="K25">
        <v>14256</v>
      </c>
      <c r="L25">
        <v>42768</v>
      </c>
    </row>
    <row r="26" spans="2:12" x14ac:dyDescent="0.2">
      <c r="G26" s="29" t="s">
        <v>59</v>
      </c>
      <c r="H26">
        <v>42768</v>
      </c>
      <c r="J26" s="29" t="s">
        <v>60</v>
      </c>
      <c r="K26">
        <v>12500</v>
      </c>
      <c r="L26">
        <v>146289</v>
      </c>
    </row>
    <row r="27" spans="2:12" x14ac:dyDescent="0.2">
      <c r="G27" s="29" t="s">
        <v>61</v>
      </c>
      <c r="H27">
        <v>32553</v>
      </c>
      <c r="J27" s="28" t="s">
        <v>61</v>
      </c>
      <c r="K27">
        <v>80359</v>
      </c>
      <c r="L27">
        <v>676621</v>
      </c>
    </row>
    <row r="28" spans="2:12" x14ac:dyDescent="0.2">
      <c r="G28" s="29" t="s">
        <v>63</v>
      </c>
      <c r="H28">
        <v>28956</v>
      </c>
      <c r="J28" s="29" t="s">
        <v>64</v>
      </c>
      <c r="K28">
        <v>13256</v>
      </c>
      <c r="L28">
        <v>212096</v>
      </c>
    </row>
    <row r="29" spans="2:12" x14ac:dyDescent="0.2">
      <c r="G29" s="28" t="s">
        <v>60</v>
      </c>
      <c r="H29">
        <v>754819</v>
      </c>
      <c r="J29" s="29" t="s">
        <v>65</v>
      </c>
      <c r="K29">
        <v>33256</v>
      </c>
      <c r="L29">
        <v>133024</v>
      </c>
    </row>
    <row r="30" spans="2:12" x14ac:dyDescent="0.2">
      <c r="G30" s="29" t="s">
        <v>62</v>
      </c>
      <c r="H30">
        <v>160628</v>
      </c>
      <c r="J30" s="29" t="s">
        <v>66</v>
      </c>
      <c r="K30">
        <v>10851</v>
      </c>
      <c r="L30">
        <v>32553</v>
      </c>
    </row>
    <row r="31" spans="2:12" x14ac:dyDescent="0.2">
      <c r="G31" s="29" t="s">
        <v>59</v>
      </c>
      <c r="H31">
        <v>146289</v>
      </c>
      <c r="J31" s="29" t="s">
        <v>60</v>
      </c>
      <c r="K31">
        <v>22996</v>
      </c>
      <c r="L31">
        <v>298948</v>
      </c>
    </row>
    <row r="32" spans="2:12" x14ac:dyDescent="0.2">
      <c r="G32" s="29" t="s">
        <v>61</v>
      </c>
      <c r="H32">
        <v>298948</v>
      </c>
      <c r="J32" s="28" t="s">
        <v>63</v>
      </c>
      <c r="K32">
        <v>52597</v>
      </c>
      <c r="L32">
        <v>462690</v>
      </c>
    </row>
    <row r="33" spans="7:12" x14ac:dyDescent="0.2">
      <c r="G33" s="29" t="s">
        <v>63</v>
      </c>
      <c r="H33">
        <v>148954</v>
      </c>
      <c r="J33" s="29" t="s">
        <v>64</v>
      </c>
      <c r="K33">
        <v>13236</v>
      </c>
      <c r="L33">
        <v>211776</v>
      </c>
    </row>
    <row r="34" spans="7:12" x14ac:dyDescent="0.2">
      <c r="G34" s="28" t="s">
        <v>68</v>
      </c>
      <c r="H34">
        <v>2189944</v>
      </c>
      <c r="J34" s="29" t="s">
        <v>65</v>
      </c>
      <c r="K34">
        <v>18251</v>
      </c>
      <c r="L34">
        <v>73004</v>
      </c>
    </row>
    <row r="35" spans="7:12" x14ac:dyDescent="0.2">
      <c r="J35" s="29" t="s">
        <v>66</v>
      </c>
      <c r="K35">
        <v>9652</v>
      </c>
      <c r="L35">
        <v>28956</v>
      </c>
    </row>
    <row r="36" spans="7:12" x14ac:dyDescent="0.2">
      <c r="J36" s="29" t="s">
        <v>60</v>
      </c>
      <c r="K36">
        <v>11458</v>
      </c>
      <c r="L36">
        <v>148954</v>
      </c>
    </row>
    <row r="37" spans="7:12" x14ac:dyDescent="0.2">
      <c r="J37" s="28" t="s">
        <v>68</v>
      </c>
      <c r="K37">
        <v>304286</v>
      </c>
      <c r="L37">
        <v>2189944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F26"/>
  <sheetViews>
    <sheetView tabSelected="1" workbookViewId="0">
      <selection activeCell="D11" sqref="D11"/>
    </sheetView>
  </sheetViews>
  <sheetFormatPr defaultRowHeight="15" x14ac:dyDescent="0.2"/>
  <cols>
    <col min="1" max="1" width="10.35546875" bestFit="1" customWidth="1"/>
    <col min="2" max="2" width="36.453125" bestFit="1" customWidth="1"/>
    <col min="3" max="3" width="15.6015625" bestFit="1" customWidth="1"/>
    <col min="5" max="5" width="15.6015625" bestFit="1" customWidth="1"/>
    <col min="6" max="6" width="19.90625" bestFit="1" customWidth="1"/>
  </cols>
  <sheetData>
    <row r="2" spans="2:6" x14ac:dyDescent="0.2">
      <c r="B2" s="35" t="s">
        <v>71</v>
      </c>
      <c r="C2" s="5" t="s">
        <v>72</v>
      </c>
      <c r="D2" s="5"/>
      <c r="E2" s="36" t="s">
        <v>77</v>
      </c>
      <c r="F2" s="5" t="s">
        <v>78</v>
      </c>
    </row>
    <row r="3" spans="2:6" x14ac:dyDescent="0.2">
      <c r="B3" s="36" t="s">
        <v>73</v>
      </c>
      <c r="C3" s="5" t="s">
        <v>100</v>
      </c>
      <c r="D3" s="5"/>
      <c r="E3" s="36" t="s">
        <v>104</v>
      </c>
      <c r="F3" s="37">
        <v>44088</v>
      </c>
    </row>
    <row r="4" spans="2:6" x14ac:dyDescent="0.2">
      <c r="B4" s="36" t="s">
        <v>74</v>
      </c>
      <c r="C4" s="5" t="s">
        <v>76</v>
      </c>
      <c r="D4" s="5"/>
      <c r="E4" s="36" t="s">
        <v>79</v>
      </c>
      <c r="F4" s="37">
        <v>44901</v>
      </c>
    </row>
    <row r="5" spans="2:6" x14ac:dyDescent="0.2">
      <c r="B5" s="36" t="s">
        <v>75</v>
      </c>
      <c r="C5" s="37">
        <v>33387</v>
      </c>
      <c r="D5" s="5"/>
      <c r="E5" s="5"/>
      <c r="F5" s="5"/>
    </row>
    <row r="7" spans="2:6" x14ac:dyDescent="0.2">
      <c r="B7" t="s">
        <v>80</v>
      </c>
      <c r="C7" s="30">
        <f ca="1">NOW()</f>
        <v>44910.431155555554</v>
      </c>
      <c r="E7" s="30">
        <f ca="1">NOW()</f>
        <v>44910.431155555554</v>
      </c>
    </row>
    <row r="8" spans="2:6" x14ac:dyDescent="0.2">
      <c r="B8" t="s">
        <v>81</v>
      </c>
      <c r="C8">
        <f>YEAR(C5)</f>
        <v>1991</v>
      </c>
      <c r="E8">
        <f ca="1">YEAR(E7)</f>
        <v>2022</v>
      </c>
    </row>
    <row r="9" spans="2:6" x14ac:dyDescent="0.2">
      <c r="B9" t="s">
        <v>82</v>
      </c>
      <c r="C9">
        <f>DAY(C5)</f>
        <v>29</v>
      </c>
      <c r="E9">
        <f ca="1">DAY(E7)</f>
        <v>15</v>
      </c>
    </row>
    <row r="10" spans="2:6" x14ac:dyDescent="0.2">
      <c r="B10" t="s">
        <v>83</v>
      </c>
      <c r="C10">
        <f>DAYS360(F3,F4)</f>
        <v>802</v>
      </c>
      <c r="E10">
        <f ca="1">DAYS360(C5,E7)</f>
        <v>11356</v>
      </c>
    </row>
    <row r="11" spans="2:6" x14ac:dyDescent="0.2">
      <c r="B11" t="s">
        <v>84</v>
      </c>
      <c r="C11">
        <f>WEEKDAY(C5)</f>
        <v>4</v>
      </c>
      <c r="E11">
        <f ca="1">WEEKDAY(C7)</f>
        <v>5</v>
      </c>
    </row>
    <row r="12" spans="2:6" x14ac:dyDescent="0.2">
      <c r="B12" t="s">
        <v>85</v>
      </c>
      <c r="C12" s="31">
        <f>DATE(2022,12,6)</f>
        <v>44901</v>
      </c>
      <c r="E12" s="31">
        <f>DATE(2023,1,25)</f>
        <v>44951</v>
      </c>
    </row>
    <row r="13" spans="2:6" x14ac:dyDescent="0.2">
      <c r="B13" t="s">
        <v>86</v>
      </c>
      <c r="C13">
        <f ca="1">HOUR(C7)</f>
        <v>10</v>
      </c>
      <c r="E13">
        <f ca="1">HOUR(C7)</f>
        <v>10</v>
      </c>
    </row>
    <row r="14" spans="2:6" x14ac:dyDescent="0.2">
      <c r="B14" t="s">
        <v>87</v>
      </c>
      <c r="C14" s="31">
        <f ca="1">TODAY()</f>
        <v>44910</v>
      </c>
      <c r="E14" s="31">
        <f ca="1">TODAY()</f>
        <v>44910</v>
      </c>
    </row>
    <row r="15" spans="2:6" x14ac:dyDescent="0.2">
      <c r="B15" t="s">
        <v>88</v>
      </c>
      <c r="C15">
        <f>MONTH(C5)</f>
        <v>5</v>
      </c>
      <c r="E15">
        <f ca="1">MONTH(E14)</f>
        <v>12</v>
      </c>
    </row>
    <row r="16" spans="2:6" x14ac:dyDescent="0.2">
      <c r="B16" t="s">
        <v>89</v>
      </c>
      <c r="C16">
        <f ca="1">MINUTE(C7)</f>
        <v>20</v>
      </c>
      <c r="E16">
        <f ca="1">MINUTE(E7)</f>
        <v>20</v>
      </c>
    </row>
    <row r="17" spans="2:5" x14ac:dyDescent="0.2">
      <c r="B17" t="s">
        <v>90</v>
      </c>
      <c r="C17" s="32">
        <f>TIME(21,45,2)</f>
        <v>0.90627314814814808</v>
      </c>
      <c r="E17" s="32">
        <f>TIME(17,5,5)</f>
        <v>0.71186342592592589</v>
      </c>
    </row>
    <row r="18" spans="2:5" x14ac:dyDescent="0.2">
      <c r="B18" t="s">
        <v>91</v>
      </c>
      <c r="C18">
        <f ca="1">SECOND(C7)</f>
        <v>52</v>
      </c>
      <c r="E18">
        <f ca="1">SECOND(E7)</f>
        <v>52</v>
      </c>
    </row>
    <row r="19" spans="2:5" x14ac:dyDescent="0.2">
      <c r="B19" t="s">
        <v>92</v>
      </c>
      <c r="C19" t="str">
        <f>CONCATENATE(C3,C4)</f>
        <v>Narendra Rathnaraj</v>
      </c>
      <c r="E19" t="str">
        <f>CONCATENATE(E2,E3,E4)</f>
        <v>UniversityDate of Joining Data of Exercise</v>
      </c>
    </row>
    <row r="20" spans="2:5" x14ac:dyDescent="0.2">
      <c r="B20" t="s">
        <v>93</v>
      </c>
      <c r="C20" t="str">
        <f>RIGHT(C4,4)</f>
        <v>araj</v>
      </c>
      <c r="E20" t="str">
        <f>RIGHT(E2,4)</f>
        <v>sity</v>
      </c>
    </row>
    <row r="21" spans="2:5" x14ac:dyDescent="0.2">
      <c r="B21" t="s">
        <v>94</v>
      </c>
      <c r="C21" t="str">
        <f>UPPER(C3)</f>
        <v xml:space="preserve">NARENDRA </v>
      </c>
      <c r="E21" t="str">
        <f>UPPER(E2)</f>
        <v>UNIVERSITY</v>
      </c>
    </row>
    <row r="22" spans="2:5" x14ac:dyDescent="0.2">
      <c r="B22" t="s">
        <v>95</v>
      </c>
      <c r="C22" t="str">
        <f>MID(C3,3,5)</f>
        <v>rendr</v>
      </c>
      <c r="E22" t="str">
        <f>MID(E2,3,6)</f>
        <v>iversi</v>
      </c>
    </row>
    <row r="23" spans="2:5" x14ac:dyDescent="0.2">
      <c r="B23" t="s">
        <v>96</v>
      </c>
      <c r="C23" t="str">
        <f>LOWER(C4)</f>
        <v>rathnaraj</v>
      </c>
      <c r="E23" t="str">
        <f>LOWER(C21)</f>
        <v xml:space="preserve">narendra </v>
      </c>
    </row>
    <row r="24" spans="2:5" x14ac:dyDescent="0.2">
      <c r="B24" t="s">
        <v>97</v>
      </c>
      <c r="C24" t="str">
        <f>REPT(C3,2)</f>
        <v xml:space="preserve">Narendra Narendra </v>
      </c>
      <c r="E24" t="str">
        <f>REPT(C21,500)</f>
        <v xml:space="preserve">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NARENDRA </v>
      </c>
    </row>
    <row r="25" spans="2:5" x14ac:dyDescent="0.2">
      <c r="B25" t="s">
        <v>98</v>
      </c>
      <c r="C25" t="str">
        <f>LEFT(C4,4)</f>
        <v>Rath</v>
      </c>
      <c r="E25" t="str">
        <f>LEFT(E2,4)</f>
        <v>Univ</v>
      </c>
    </row>
    <row r="26" spans="2:5" x14ac:dyDescent="0.2">
      <c r="B26" t="s">
        <v>99</v>
      </c>
      <c r="C26">
        <f>LEN(F2)</f>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3.1</vt:lpstr>
      <vt:lpstr>3.2</vt:lpstr>
      <vt:lpstr>3.3</vt:lpstr>
      <vt:lpstr>3.4</vt:lpstr>
      <vt:lpstr>3.5</vt:lpstr>
      <vt:lpstr>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 Raj</dc:creator>
  <cp:lastModifiedBy>Naren Raj</cp:lastModifiedBy>
  <dcterms:created xsi:type="dcterms:W3CDTF">2022-12-05T15:13:24Z</dcterms:created>
  <dcterms:modified xsi:type="dcterms:W3CDTF">2022-12-13T18:27:00Z</dcterms:modified>
</cp:coreProperties>
</file>