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erapond/Documents/GitHub/cell-data/"/>
    </mc:Choice>
  </mc:AlternateContent>
  <xr:revisionPtr revIDLastSave="0" documentId="8_{1C2B80AD-ACBD-154A-A627-914839D5405B}" xr6:coauthVersionLast="47" xr6:coauthVersionMax="47" xr10:uidLastSave="{00000000-0000-0000-0000-000000000000}"/>
  <bookViews>
    <workbookView xWindow="14720" yWindow="500" windowWidth="14080" windowHeight="16940" xr2:uid="{4856842E-F589-BA4A-8F46-8A7D1604E9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1" l="1"/>
  <c r="N10" i="1"/>
  <c r="N9" i="1"/>
  <c r="N8" i="1"/>
  <c r="N7" i="1"/>
  <c r="N6" i="1"/>
  <c r="N5" i="1"/>
  <c r="N4" i="1"/>
  <c r="N3" i="1"/>
  <c r="N2" i="1"/>
  <c r="K13" i="1"/>
  <c r="K12" i="1"/>
  <c r="K11" i="1"/>
  <c r="K10" i="1"/>
  <c r="K9" i="1"/>
  <c r="K8" i="1"/>
  <c r="K7" i="1"/>
  <c r="K6" i="1"/>
  <c r="K4" i="1"/>
  <c r="K3" i="1"/>
  <c r="K2" i="1"/>
  <c r="H14" i="1"/>
  <c r="H13" i="1"/>
  <c r="H12" i="1"/>
  <c r="H11" i="1"/>
  <c r="H10" i="1"/>
  <c r="H9" i="1"/>
  <c r="H8" i="1"/>
  <c r="H7" i="1"/>
  <c r="H6" i="1"/>
  <c r="H4" i="1"/>
  <c r="H3" i="1"/>
  <c r="H2" i="1"/>
  <c r="F13" i="1"/>
  <c r="F12" i="1"/>
  <c r="F11" i="1"/>
  <c r="F10" i="1"/>
  <c r="F9" i="1"/>
  <c r="F8" i="1"/>
  <c r="F7" i="1"/>
  <c r="F6" i="1"/>
  <c r="F5" i="1"/>
  <c r="F4" i="1"/>
  <c r="F3" i="1"/>
  <c r="F2" i="1"/>
  <c r="A13" i="1"/>
  <c r="A12" i="1"/>
  <c r="A11" i="1"/>
  <c r="A10" i="1"/>
  <c r="A7" i="1"/>
  <c r="A6" i="1"/>
  <c r="A3" i="1"/>
  <c r="A2" i="1"/>
  <c r="P8" i="1"/>
  <c r="P7" i="1"/>
  <c r="P6" i="1"/>
  <c r="P5" i="1"/>
  <c r="P4" i="1"/>
  <c r="P3" i="1"/>
  <c r="P2" i="1"/>
  <c r="O11" i="1"/>
  <c r="O10" i="1"/>
  <c r="O9" i="1"/>
  <c r="O8" i="1"/>
  <c r="O7" i="1"/>
  <c r="O6" i="1"/>
  <c r="O5" i="1"/>
  <c r="O4" i="1"/>
  <c r="O3" i="1"/>
  <c r="O2" i="1"/>
  <c r="M8" i="1"/>
  <c r="M7" i="1"/>
  <c r="M6" i="1"/>
  <c r="M5" i="1"/>
  <c r="M4" i="1"/>
  <c r="M3" i="1"/>
  <c r="M2" i="1"/>
  <c r="L13" i="1"/>
  <c r="L12" i="1"/>
  <c r="L11" i="1"/>
  <c r="L10" i="1"/>
  <c r="L9" i="1"/>
  <c r="L8" i="1"/>
  <c r="L7" i="1"/>
  <c r="L6" i="1"/>
  <c r="L4" i="1"/>
  <c r="L3" i="1"/>
  <c r="L2" i="1"/>
  <c r="J9" i="1"/>
  <c r="J8" i="1"/>
  <c r="J7" i="1"/>
  <c r="J6" i="1"/>
  <c r="J5" i="1"/>
  <c r="J4" i="1"/>
  <c r="J3" i="1"/>
  <c r="J2" i="1"/>
  <c r="I10" i="1"/>
  <c r="I9" i="1"/>
  <c r="I8" i="1"/>
  <c r="I7" i="1"/>
  <c r="I6" i="1"/>
  <c r="I4" i="1"/>
  <c r="I3" i="1"/>
  <c r="I2" i="1"/>
  <c r="G13" i="1"/>
  <c r="G12" i="1"/>
  <c r="G11" i="1"/>
  <c r="G10" i="1"/>
  <c r="G9" i="1"/>
  <c r="G8" i="1"/>
  <c r="G7" i="1"/>
  <c r="G6" i="1"/>
  <c r="G5" i="1"/>
  <c r="G4" i="1"/>
  <c r="G3" i="1"/>
  <c r="G2" i="1"/>
  <c r="E9" i="1"/>
  <c r="E8" i="1"/>
  <c r="E7" i="1"/>
  <c r="E6" i="1"/>
  <c r="E5" i="1"/>
  <c r="E4" i="1"/>
  <c r="E3" i="1"/>
  <c r="E2" i="1"/>
  <c r="D7" i="1"/>
  <c r="D6" i="1"/>
  <c r="D5" i="1"/>
  <c r="D4" i="1"/>
  <c r="C7" i="1"/>
  <c r="C6" i="1"/>
  <c r="C3" i="1"/>
  <c r="C2" i="1"/>
  <c r="B7" i="1"/>
  <c r="B6" i="1"/>
  <c r="B3" i="1"/>
  <c r="B2" i="1"/>
</calcChain>
</file>

<file path=xl/sharedStrings.xml><?xml version="1.0" encoding="utf-8"?>
<sst xmlns="http://schemas.openxmlformats.org/spreadsheetml/2006/main" count="35" uniqueCount="17">
  <si>
    <t>Cell10bake1</t>
  </si>
  <si>
    <t>Cell10bake2</t>
  </si>
  <si>
    <t>Cell10bake3</t>
  </si>
  <si>
    <t>Cell11</t>
  </si>
  <si>
    <t>Cell12bake1</t>
  </si>
  <si>
    <t>Cell13bake1</t>
  </si>
  <si>
    <t>Cell13bake2</t>
  </si>
  <si>
    <t>Cell14bake1</t>
  </si>
  <si>
    <t>Cell15</t>
  </si>
  <si>
    <t>Cell16bake1</t>
  </si>
  <si>
    <t>Cell17</t>
  </si>
  <si>
    <t>-</t>
  </si>
  <si>
    <t>Cell10</t>
  </si>
  <si>
    <t>Cell12</t>
  </si>
  <si>
    <t>Cell13</t>
  </si>
  <si>
    <t>Cell14</t>
  </si>
  <si>
    <t>Cell16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</si>
</sst>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E0179-52A6-624A-BFF9-A4EBB0660C37}">
  <dimension ref="A1:P15"/>
  <sheetViews>
    <sheetView tabSelected="1" workbookViewId="0">
      <selection activeCell="J20" sqref="J20"/>
    </sheetView>
  </sheetViews>
  <sheetFormatPr baseColWidth="10" defaultRowHeight="16" x14ac:dyDescent="0.2"/>
  <sheetData>
    <row r="1" spans="1:16" x14ac:dyDescent="0.2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4</v>
      </c>
      <c r="H1" t="s">
        <v>14</v>
      </c>
      <c r="I1" t="s">
        <v>5</v>
      </c>
      <c r="J1" t="s">
        <v>6</v>
      </c>
      <c r="K1" t="s">
        <v>15</v>
      </c>
      <c r="L1" t="s">
        <v>7</v>
      </c>
      <c r="M1" t="s">
        <v>8</v>
      </c>
      <c r="N1" t="s">
        <v>16</v>
      </c>
      <c r="O1" t="s">
        <v>9</v>
      </c>
      <c r="P1" t="s">
        <v>10</v>
      </c>
    </row>
    <row r="2" spans="1:16" x14ac:dyDescent="0.2">
      <c r="A2">
        <f>148/442</f>
        <v>0.33484162895927599</v>
      </c>
      <c r="B2">
        <f>148/442</f>
        <v>0.33484162895927599</v>
      </c>
      <c r="C2">
        <f>260/538</f>
        <v>0.48327137546468402</v>
      </c>
      <c r="D2" t="s">
        <v>11</v>
      </c>
      <c r="E2">
        <f>120/300</f>
        <v>0.4</v>
      </c>
      <c r="F2">
        <f>80/493</f>
        <v>0.16227180527383367</v>
      </c>
      <c r="G2">
        <f>80/493</f>
        <v>0.16227180527383367</v>
      </c>
      <c r="H2">
        <f>122/281</f>
        <v>0.43416370106761565</v>
      </c>
      <c r="I2">
        <f>122/281</f>
        <v>0.43416370106761565</v>
      </c>
      <c r="J2">
        <f>196/691</f>
        <v>0.28364688856729375</v>
      </c>
      <c r="K2">
        <f>64/131</f>
        <v>0.48854961832061067</v>
      </c>
      <c r="L2">
        <f>64/131</f>
        <v>0.48854961832061067</v>
      </c>
      <c r="M2">
        <f>126/330</f>
        <v>0.38181818181818183</v>
      </c>
      <c r="N2">
        <f>180/458</f>
        <v>0.3930131004366812</v>
      </c>
      <c r="O2">
        <f>180/458</f>
        <v>0.3930131004366812</v>
      </c>
      <c r="P2">
        <f>52/169</f>
        <v>0.30769230769230771</v>
      </c>
    </row>
    <row r="3" spans="1:16" x14ac:dyDescent="0.2">
      <c r="A3">
        <f>148/442</f>
        <v>0.33484162895927599</v>
      </c>
      <c r="B3">
        <f>148/442</f>
        <v>0.33484162895927599</v>
      </c>
      <c r="C3">
        <f>84/554</f>
        <v>0.15162454873646208</v>
      </c>
      <c r="D3" t="s">
        <v>11</v>
      </c>
      <c r="E3">
        <f>216/647</f>
        <v>0.33384853168469864</v>
      </c>
      <c r="F3">
        <f>72/678</f>
        <v>0.10619469026548672</v>
      </c>
      <c r="G3">
        <f>72/678</f>
        <v>0.10619469026548672</v>
      </c>
      <c r="H3">
        <f>122/281</f>
        <v>0.43416370106761565</v>
      </c>
      <c r="I3">
        <f>122/281</f>
        <v>0.43416370106761565</v>
      </c>
      <c r="J3">
        <f>196/584</f>
        <v>0.33561643835616439</v>
      </c>
      <c r="K3">
        <f>64/131</f>
        <v>0.48854961832061067</v>
      </c>
      <c r="L3">
        <f>64/131</f>
        <v>0.48854961832061067</v>
      </c>
      <c r="M3">
        <f>160/391</f>
        <v>0.40920716112531969</v>
      </c>
      <c r="N3">
        <f>156/418</f>
        <v>0.37320574162679426</v>
      </c>
      <c r="O3">
        <f>156/418</f>
        <v>0.37320574162679426</v>
      </c>
      <c r="P3">
        <f>84/216</f>
        <v>0.3888888888888889</v>
      </c>
    </row>
    <row r="4" spans="1:16" x14ac:dyDescent="0.2">
      <c r="A4" t="s">
        <v>11</v>
      </c>
      <c r="B4" t="s">
        <v>11</v>
      </c>
      <c r="C4" t="s">
        <v>11</v>
      </c>
      <c r="D4">
        <f>224/550</f>
        <v>0.40727272727272729</v>
      </c>
      <c r="E4">
        <f>236/563</f>
        <v>0.41918294849023091</v>
      </c>
      <c r="F4">
        <f>504/888</f>
        <v>0.56756756756756754</v>
      </c>
      <c r="G4">
        <f>504/888</f>
        <v>0.56756756756756754</v>
      </c>
      <c r="H4">
        <f>122/281</f>
        <v>0.43416370106761565</v>
      </c>
      <c r="I4">
        <f>122/281</f>
        <v>0.43416370106761565</v>
      </c>
      <c r="J4">
        <f>172/502</f>
        <v>0.34262948207171312</v>
      </c>
      <c r="K4">
        <f>102/263</f>
        <v>0.38783269961977185</v>
      </c>
      <c r="L4">
        <f>102/263</f>
        <v>0.38783269961977185</v>
      </c>
      <c r="M4">
        <f>152/400</f>
        <v>0.38</v>
      </c>
      <c r="N4">
        <f>164/450</f>
        <v>0.36444444444444446</v>
      </c>
      <c r="O4">
        <f>164/450</f>
        <v>0.36444444444444446</v>
      </c>
      <c r="P4">
        <f>160/697</f>
        <v>0.22955523672883787</v>
      </c>
    </row>
    <row r="5" spans="1:16" x14ac:dyDescent="0.2">
      <c r="A5" t="s">
        <v>11</v>
      </c>
      <c r="B5" t="s">
        <v>11</v>
      </c>
      <c r="C5" t="s">
        <v>11</v>
      </c>
      <c r="D5">
        <f>252/757</f>
        <v>0.33289299867899602</v>
      </c>
      <c r="E5">
        <f>232/594</f>
        <v>0.39057239057239057</v>
      </c>
      <c r="F5">
        <f>224/840</f>
        <v>0.26666666666666666</v>
      </c>
      <c r="G5">
        <f>224/840</f>
        <v>0.26666666666666666</v>
      </c>
      <c r="H5" t="s">
        <v>11</v>
      </c>
      <c r="I5" t="s">
        <v>11</v>
      </c>
      <c r="J5">
        <f>88/420</f>
        <v>0.20952380952380953</v>
      </c>
      <c r="K5" t="s">
        <v>11</v>
      </c>
      <c r="L5" t="s">
        <v>11</v>
      </c>
      <c r="M5">
        <f>208/381</f>
        <v>0.54593175853018372</v>
      </c>
      <c r="N5">
        <f>204/580</f>
        <v>0.35172413793103446</v>
      </c>
      <c r="O5">
        <f>204/580</f>
        <v>0.35172413793103446</v>
      </c>
      <c r="P5">
        <f>152/716</f>
        <v>0.21229050279329609</v>
      </c>
    </row>
    <row r="6" spans="1:16" x14ac:dyDescent="0.2">
      <c r="A6">
        <f>260/538</f>
        <v>0.48327137546468402</v>
      </c>
      <c r="B6">
        <f>260/538</f>
        <v>0.48327137546468402</v>
      </c>
      <c r="C6">
        <f>224/550</f>
        <v>0.40727272727272729</v>
      </c>
      <c r="D6">
        <f>168/408</f>
        <v>0.41176470588235292</v>
      </c>
      <c r="E6">
        <f>200/467</f>
        <v>0.42826552462526768</v>
      </c>
      <c r="F6">
        <f>200/781</f>
        <v>0.25608194622279129</v>
      </c>
      <c r="G6">
        <f>200/781</f>
        <v>0.25608194622279129</v>
      </c>
      <c r="H6">
        <f>180/534</f>
        <v>0.33707865168539325</v>
      </c>
      <c r="I6">
        <f>180/534</f>
        <v>0.33707865168539325</v>
      </c>
      <c r="J6">
        <f>212/216</f>
        <v>0.98148148148148151</v>
      </c>
      <c r="K6">
        <f>180/638</f>
        <v>0.28213166144200624</v>
      </c>
      <c r="L6">
        <f>180/638</f>
        <v>0.28213166144200624</v>
      </c>
      <c r="M6">
        <f>168/342</f>
        <v>0.49122807017543857</v>
      </c>
      <c r="N6">
        <f>228/630</f>
        <v>0.3619047619047619</v>
      </c>
      <c r="O6">
        <f>228/630</f>
        <v>0.3619047619047619</v>
      </c>
      <c r="P6">
        <f>124/563</f>
        <v>0.2202486678507993</v>
      </c>
    </row>
    <row r="7" spans="1:16" x14ac:dyDescent="0.2">
      <c r="A7">
        <f>84/554</f>
        <v>0.15162454873646208</v>
      </c>
      <c r="B7">
        <f>84/554</f>
        <v>0.15162454873646208</v>
      </c>
      <c r="C7">
        <f>252/757</f>
        <v>0.33289299867899602</v>
      </c>
      <c r="D7">
        <f>164/497</f>
        <v>0.32997987927565392</v>
      </c>
      <c r="E7">
        <f>336/444</f>
        <v>0.7567567567567568</v>
      </c>
      <c r="F7">
        <f>184/742</f>
        <v>0.24797843665768193</v>
      </c>
      <c r="G7">
        <f>184/742</f>
        <v>0.24797843665768193</v>
      </c>
      <c r="H7">
        <f>196/691</f>
        <v>0.28364688856729375</v>
      </c>
      <c r="I7">
        <f>196/691</f>
        <v>0.28364688856729375</v>
      </c>
      <c r="J7">
        <f>240/351</f>
        <v>0.68376068376068377</v>
      </c>
      <c r="K7">
        <f>208/651</f>
        <v>0.31950844854070659</v>
      </c>
      <c r="L7">
        <f>208/651</f>
        <v>0.31950844854070659</v>
      </c>
      <c r="M7">
        <f>152/280</f>
        <v>0.54285714285714282</v>
      </c>
      <c r="N7">
        <f>188/298</f>
        <v>0.63087248322147649</v>
      </c>
      <c r="O7">
        <f>188/298</f>
        <v>0.63087248322147649</v>
      </c>
      <c r="P7">
        <f>108/629</f>
        <v>0.17170111287758347</v>
      </c>
    </row>
    <row r="8" spans="1:16" x14ac:dyDescent="0.2">
      <c r="A8" t="s">
        <v>11</v>
      </c>
      <c r="D8" t="s">
        <v>11</v>
      </c>
      <c r="E8">
        <f>268/581</f>
        <v>0.46127366609294318</v>
      </c>
      <c r="F8">
        <f>188/674</f>
        <v>0.27893175074183979</v>
      </c>
      <c r="G8">
        <f>188/674</f>
        <v>0.27893175074183979</v>
      </c>
      <c r="H8">
        <f>196/584</f>
        <v>0.33561643835616439</v>
      </c>
      <c r="I8">
        <f>196/584</f>
        <v>0.33561643835616439</v>
      </c>
      <c r="J8">
        <f>188/470</f>
        <v>0.4</v>
      </c>
      <c r="K8">
        <f>244/658</f>
        <v>0.37082066869300911</v>
      </c>
      <c r="L8">
        <f>244/658</f>
        <v>0.37082066869300911</v>
      </c>
      <c r="M8">
        <f>170/192</f>
        <v>0.88541666666666663</v>
      </c>
      <c r="N8">
        <f>208/282</f>
        <v>0.73758865248226946</v>
      </c>
      <c r="O8">
        <f>208/282</f>
        <v>0.73758865248226946</v>
      </c>
      <c r="P8">
        <f>104/418</f>
        <v>0.24880382775119617</v>
      </c>
    </row>
    <row r="9" spans="1:16" x14ac:dyDescent="0.2">
      <c r="A9" t="s">
        <v>11</v>
      </c>
      <c r="D9" t="s">
        <v>11</v>
      </c>
      <c r="E9">
        <f>188/329</f>
        <v>0.5714285714285714</v>
      </c>
      <c r="F9">
        <f>128/639</f>
        <v>0.20031298904538342</v>
      </c>
      <c r="G9">
        <f>128/639</f>
        <v>0.20031298904538342</v>
      </c>
      <c r="H9">
        <f>172/502</f>
        <v>0.34262948207171312</v>
      </c>
      <c r="I9">
        <f>172/502</f>
        <v>0.34262948207171312</v>
      </c>
      <c r="J9">
        <f>156/381</f>
        <v>0.40944881889763779</v>
      </c>
      <c r="K9">
        <f>208/554</f>
        <v>0.37545126353790614</v>
      </c>
      <c r="L9">
        <f>208/554</f>
        <v>0.37545126353790614</v>
      </c>
      <c r="N9">
        <f>220/331</f>
        <v>0.66465256797583083</v>
      </c>
      <c r="O9">
        <f>220/331</f>
        <v>0.66465256797583083</v>
      </c>
      <c r="P9" t="s">
        <v>11</v>
      </c>
    </row>
    <row r="10" spans="1:16" x14ac:dyDescent="0.2">
      <c r="A10">
        <f>224/550</f>
        <v>0.40727272727272729</v>
      </c>
      <c r="F10">
        <f>128/606</f>
        <v>0.21122112211221122</v>
      </c>
      <c r="G10">
        <f>128/606</f>
        <v>0.21122112211221122</v>
      </c>
      <c r="H10">
        <f>88/420</f>
        <v>0.20952380952380953</v>
      </c>
      <c r="I10">
        <f>88/420</f>
        <v>0.20952380952380953</v>
      </c>
      <c r="K10">
        <f>188/493</f>
        <v>0.38133874239350912</v>
      </c>
      <c r="L10">
        <f>188/493</f>
        <v>0.38133874239350912</v>
      </c>
      <c r="N10">
        <f>128/488</f>
        <v>0.26229508196721313</v>
      </c>
      <c r="O10">
        <f>128/488</f>
        <v>0.26229508196721313</v>
      </c>
    </row>
    <row r="11" spans="1:16" x14ac:dyDescent="0.2">
      <c r="A11">
        <f>252/757</f>
        <v>0.33289299867899602</v>
      </c>
      <c r="F11">
        <f>152/522</f>
        <v>0.29118773946360155</v>
      </c>
      <c r="G11">
        <f>152/522</f>
        <v>0.29118773946360155</v>
      </c>
      <c r="H11">
        <f>212/216</f>
        <v>0.98148148148148151</v>
      </c>
      <c r="K11">
        <f>200/368</f>
        <v>0.54347826086956519</v>
      </c>
      <c r="L11">
        <f>200/368</f>
        <v>0.54347826086956519</v>
      </c>
      <c r="N11">
        <f>80/389</f>
        <v>0.20565552699228792</v>
      </c>
      <c r="O11">
        <f>80/389</f>
        <v>0.20565552699228792</v>
      </c>
    </row>
    <row r="12" spans="1:16" x14ac:dyDescent="0.2">
      <c r="A12">
        <f>168/408</f>
        <v>0.41176470588235292</v>
      </c>
      <c r="F12">
        <f>92/649</f>
        <v>0.14175654853620956</v>
      </c>
      <c r="G12">
        <f>92/649</f>
        <v>0.14175654853620956</v>
      </c>
      <c r="H12">
        <f>240/351</f>
        <v>0.68376068376068377</v>
      </c>
      <c r="K12">
        <f>80/552</f>
        <v>0.14492753623188406</v>
      </c>
      <c r="L12">
        <f>80/552</f>
        <v>0.14492753623188406</v>
      </c>
    </row>
    <row r="13" spans="1:16" x14ac:dyDescent="0.2">
      <c r="A13">
        <f>164/497</f>
        <v>0.32997987927565392</v>
      </c>
      <c r="F13">
        <f>96/623</f>
        <v>0.15409309791332262</v>
      </c>
      <c r="G13">
        <f>96/623</f>
        <v>0.15409309791332262</v>
      </c>
      <c r="H13">
        <f>188/470</f>
        <v>0.4</v>
      </c>
      <c r="K13">
        <f>164/453</f>
        <v>0.36203090507726271</v>
      </c>
      <c r="L13">
        <f>164/453</f>
        <v>0.36203090507726271</v>
      </c>
    </row>
    <row r="14" spans="1:16" x14ac:dyDescent="0.2">
      <c r="A14" t="s">
        <v>11</v>
      </c>
      <c r="H14">
        <f>156/381</f>
        <v>0.40944881889763779</v>
      </c>
    </row>
    <row r="15" spans="1:16" x14ac:dyDescent="0.2">
      <c r="A1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 Pond</dc:creator>
  <cp:lastModifiedBy>Kiera Pond</cp:lastModifiedBy>
  <dcterms:created xsi:type="dcterms:W3CDTF">2021-08-18T19:43:27Z</dcterms:created>
  <dcterms:modified xsi:type="dcterms:W3CDTF">2021-08-19T19:04:57Z</dcterms:modified>
</cp:coreProperties>
</file>