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phillips\Desktop\Hypar-Excel-Functions-master\"/>
    </mc:Choice>
  </mc:AlternateContent>
  <xr:revisionPtr revIDLastSave="0" documentId="13_ncr:1_{015938BD-B1FB-4F63-9362-FFFB4F1172F6}" xr6:coauthVersionLast="45" xr6:coauthVersionMax="45" xr10:uidLastSave="{00000000-0000-0000-0000-000000000000}"/>
  <bookViews>
    <workbookView xWindow="4230" yWindow="330" windowWidth="23535" windowHeight="19080" xr2:uid="{00000000-000D-0000-FFFF-FFFF00000000}"/>
  </bookViews>
  <sheets>
    <sheet name="Sheet1" sheetId="1" r:id="rId1"/>
  </sheets>
  <definedNames>
    <definedName name="INPUT.00.Convert.SM.to.SF">Sheet1!$B$3</definedName>
    <definedName name="INPUT.01.Building.Area">Sheet1!$B$4</definedName>
    <definedName name="INPUT.02.Voltage">Sheet1!$B$5</definedName>
    <definedName name="INPUT.03.Phase">Sheet1!$B$6</definedName>
    <definedName name="INPUT.04.Lighting.Loads.kVA_SF">Sheet1!$C$10</definedName>
    <definedName name="INPUT.05.Receptacle.Loads.kVA_SF">Sheet1!$C$12</definedName>
    <definedName name="INPUT.06.Technology.Loads.kVA_SF">Sheet1!$C$14</definedName>
    <definedName name="INPUT.07.Plumbing.FireProtection.Loads.kVA_SF">Sheet1!$C$16</definedName>
    <definedName name="INPUT.08.HVAC.Loads.kVA_SF">Sheet1!$C$18</definedName>
    <definedName name="INPUT.09.General.Ventilation.Loads.kVA_SF">Sheet1!$C$20</definedName>
    <definedName name="INPUT.10.Equipment.Pump.Loads.kVA_SF">Sheet1!$C$22</definedName>
    <definedName name="INPUT.11.Misc.Loads.kVA">Sheet1!$D$24</definedName>
    <definedName name="INPUT.12.Percent.Future.Expansion">Sheet1!$B$28</definedName>
    <definedName name="INPUT.13.Percent.Demand.Of.Connected">Sheet1!$B$32</definedName>
    <definedName name="OUTPUT.14.Total.Connected.Load">Sheet1!$D$30</definedName>
    <definedName name="OUTPUT.15.Estimated.Demand.Load.kVA">Sheet1!$D$32</definedName>
    <definedName name="OUTPUT.16.Estimated.Demand.Load.Amps">Sheet1!$D$34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8" i="1"/>
  <c r="D20" i="1"/>
  <c r="D22" i="1"/>
  <c r="D14" i="1"/>
  <c r="D12" i="1"/>
  <c r="D10" i="1"/>
  <c r="B34" i="1" l="1"/>
  <c r="D26" i="1" l="1"/>
  <c r="D28" i="1" s="1"/>
  <c r="D30" i="1" s="1"/>
  <c r="D32" i="1" s="1"/>
  <c r="D34" i="1" s="1"/>
</calcChain>
</file>

<file path=xl/sharedStrings.xml><?xml version="1.0" encoding="utf-8"?>
<sst xmlns="http://schemas.openxmlformats.org/spreadsheetml/2006/main" count="37" uniqueCount="26">
  <si>
    <t>Voltage</t>
  </si>
  <si>
    <t>Phase</t>
  </si>
  <si>
    <t>Wire</t>
  </si>
  <si>
    <t>Technology (computers, printers, telephone, servers, etc..)</t>
  </si>
  <si>
    <t>Plumbing and Fire Protection</t>
  </si>
  <si>
    <t>HVAC</t>
  </si>
  <si>
    <t>Misc. Other Loads (Elevator, Medical Eq, Etc..)</t>
  </si>
  <si>
    <t>Future Expansion</t>
  </si>
  <si>
    <t>Total Connected Load</t>
  </si>
  <si>
    <t>Subtotal Connected Load</t>
  </si>
  <si>
    <t>INPUT</t>
  </si>
  <si>
    <t>OUTPUT</t>
  </si>
  <si>
    <t>of Connected Load</t>
  </si>
  <si>
    <t>~Estimated Demand Load</t>
  </si>
  <si>
    <t>of Total Connected Load</t>
  </si>
  <si>
    <t>kVA</t>
  </si>
  <si>
    <t>Amps</t>
  </si>
  <si>
    <t>kVA/SF</t>
  </si>
  <si>
    <t>Electrical Service Demand Calculation</t>
  </si>
  <si>
    <t>Building Area</t>
  </si>
  <si>
    <t>Lighting Load</t>
  </si>
  <si>
    <t>Receptacles, Appliance and general purpose load</t>
  </si>
  <si>
    <t>General Ventilation</t>
  </si>
  <si>
    <t>Equipment (Pumps, etc..)</t>
  </si>
  <si>
    <t>~ Demand Amps @</t>
  </si>
  <si>
    <t>Convert Sq Meters to Sq Feet (1=YES,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</si>
</sst>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4" xfId="0" applyFont="1" applyBorder="1"/>
    <xf numFmtId="164" fontId="0" fillId="3" borderId="0" xfId="0" applyNumberFormat="1" applyFill="1" applyBorder="1"/>
    <xf numFmtId="9" fontId="0" fillId="3" borderId="0" xfId="0" applyNumberFormat="1" applyFill="1" applyBorder="1"/>
    <xf numFmtId="164" fontId="0" fillId="0" borderId="0" xfId="0" applyNumberFormat="1" applyFill="1" applyBorder="1"/>
    <xf numFmtId="0" fontId="0" fillId="3" borderId="0" xfId="0" applyFill="1" applyBorder="1"/>
    <xf numFmtId="0" fontId="0" fillId="2" borderId="10" xfId="0" applyFill="1" applyBorder="1"/>
    <xf numFmtId="0" fontId="1" fillId="0" borderId="12" xfId="0" applyFont="1" applyBorder="1"/>
    <xf numFmtId="0" fontId="0" fillId="0" borderId="13" xfId="0" applyBorder="1"/>
    <xf numFmtId="164" fontId="0" fillId="2" borderId="13" xfId="0" applyNumberFormat="1" applyFill="1" applyBorder="1"/>
    <xf numFmtId="0" fontId="0" fillId="0" borderId="14" xfId="0" applyBorder="1" applyAlignment="1">
      <alignment horizontal="right"/>
    </xf>
    <xf numFmtId="9" fontId="0" fillId="3" borderId="13" xfId="1" applyFont="1" applyFill="1" applyBorder="1"/>
    <xf numFmtId="164" fontId="0" fillId="2" borderId="11" xfId="0" applyNumberFormat="1" applyFill="1" applyBorder="1"/>
    <xf numFmtId="0" fontId="0" fillId="0" borderId="9" xfId="0" applyBorder="1" applyAlignment="1">
      <alignment horizontal="right"/>
    </xf>
    <xf numFmtId="2" fontId="0" fillId="3" borderId="3" xfId="0" applyNumberFormat="1" applyFill="1" applyBorder="1"/>
    <xf numFmtId="2" fontId="0" fillId="0" borderId="5" xfId="0" applyNumberFormat="1" applyBorder="1"/>
    <xf numFmtId="2" fontId="0" fillId="3" borderId="5" xfId="0" applyNumberFormat="1" applyFill="1" applyBorder="1"/>
    <xf numFmtId="3" fontId="0" fillId="3" borderId="0" xfId="0" applyNumberFormat="1" applyFill="1" applyBorder="1"/>
    <xf numFmtId="0" fontId="0" fillId="3" borderId="1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Normal="100" workbookViewId="0">
      <selection activeCell="A6" sqref="A6"/>
    </sheetView>
  </sheetViews>
  <sheetFormatPr defaultRowHeight="15" x14ac:dyDescent="0.25"/>
  <cols>
    <col min="1" max="1" width="53.42578125" customWidth="1"/>
    <col min="3" max="3" width="23" customWidth="1"/>
    <col min="4" max="4" width="16.7109375" customWidth="1"/>
    <col min="5" max="5" width="6.85546875" customWidth="1"/>
    <col min="7" max="7" width="13.85546875" customWidth="1"/>
  </cols>
  <sheetData>
    <row r="1" spans="1:5" ht="18.75" x14ac:dyDescent="0.3">
      <c r="A1" s="1" t="s">
        <v>18</v>
      </c>
    </row>
    <row r="2" spans="1:5" x14ac:dyDescent="0.25">
      <c r="A2" s="9"/>
      <c r="B2" s="9"/>
      <c r="C2" s="9"/>
      <c r="D2" s="9"/>
    </row>
    <row r="3" spans="1:5" x14ac:dyDescent="0.25">
      <c r="A3" s="6" t="s">
        <v>25</v>
      </c>
      <c r="B3" s="19">
        <v>1</v>
      </c>
      <c r="C3" s="6"/>
      <c r="D3" s="6"/>
    </row>
    <row r="4" spans="1:5" x14ac:dyDescent="0.25">
      <c r="A4" s="5" t="s">
        <v>19</v>
      </c>
      <c r="B4" s="31">
        <v>256660</v>
      </c>
      <c r="C4" s="7"/>
      <c r="D4" s="32" t="s">
        <v>10</v>
      </c>
    </row>
    <row r="5" spans="1:5" x14ac:dyDescent="0.25">
      <c r="A5" s="5" t="s">
        <v>0</v>
      </c>
      <c r="B5" s="19">
        <v>480</v>
      </c>
      <c r="C5" s="7"/>
      <c r="D5" s="20" t="s">
        <v>11</v>
      </c>
    </row>
    <row r="6" spans="1:5" x14ac:dyDescent="0.25">
      <c r="A6" s="5" t="s">
        <v>1</v>
      </c>
      <c r="B6" s="19">
        <v>3</v>
      </c>
      <c r="C6" s="7"/>
    </row>
    <row r="7" spans="1:5" x14ac:dyDescent="0.25">
      <c r="A7" s="5" t="s">
        <v>2</v>
      </c>
      <c r="B7" s="6">
        <v>4</v>
      </c>
      <c r="C7" s="7"/>
    </row>
    <row r="8" spans="1:5" x14ac:dyDescent="0.25">
      <c r="A8" s="5"/>
      <c r="B8" s="6"/>
      <c r="C8" s="7"/>
    </row>
    <row r="9" spans="1:5" x14ac:dyDescent="0.25">
      <c r="A9" s="8"/>
      <c r="B9" s="9"/>
      <c r="C9" s="27" t="s">
        <v>17</v>
      </c>
      <c r="D9" s="2"/>
    </row>
    <row r="10" spans="1:5" x14ac:dyDescent="0.25">
      <c r="A10" s="3" t="s">
        <v>20</v>
      </c>
      <c r="B10" s="4"/>
      <c r="C10" s="28">
        <v>1.2</v>
      </c>
      <c r="D10" s="11">
        <f>IF(INPUT.00.Convert.SM.to.SF=1,CONVERT(C10, "m2", "ft2")*$B$4/1000,C10*$B$4/1000)</f>
        <v>3315.1982970632607</v>
      </c>
      <c r="E10" s="13" t="s">
        <v>15</v>
      </c>
    </row>
    <row r="11" spans="1:5" x14ac:dyDescent="0.25">
      <c r="A11" s="5"/>
      <c r="B11" s="6"/>
      <c r="C11" s="29"/>
      <c r="D11" s="6"/>
      <c r="E11" s="7"/>
    </row>
    <row r="12" spans="1:5" x14ac:dyDescent="0.25">
      <c r="A12" s="5" t="s">
        <v>21</v>
      </c>
      <c r="B12" s="6"/>
      <c r="C12" s="30">
        <v>1.5</v>
      </c>
      <c r="D12" s="12">
        <f>IF(INPUT.00.Convert.SM.to.SF=1,CONVERT(C12, "m2", "ft2")*$B$4/1000,C12*$B$4/1000)</f>
        <v>4143.9978713290757</v>
      </c>
      <c r="E12" s="14" t="s">
        <v>15</v>
      </c>
    </row>
    <row r="13" spans="1:5" x14ac:dyDescent="0.25">
      <c r="A13" s="5"/>
      <c r="B13" s="6"/>
      <c r="C13" s="29"/>
      <c r="D13" s="12"/>
      <c r="E13" s="7"/>
    </row>
    <row r="14" spans="1:5" x14ac:dyDescent="0.25">
      <c r="A14" s="5" t="s">
        <v>3</v>
      </c>
      <c r="B14" s="6"/>
      <c r="C14" s="30">
        <v>1.5</v>
      </c>
      <c r="D14" s="12">
        <f>IF(INPUT.00.Convert.SM.to.SF=1,CONVERT(C14, "m2", "ft2")*$B$4/1000,C14*$B$4/1000)</f>
        <v>4143.9978713290757</v>
      </c>
      <c r="E14" s="14" t="s">
        <v>15</v>
      </c>
    </row>
    <row r="15" spans="1:5" x14ac:dyDescent="0.25">
      <c r="A15" s="5"/>
      <c r="B15" s="6"/>
      <c r="C15" s="29"/>
      <c r="D15" s="12"/>
      <c r="E15" s="7"/>
    </row>
    <row r="16" spans="1:5" x14ac:dyDescent="0.25">
      <c r="A16" s="5" t="s">
        <v>4</v>
      </c>
      <c r="B16" s="6"/>
      <c r="C16" s="30">
        <v>1</v>
      </c>
      <c r="D16" s="12">
        <f>IF(INPUT.00.Convert.SM.to.SF=1,CONVERT(C16, "m2", "ft2")*$B$4/1000,C16*$B$4/1000)</f>
        <v>2762.6652475527171</v>
      </c>
      <c r="E16" s="14" t="s">
        <v>15</v>
      </c>
    </row>
    <row r="17" spans="1:5" x14ac:dyDescent="0.25">
      <c r="A17" s="5"/>
      <c r="B17" s="6"/>
      <c r="C17" s="7"/>
      <c r="D17" s="12"/>
      <c r="E17" s="7"/>
    </row>
    <row r="18" spans="1:5" x14ac:dyDescent="0.25">
      <c r="A18" s="5" t="s">
        <v>5</v>
      </c>
      <c r="B18" s="6"/>
      <c r="C18" s="30">
        <v>10</v>
      </c>
      <c r="D18" s="12">
        <f>IF(INPUT.00.Convert.SM.to.SF=1,CONVERT(C18, "m2", "ft2")*$B$4/1000,C18*$B$4/1000)</f>
        <v>27626.652475527175</v>
      </c>
      <c r="E18" s="14" t="s">
        <v>15</v>
      </c>
    </row>
    <row r="19" spans="1:5" x14ac:dyDescent="0.25">
      <c r="A19" s="5"/>
      <c r="B19" s="6"/>
      <c r="C19" s="7"/>
      <c r="D19" s="12"/>
      <c r="E19" s="7"/>
    </row>
    <row r="20" spans="1:5" x14ac:dyDescent="0.25">
      <c r="A20" s="5" t="s">
        <v>22</v>
      </c>
      <c r="B20" s="6"/>
      <c r="C20" s="30">
        <v>2</v>
      </c>
      <c r="D20" s="12">
        <f>IF(INPUT.00.Convert.SM.to.SF=1,CONVERT(C20, "m2", "ft2")*$B$4/1000,C20*$B$4/1000)</f>
        <v>5525.3304951054342</v>
      </c>
      <c r="E20" s="14" t="s">
        <v>15</v>
      </c>
    </row>
    <row r="21" spans="1:5" x14ac:dyDescent="0.25">
      <c r="A21" s="5"/>
      <c r="B21" s="6"/>
      <c r="C21" s="7"/>
      <c r="D21" s="12"/>
      <c r="E21" s="7"/>
    </row>
    <row r="22" spans="1:5" x14ac:dyDescent="0.25">
      <c r="A22" s="5" t="s">
        <v>23</v>
      </c>
      <c r="B22" s="6"/>
      <c r="C22" s="30">
        <v>1</v>
      </c>
      <c r="D22" s="12">
        <f>IF(INPUT.00.Convert.SM.to.SF=1,CONVERT(C22, "m2", "ft2")*$B$4/1000,C22*$B$4/1000)</f>
        <v>2762.6652475527171</v>
      </c>
      <c r="E22" s="14" t="s">
        <v>15</v>
      </c>
    </row>
    <row r="23" spans="1:5" x14ac:dyDescent="0.25">
      <c r="A23" s="5"/>
      <c r="B23" s="6"/>
      <c r="C23" s="7"/>
      <c r="D23" s="6"/>
      <c r="E23" s="7"/>
    </row>
    <row r="24" spans="1:5" x14ac:dyDescent="0.25">
      <c r="A24" s="5" t="s">
        <v>6</v>
      </c>
      <c r="B24" s="6"/>
      <c r="C24" s="7"/>
      <c r="D24" s="16">
        <v>300</v>
      </c>
      <c r="E24" s="14" t="s">
        <v>15</v>
      </c>
    </row>
    <row r="25" spans="1:5" x14ac:dyDescent="0.25">
      <c r="A25" s="8"/>
      <c r="B25" s="9"/>
      <c r="C25" s="10"/>
      <c r="D25" s="9"/>
      <c r="E25" s="10"/>
    </row>
    <row r="26" spans="1:5" x14ac:dyDescent="0.25">
      <c r="A26" s="15" t="s">
        <v>9</v>
      </c>
      <c r="B26" s="6"/>
      <c r="C26" s="6"/>
      <c r="D26" s="18">
        <f>SUM(D10:D25)</f>
        <v>50580.507505459456</v>
      </c>
      <c r="E26" s="14" t="s">
        <v>15</v>
      </c>
    </row>
    <row r="27" spans="1:5" x14ac:dyDescent="0.25">
      <c r="A27" s="5"/>
      <c r="B27" s="6"/>
      <c r="C27" s="6"/>
      <c r="D27" s="6"/>
      <c r="E27" s="7"/>
    </row>
    <row r="28" spans="1:5" x14ac:dyDescent="0.25">
      <c r="A28" s="5" t="s">
        <v>7</v>
      </c>
      <c r="B28" s="17">
        <v>0.2</v>
      </c>
      <c r="C28" s="6" t="s">
        <v>12</v>
      </c>
      <c r="D28" s="18">
        <f>D26*B28</f>
        <v>10116.101501091893</v>
      </c>
      <c r="E28" s="14" t="s">
        <v>15</v>
      </c>
    </row>
    <row r="29" spans="1:5" x14ac:dyDescent="0.25">
      <c r="A29" s="8"/>
      <c r="B29" s="9"/>
      <c r="C29" s="9"/>
      <c r="D29" s="9"/>
      <c r="E29" s="10"/>
    </row>
    <row r="30" spans="1:5" x14ac:dyDescent="0.25">
      <c r="A30" s="21" t="s">
        <v>8</v>
      </c>
      <c r="B30" s="22"/>
      <c r="C30" s="22"/>
      <c r="D30" s="23">
        <f>SUM(D26:D28)</f>
        <v>60696.609006551349</v>
      </c>
      <c r="E30" s="24" t="s">
        <v>15</v>
      </c>
    </row>
    <row r="31" spans="1:5" ht="15.75" thickBot="1" x14ac:dyDescent="0.3">
      <c r="A31" s="8"/>
      <c r="B31" s="9"/>
      <c r="C31" s="9"/>
      <c r="D31" s="6"/>
      <c r="E31" s="10"/>
    </row>
    <row r="32" spans="1:5" ht="15.75" thickBot="1" x14ac:dyDescent="0.3">
      <c r="A32" s="21" t="s">
        <v>13</v>
      </c>
      <c r="B32" s="25">
        <v>0.8</v>
      </c>
      <c r="C32" s="22" t="s">
        <v>14</v>
      </c>
      <c r="D32" s="26">
        <f>D30*B32</f>
        <v>48557.287205241082</v>
      </c>
      <c r="E32" s="24" t="s">
        <v>15</v>
      </c>
    </row>
    <row r="33" spans="1:5" ht="15.75" thickBot="1" x14ac:dyDescent="0.3">
      <c r="A33" s="5"/>
      <c r="B33" s="6"/>
      <c r="C33" s="6"/>
      <c r="D33" s="6"/>
      <c r="E33" s="7"/>
    </row>
    <row r="34" spans="1:5" ht="15.75" thickBot="1" x14ac:dyDescent="0.3">
      <c r="A34" s="21" t="s">
        <v>24</v>
      </c>
      <c r="B34" s="22">
        <f>B5</f>
        <v>480</v>
      </c>
      <c r="C34" s="22"/>
      <c r="D34" s="26">
        <f>IF( B6=3, (D32/(SQRT(3)*B34))*1000, IF( B6=2, (D32/(B34))*1000, 0 ))</f>
        <v>58405.339248049822</v>
      </c>
      <c r="E34" s="2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Sheet1</vt:lpstr>
      <vt:lpstr>INPUT.00.Convert.SM.to.SF</vt:lpstr>
      <vt:lpstr>INPUT.01.Building.Area</vt:lpstr>
      <vt:lpstr>INPUT.02.Voltage</vt:lpstr>
      <vt:lpstr>INPUT.03.Phase</vt:lpstr>
      <vt:lpstr>INPUT.04.Lighting.Loads.kVA_SF</vt:lpstr>
      <vt:lpstr>INPUT.05.Receptacle.Loads.kVA_SF</vt:lpstr>
      <vt:lpstr>INPUT.06.Technology.Loads.kVA_SF</vt:lpstr>
      <vt:lpstr>INPUT.07.Plumbing.FireProtection.Loads.kVA_SF</vt:lpstr>
      <vt:lpstr>INPUT.08.HVAC.Loads.kVA_SF</vt:lpstr>
      <vt:lpstr>INPUT.09.General.Ventilation.Loads.kVA_SF</vt:lpstr>
      <vt:lpstr>INPUT.10.Equipment.Pump.Loads.kVA_SF</vt:lpstr>
      <vt:lpstr>INPUT.11.Misc.Loads.kVA</vt:lpstr>
      <vt:lpstr>INPUT.12.Percent.Future.Expansion</vt:lpstr>
      <vt:lpstr>INPUT.13.Percent.Demand.Of.Connected</vt:lpstr>
      <vt:lpstr>OUTPUT.14.Total.Connected.Load</vt:lpstr>
      <vt:lpstr>OUTPUT.15.Estimated.Demand.Load.kVA</vt:lpstr>
      <vt:lpstr>OUTPUT.16.Estimated.Demand.Load.Amps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2015-06-05T18:17:20Z</dcterms:created>
  <dcterms:modified xsi:type="dcterms:W3CDTF">2020-09-09T20:00:05Z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3402a6b6-2a29-4430-8c50-382e7eca8698</vt:lpwstr>
  </property>
</Properties>
</file>