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athik\Absolute\GS\gobargas\Tesla air coil calculator\"/>
    </mc:Choice>
  </mc:AlternateContent>
  <xr:revisionPtr revIDLastSave="0" documentId="13_ncr:1_{BDECA65F-5C83-49F0-8BB4-6EE264D4E37E}" xr6:coauthVersionLast="47" xr6:coauthVersionMax="47" xr10:uidLastSave="{00000000-0000-0000-0000-000000000000}"/>
  <bookViews>
    <workbookView xWindow="2430" yWindow="1875" windowWidth="18000" windowHeight="9360" xr2:uid="{27241F9A-A73B-4CF7-B1F0-6C8AE41A2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B11" i="1"/>
  <c r="B48" i="1"/>
  <c r="B39" i="1"/>
  <c r="B38" i="1"/>
  <c r="B25" i="1"/>
  <c r="D22" i="1"/>
  <c r="B24" i="1" s="1"/>
  <c r="B27" i="1" s="1"/>
  <c r="B15" i="1"/>
  <c r="D3" i="1"/>
  <c r="B6" i="1" s="1"/>
  <c r="B12" i="1" l="1"/>
  <c r="B17" i="1"/>
  <c r="B33" i="1" l="1"/>
  <c r="B32" i="1"/>
</calcChain>
</file>

<file path=xl/sharedStrings.xml><?xml version="1.0" encoding="utf-8"?>
<sst xmlns="http://schemas.openxmlformats.org/spreadsheetml/2006/main" count="43" uniqueCount="36">
  <si>
    <t>N number of turns</t>
  </si>
  <si>
    <t>radius</t>
  </si>
  <si>
    <t>Dia of coil(inch)</t>
  </si>
  <si>
    <t>length of coil(inch)</t>
  </si>
  <si>
    <t>Formula for single-layer air-core solenoid (in microhenries, µH):</t>
  </si>
  <si>
    <t>L = ((radius^2 )* (N^2))/ ((9*radius)+(10*length of coil))</t>
  </si>
  <si>
    <t>N</t>
  </si>
  <si>
    <t>D cm</t>
  </si>
  <si>
    <t>L cm</t>
  </si>
  <si>
    <t xml:space="preserve">Inductance </t>
  </si>
  <si>
    <t>Crosscheck for centimeters</t>
  </si>
  <si>
    <t xml:space="preserve">Resonant frequency Calculation </t>
  </si>
  <si>
    <t>Wheelers formula (inches) for purely air coils</t>
  </si>
  <si>
    <t>Self capacitance (in pF) (due to its own self)</t>
  </si>
  <si>
    <t>f = 1/(2*pi*sqrt(L*C)</t>
  </si>
  <si>
    <t>Frequency in Hz :</t>
  </si>
  <si>
    <t>For exiter primary coil :</t>
  </si>
  <si>
    <t xml:space="preserve">Number of coils </t>
  </si>
  <si>
    <t>Dia of coil (inch)</t>
  </si>
  <si>
    <t>Inductance in uH</t>
  </si>
  <si>
    <t>Input pulse values for LT SPICE</t>
  </si>
  <si>
    <t xml:space="preserve">T period </t>
  </si>
  <si>
    <t xml:space="preserve">Ton </t>
  </si>
  <si>
    <t>Duty cycle enter value between 0 to 1</t>
  </si>
  <si>
    <t>if to enter frequency and check coil then :</t>
  </si>
  <si>
    <t>Ton</t>
  </si>
  <si>
    <t>Enter Frequency in Hz</t>
  </si>
  <si>
    <t xml:space="preserve">DIY Capacitor </t>
  </si>
  <si>
    <t>C is capacitance in Farads</t>
  </si>
  <si>
    <t xml:space="preserve">e0  constant 8.85 * 10-12 </t>
  </si>
  <si>
    <t>eR</t>
  </si>
  <si>
    <t>A in sq meters</t>
  </si>
  <si>
    <t>d is distance between the plates in mm</t>
  </si>
  <si>
    <t xml:space="preserve">C </t>
  </si>
  <si>
    <t>C = (e0*eR*A / d)</t>
  </si>
  <si>
    <t>Thickness of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</si>
</sst>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3061-D3A4-45FF-8A87-F8F425D7E466}">
  <dimension ref="A1:E48"/>
  <sheetViews>
    <sheetView tabSelected="1" workbookViewId="0">
      <selection activeCell="D11" sqref="D11"/>
    </sheetView>
  </sheetViews>
  <sheetFormatPr defaultRowHeight="15" x14ac:dyDescent="0.25"/>
  <cols>
    <col min="1" max="1" width="59" bestFit="1" customWidth="1"/>
    <col min="2" max="2" width="12" bestFit="1" customWidth="1"/>
    <col min="3" max="3" width="7.28515625" bestFit="1" customWidth="1"/>
    <col min="4" max="4" width="16.28515625" bestFit="1" customWidth="1"/>
  </cols>
  <sheetData>
    <row r="1" spans="1:5" x14ac:dyDescent="0.25">
      <c r="A1" s="1" t="s">
        <v>12</v>
      </c>
    </row>
    <row r="2" spans="1:5" x14ac:dyDescent="0.25">
      <c r="A2" t="s">
        <v>0</v>
      </c>
      <c r="B2">
        <v>5</v>
      </c>
    </row>
    <row r="3" spans="1:5" x14ac:dyDescent="0.25">
      <c r="A3" t="s">
        <v>2</v>
      </c>
      <c r="B3">
        <v>1</v>
      </c>
      <c r="C3" t="s">
        <v>1</v>
      </c>
      <c r="D3">
        <f>B3/2</f>
        <v>0.5</v>
      </c>
    </row>
    <row r="4" spans="1:5" x14ac:dyDescent="0.25">
      <c r="A4" t="s">
        <v>3</v>
      </c>
      <c r="B4">
        <v>0.01</v>
      </c>
    </row>
    <row r="5" spans="1:5" x14ac:dyDescent="0.25">
      <c r="A5" t="s">
        <v>4</v>
      </c>
    </row>
    <row r="6" spans="1:5" x14ac:dyDescent="0.25">
      <c r="A6" t="s">
        <v>5</v>
      </c>
      <c r="B6">
        <f>((D3*D3)*(B2*B2))/((9*D3)+(10*B4))</f>
        <v>1.3586956521739131</v>
      </c>
    </row>
    <row r="8" spans="1:5" x14ac:dyDescent="0.25">
      <c r="A8" s="2" t="s">
        <v>10</v>
      </c>
    </row>
    <row r="9" spans="1:5" x14ac:dyDescent="0.25">
      <c r="A9" t="s">
        <v>6</v>
      </c>
      <c r="B9">
        <v>135</v>
      </c>
      <c r="D9" t="s">
        <v>35</v>
      </c>
      <c r="E9">
        <v>0.5</v>
      </c>
    </row>
    <row r="10" spans="1:5" x14ac:dyDescent="0.25">
      <c r="A10" t="s">
        <v>7</v>
      </c>
      <c r="B10">
        <v>2.5</v>
      </c>
    </row>
    <row r="11" spans="1:5" x14ac:dyDescent="0.25">
      <c r="A11" t="s">
        <v>8</v>
      </c>
      <c r="B11">
        <f>(B4*2.54)</f>
        <v>2.5400000000000002E-2</v>
      </c>
      <c r="C11">
        <f>(B9*E9)/10</f>
        <v>6.75</v>
      </c>
    </row>
    <row r="12" spans="1:5" x14ac:dyDescent="0.25">
      <c r="A12" t="s">
        <v>9</v>
      </c>
      <c r="B12">
        <f>((B10*B10)*(B9*B9)/((45*B10)+(100*B11)))</f>
        <v>990.14473226703751</v>
      </c>
      <c r="C12">
        <f>((B10*B10)*(B9*B9)/((45*B10)+(100*C11)))</f>
        <v>144.64285714285714</v>
      </c>
    </row>
    <row r="14" spans="1:5" x14ac:dyDescent="0.25">
      <c r="A14" s="1" t="s">
        <v>11</v>
      </c>
    </row>
    <row r="15" spans="1:5" x14ac:dyDescent="0.25">
      <c r="A15" t="s">
        <v>13</v>
      </c>
      <c r="B15">
        <f>(1.41*B10)</f>
        <v>3.5249999999999999</v>
      </c>
    </row>
    <row r="16" spans="1:5" x14ac:dyDescent="0.25">
      <c r="A16" t="s">
        <v>15</v>
      </c>
    </row>
    <row r="17" spans="1:4" x14ac:dyDescent="0.25">
      <c r="A17" t="s">
        <v>14</v>
      </c>
      <c r="B17">
        <f>1/(2*3.142*SQRT((B6/1000000)*(B15/1000000000000)))</f>
        <v>72714859.638395861</v>
      </c>
    </row>
    <row r="20" spans="1:4" x14ac:dyDescent="0.25">
      <c r="A20" s="1" t="s">
        <v>16</v>
      </c>
    </row>
    <row r="21" spans="1:4" x14ac:dyDescent="0.25">
      <c r="A21" t="s">
        <v>17</v>
      </c>
      <c r="B21">
        <v>4</v>
      </c>
    </row>
    <row r="22" spans="1:4" x14ac:dyDescent="0.25">
      <c r="A22" t="s">
        <v>18</v>
      </c>
      <c r="B22">
        <v>2.0499999999999998</v>
      </c>
      <c r="C22" t="s">
        <v>1</v>
      </c>
      <c r="D22">
        <f>B22/2</f>
        <v>1.0249999999999999</v>
      </c>
    </row>
    <row r="23" spans="1:4" x14ac:dyDescent="0.25">
      <c r="A23" t="s">
        <v>3</v>
      </c>
      <c r="B23">
        <v>0.5</v>
      </c>
    </row>
    <row r="24" spans="1:4" x14ac:dyDescent="0.25">
      <c r="A24" t="s">
        <v>19</v>
      </c>
      <c r="B24">
        <f>((D22*D22)*(B21*B21)/((9*D22)+(10*B23)))</f>
        <v>1.1817223198594025</v>
      </c>
    </row>
    <row r="25" spans="1:4" x14ac:dyDescent="0.25">
      <c r="A25" t="s">
        <v>13</v>
      </c>
      <c r="B25">
        <f>(1.41*B22)</f>
        <v>2.8904999999999994</v>
      </c>
    </row>
    <row r="26" spans="1:4" x14ac:dyDescent="0.25">
      <c r="A26" t="s">
        <v>15</v>
      </c>
    </row>
    <row r="27" spans="1:4" x14ac:dyDescent="0.25">
      <c r="A27" t="s">
        <v>14</v>
      </c>
      <c r="B27">
        <f>1/(2*3.14*SQRT((B25/1000000000000)*(B24/1000000)))</f>
        <v>86158107.359545082</v>
      </c>
    </row>
    <row r="30" spans="1:4" x14ac:dyDescent="0.25">
      <c r="A30" s="1" t="s">
        <v>20</v>
      </c>
    </row>
    <row r="31" spans="1:4" x14ac:dyDescent="0.25">
      <c r="A31" t="s">
        <v>23</v>
      </c>
      <c r="B31">
        <v>0.5</v>
      </c>
    </row>
    <row r="32" spans="1:4" x14ac:dyDescent="0.25">
      <c r="A32" t="s">
        <v>21</v>
      </c>
      <c r="B32">
        <f>1/B17</f>
        <v>1.3752347250244389E-8</v>
      </c>
    </row>
    <row r="33" spans="1:2" x14ac:dyDescent="0.25">
      <c r="A33" t="s">
        <v>22</v>
      </c>
      <c r="B33">
        <f>B31/B17</f>
        <v>6.8761736251221946E-9</v>
      </c>
    </row>
    <row r="35" spans="1:2" ht="15.75" x14ac:dyDescent="0.25">
      <c r="A35" s="3" t="s">
        <v>24</v>
      </c>
    </row>
    <row r="36" spans="1:2" ht="15.75" x14ac:dyDescent="0.25">
      <c r="A36" s="4" t="s">
        <v>26</v>
      </c>
      <c r="B36">
        <v>10000</v>
      </c>
    </row>
    <row r="37" spans="1:2" x14ac:dyDescent="0.25">
      <c r="A37" t="s">
        <v>23</v>
      </c>
      <c r="B37">
        <v>0.5</v>
      </c>
    </row>
    <row r="38" spans="1:2" x14ac:dyDescent="0.25">
      <c r="A38" t="s">
        <v>21</v>
      </c>
      <c r="B38">
        <f>1/B36</f>
        <v>1E-4</v>
      </c>
    </row>
    <row r="39" spans="1:2" x14ac:dyDescent="0.25">
      <c r="A39" t="s">
        <v>25</v>
      </c>
      <c r="B39">
        <f>B37/B36</f>
        <v>5.0000000000000002E-5</v>
      </c>
    </row>
    <row r="41" spans="1:2" x14ac:dyDescent="0.25">
      <c r="A41" s="1" t="s">
        <v>27</v>
      </c>
    </row>
    <row r="42" spans="1:2" x14ac:dyDescent="0.25">
      <c r="A42" t="s">
        <v>34</v>
      </c>
    </row>
    <row r="43" spans="1:2" x14ac:dyDescent="0.25">
      <c r="A43" t="s">
        <v>28</v>
      </c>
    </row>
    <row r="44" spans="1:2" x14ac:dyDescent="0.25">
      <c r="A44" t="s">
        <v>29</v>
      </c>
      <c r="B44" s="5">
        <v>8.8500000000000005E-12</v>
      </c>
    </row>
    <row r="45" spans="1:2" x14ac:dyDescent="0.25">
      <c r="A45" t="s">
        <v>30</v>
      </c>
      <c r="B45">
        <v>2.9</v>
      </c>
    </row>
    <row r="46" spans="1:2" x14ac:dyDescent="0.25">
      <c r="A46" t="s">
        <v>31</v>
      </c>
      <c r="B46">
        <v>3.5209999999999998E-3</v>
      </c>
    </row>
    <row r="47" spans="1:2" x14ac:dyDescent="0.25">
      <c r="A47" t="s">
        <v>32</v>
      </c>
      <c r="B47">
        <v>2.0500000000000001E-2</v>
      </c>
    </row>
    <row r="48" spans="1:2" x14ac:dyDescent="0.25">
      <c r="A48" t="s">
        <v>33</v>
      </c>
      <c r="B48">
        <f>((B44*B45*B46)/B47)</f>
        <v>4.4081202439024387E-12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PRATHIK KAMATH - 200972004</dc:creator>
  <cp:lastModifiedBy>K PRATHIK KAMATH - 200972004</cp:lastModifiedBy>
  <dcterms:created xsi:type="dcterms:W3CDTF">2025-05-20T06:13:34Z</dcterms:created>
  <dcterms:modified xsi:type="dcterms:W3CDTF">2025-05-29T11:31:34Z</dcterms:modified>
</cp:coreProperties>
</file>