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5"/>
  </bookViews>
  <sheets>
    <sheet name="棋盘生成和行走逻辑" sheetId="4" r:id="rId1"/>
    <sheet name="骰子逻辑" sheetId="5" r:id="rId2"/>
    <sheet name="刮刮卡" sheetId="8" r:id="rId3"/>
    <sheet name="老虎机" sheetId="6" r:id="rId4"/>
    <sheet name="转盘" sheetId="7" r:id="rId5"/>
    <sheet name="外部转盘" sheetId="10" r:id="rId6"/>
    <sheet name="Sheet1" sheetId="9" r:id="rId7"/>
  </sheets>
  <calcPr calcId="144525"/>
</workbook>
</file>

<file path=xl/sharedStrings.xml><?xml version="1.0" encoding="utf-8"?>
<sst xmlns="http://schemas.openxmlformats.org/spreadsheetml/2006/main" count="198" uniqueCount="89">
  <si>
    <t>格子类型</t>
  </si>
  <si>
    <t>最小数量</t>
  </si>
  <si>
    <t>最大数量</t>
  </si>
  <si>
    <t>权重</t>
  </si>
  <si>
    <t>阈值保护</t>
  </si>
  <si>
    <t>Cash</t>
  </si>
  <si>
    <t> Gold</t>
  </si>
  <si>
    <t>Slots</t>
  </si>
  <si>
    <t>Scratch</t>
  </si>
  <si>
    <t>StarCoin</t>
  </si>
  <si>
    <t> Empty</t>
  </si>
  <si>
    <t>惊喜礼盒</t>
  </si>
  <si>
    <t>金币、美元特殊事件</t>
  </si>
  <si>
    <t>老虎机</t>
  </si>
  <si>
    <t>美元阈值</t>
  </si>
  <si>
    <t>步数要求</t>
  </si>
  <si>
    <t>钱权重</t>
  </si>
  <si>
    <t>钱范围</t>
  </si>
  <si>
    <t>Token权重</t>
  </si>
  <si>
    <t>Token范围</t>
  </si>
  <si>
    <t>钱倍数概率</t>
  </si>
  <si>
    <t>Token倍数概率</t>
  </si>
  <si>
    <t>不中权重</t>
  </si>
  <si>
    <t>钱随机池</t>
  </si>
  <si>
    <t>Token随机池</t>
  </si>
  <si>
    <t>Token钱倍数概率</t>
  </si>
  <si>
    <t>&gt;</t>
  </si>
  <si>
    <t>1;1.5;3;5</t>
  </si>
  <si>
    <t>500;1000</t>
  </si>
  <si>
    <t>1;1.5;3</t>
  </si>
  <si>
    <t>250;500</t>
  </si>
  <si>
    <t>50;100</t>
  </si>
  <si>
    <t>500;1000;5000</t>
  </si>
  <si>
    <t>1;1.5</t>
  </si>
  <si>
    <t>1;1.5;2;3;5</t>
  </si>
  <si>
    <t>步数范围</t>
  </si>
  <si>
    <t>777
阈值</t>
  </si>
  <si>
    <t>777
权重</t>
  </si>
  <si>
    <t>Token
权重</t>
  </si>
  <si>
    <t>Token
范围</t>
  </si>
  <si>
    <t>美元阈值指总获取量</t>
  </si>
  <si>
    <t>道具</t>
  </si>
  <si>
    <t>黑盒</t>
  </si>
  <si>
    <t>抽到的货币范围</t>
  </si>
  <si>
    <t>不再抽到条件</t>
  </si>
  <si>
    <t>Gold</t>
  </si>
  <si>
    <t>2,9</t>
  </si>
  <si>
    <t>Diamond</t>
  </si>
  <si>
    <t>现金&gt;=2300 或 今日提现次数用完</t>
  </si>
  <si>
    <t>Gift</t>
  </si>
  <si>
    <t>Cherry</t>
  </si>
  <si>
    <t>水果数量&gt;2300</t>
  </si>
  <si>
    <t>Orange</t>
  </si>
  <si>
    <t>Watermalen</t>
  </si>
  <si>
    <t>SSS</t>
  </si>
  <si>
    <t>Null</t>
  </si>
  <si>
    <t>SS_Other</t>
  </si>
  <si>
    <t>ID</t>
  </si>
  <si>
    <t>数量</t>
  </si>
  <si>
    <t>卡数量&gt;=2300</t>
  </si>
  <si>
    <t>WheelTicket</t>
  </si>
  <si>
    <t>名称</t>
  </si>
  <si>
    <t>不再抽到</t>
  </si>
  <si>
    <t>RedDiamond</t>
  </si>
  <si>
    <t>游戏产出红钻</t>
  </si>
  <si>
    <t>游戏产出</t>
  </si>
  <si>
    <t>获得红钻概率</t>
  </si>
  <si>
    <t>其他概率</t>
  </si>
  <si>
    <t>转盘次数</t>
  </si>
  <si>
    <t>红钻翻倍</t>
  </si>
  <si>
    <t>转盘红水晶</t>
  </si>
  <si>
    <t>红水晶权重</t>
  </si>
  <si>
    <t>总权重</t>
  </si>
  <si>
    <t>概率</t>
  </si>
  <si>
    <t>每次给红钻数量</t>
  </si>
  <si>
    <t>中台产出</t>
  </si>
  <si>
    <t>中台货币</t>
  </si>
  <si>
    <t>兑换数量</t>
  </si>
  <si>
    <t>兑换红钻</t>
  </si>
  <si>
    <t>可完成次数</t>
  </si>
  <si>
    <t>token总产出</t>
  </si>
  <si>
    <t>随机范围</t>
  </si>
  <si>
    <t>看RV产出</t>
  </si>
  <si>
    <t>兑换需要次数</t>
  </si>
  <si>
    <t>钻石</t>
  </si>
  <si>
    <t>水果</t>
  </si>
  <si>
    <t>Lucky7</t>
  </si>
  <si>
    <t>现金</t>
  </si>
  <si>
    <t>星星币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</si>
</sst>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* #,##0_ ;_ * \-#,##0_ ;_ * &quot;-&quot;??_ ;_ @_ "/>
    <numFmt numFmtId="177" formatCode="#,##0.0_ "/>
    <numFmt numFmtId="178" formatCode="#,##0.00_ "/>
    <numFmt numFmtId="179" formatCode="#,##0_ "/>
    <numFmt numFmtId="180" formatCode="0_ "/>
  </numFmts>
  <fonts count="30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rgb="FF333333"/>
      <name val="微软雅黑"/>
      <charset val="134"/>
    </font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333333"/>
      <name val="微软雅黑"/>
      <charset val="134"/>
    </font>
    <font>
      <sz val="11"/>
      <color rgb="FF000000"/>
      <name val="微软雅黑"/>
      <charset val="134"/>
    </font>
    <font>
      <sz val="11"/>
      <color rgb="FF333333"/>
      <name val="Arial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11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5" borderId="27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1" fillId="19" borderId="22" applyNumberFormat="0" applyAlignment="0" applyProtection="0">
      <alignment vertical="center"/>
    </xf>
    <xf numFmtId="0" fontId="24" fillId="19" borderId="21" applyNumberFormat="0" applyAlignment="0" applyProtection="0">
      <alignment vertical="center"/>
    </xf>
    <xf numFmtId="0" fontId="23" fillId="27" borderId="23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>
      <alignment vertical="center"/>
    </xf>
    <xf numFmtId="179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2" fillId="0" borderId="0" xfId="0" applyFont="1">
      <alignment vertical="center"/>
    </xf>
    <xf numFmtId="178" fontId="3" fillId="0" borderId="0" xfId="0" applyNumberFormat="1" applyFont="1">
      <alignment vertical="center"/>
    </xf>
    <xf numFmtId="0" fontId="3" fillId="0" borderId="0" xfId="0" applyFont="1">
      <alignment vertical="center"/>
    </xf>
    <xf numFmtId="178" fontId="1" fillId="2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177" fontId="1" fillId="0" borderId="0" xfId="0" applyNumberFormat="1" applyFont="1">
      <alignment vertical="center"/>
    </xf>
    <xf numFmtId="178" fontId="3" fillId="2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4" fillId="0" borderId="0" xfId="0" applyNumberFormat="1" applyFont="1">
      <alignment vertic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NumberFormat="1" applyFont="1" applyBorder="1">
      <alignment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 wrapText="1"/>
    </xf>
    <xf numFmtId="0" fontId="1" fillId="4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 wrapText="1"/>
    </xf>
    <xf numFmtId="0" fontId="7" fillId="0" borderId="4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8" applyNumberFormat="1" applyFont="1" applyBorder="1" applyAlignment="1">
      <alignment horizontal="center" vertical="center"/>
    </xf>
    <xf numFmtId="0" fontId="1" fillId="0" borderId="0" xfId="8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8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76" fontId="1" fillId="0" borderId="0" xfId="8" applyNumberFormat="1" applyFont="1" applyBorder="1" applyAlignment="1">
      <alignment horizontal="center" vertical="center"/>
    </xf>
    <xf numFmtId="176" fontId="1" fillId="0" borderId="6" xfId="8" applyNumberFormat="1" applyFont="1" applyBorder="1" applyAlignment="1">
      <alignment horizontal="center" vertical="center"/>
    </xf>
    <xf numFmtId="176" fontId="1" fillId="0" borderId="11" xfId="8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/>
    </xf>
    <xf numFmtId="0" fontId="1" fillId="0" borderId="18" xfId="8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4" xfId="11" applyNumberFormat="1" applyFont="1" applyBorder="1" applyAlignment="1">
      <alignment horizontal="center" vertical="center"/>
    </xf>
    <xf numFmtId="0" fontId="1" fillId="0" borderId="12" xfId="11" applyNumberFormat="1" applyFont="1" applyBorder="1" applyAlignment="1">
      <alignment horizontal="center" vertical="center"/>
    </xf>
    <xf numFmtId="0" fontId="1" fillId="0" borderId="19" xfId="8" applyNumberFormat="1" applyFont="1" applyBorder="1" applyAlignment="1">
      <alignment horizontal="center" vertical="center"/>
    </xf>
    <xf numFmtId="0" fontId="1" fillId="0" borderId="17" xfId="8" applyNumberFormat="1" applyFont="1" applyBorder="1" applyAlignment="1">
      <alignment horizontal="center" vertical="center"/>
    </xf>
    <xf numFmtId="0" fontId="1" fillId="0" borderId="6" xfId="8" applyNumberFormat="1" applyFont="1" applyBorder="1" applyAlignment="1">
      <alignment horizontal="center" vertical="center"/>
    </xf>
    <xf numFmtId="0" fontId="1" fillId="0" borderId="9" xfId="8" applyNumberFormat="1" applyFont="1" applyFill="1" applyBorder="1" applyAlignment="1">
      <alignment horizontal="center" vertical="center"/>
    </xf>
    <xf numFmtId="0" fontId="1" fillId="0" borderId="16" xfId="8" applyNumberFormat="1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180" fontId="6" fillId="0" borderId="0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190" zoomScaleNormal="190" workbookViewId="0">
      <selection activeCell="G7" sqref="G7"/>
    </sheetView>
  </sheetViews>
  <sheetFormatPr defaultColWidth="8.88333333333333" defaultRowHeight="16.5" outlineLevelRow="6" outlineLevelCol="4"/>
  <cols>
    <col min="1" max="1" width="10.4416666666667" style="15" customWidth="1"/>
    <col min="2" max="3" width="10.4416666666667" style="69" customWidth="1"/>
    <col min="4" max="4" width="6" style="69" customWidth="1"/>
    <col min="5" max="5" width="11" style="69" customWidth="1"/>
    <col min="6" max="16384" width="8.88333333333333" style="69"/>
  </cols>
  <sheetData>
    <row r="1" ht="17.25" spans="1:5">
      <c r="A1" s="70" t="s">
        <v>0</v>
      </c>
      <c r="B1" s="71" t="s">
        <v>1</v>
      </c>
      <c r="C1" s="71" t="s">
        <v>2</v>
      </c>
      <c r="D1" s="71" t="s">
        <v>3</v>
      </c>
      <c r="E1" s="71" t="s">
        <v>4</v>
      </c>
    </row>
    <row r="2" ht="17.25" spans="1:5">
      <c r="A2" s="72" t="s">
        <v>5</v>
      </c>
      <c r="B2" s="73">
        <v>1</v>
      </c>
      <c r="C2" s="73">
        <v>2</v>
      </c>
      <c r="D2" s="73">
        <v>200</v>
      </c>
      <c r="E2" s="73">
        <v>2300</v>
      </c>
    </row>
    <row r="3" ht="17.25" spans="1:5">
      <c r="A3" s="72" t="s">
        <v>6</v>
      </c>
      <c r="B3" s="73">
        <v>5</v>
      </c>
      <c r="C3" s="73">
        <v>8</v>
      </c>
      <c r="D3" s="73">
        <v>200</v>
      </c>
      <c r="E3" s="73">
        <v>-1</v>
      </c>
    </row>
    <row r="4" ht="17.25" spans="1:5">
      <c r="A4" s="72" t="s">
        <v>7</v>
      </c>
      <c r="B4" s="73">
        <v>1</v>
      </c>
      <c r="C4" s="73">
        <v>2</v>
      </c>
      <c r="D4" s="73">
        <v>300</v>
      </c>
      <c r="E4" s="73">
        <v>-1</v>
      </c>
    </row>
    <row r="5" ht="17.25" spans="1:5">
      <c r="A5" s="72" t="s">
        <v>8</v>
      </c>
      <c r="B5" s="73">
        <v>1</v>
      </c>
      <c r="C5" s="73">
        <v>1</v>
      </c>
      <c r="D5" s="73">
        <v>800</v>
      </c>
      <c r="E5" s="73">
        <v>-1</v>
      </c>
    </row>
    <row r="6" ht="17.25" spans="1:5">
      <c r="A6" s="69" t="s">
        <v>9</v>
      </c>
      <c r="B6" s="73">
        <v>1</v>
      </c>
      <c r="C6" s="73">
        <v>2</v>
      </c>
      <c r="D6" s="73">
        <v>200</v>
      </c>
      <c r="E6" s="73">
        <v>2300</v>
      </c>
    </row>
    <row r="7" ht="17.25" spans="1:5">
      <c r="A7" s="72" t="s">
        <v>10</v>
      </c>
      <c r="B7" s="73">
        <v>0</v>
      </c>
      <c r="C7" s="73">
        <v>100</v>
      </c>
      <c r="D7" s="73">
        <v>80</v>
      </c>
      <c r="E7" s="73">
        <v>-1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"/>
  <sheetViews>
    <sheetView workbookViewId="0">
      <selection activeCell="L28" sqref="L28"/>
    </sheetView>
  </sheetViews>
  <sheetFormatPr defaultColWidth="9" defaultRowHeight="14.25"/>
  <cols>
    <col min="1" max="1" width="3" style="23" customWidth="1"/>
    <col min="2" max="2" width="6.875" style="23" customWidth="1"/>
    <col min="3" max="3" width="9.55833333333333" style="23" customWidth="1"/>
    <col min="4" max="4" width="8.66666666666667" style="23" customWidth="1"/>
    <col min="5" max="6" width="8" style="23" customWidth="1"/>
    <col min="7" max="7" width="12.775" style="23" customWidth="1"/>
    <col min="8" max="9" width="6.33333333333333" style="23" customWidth="1"/>
    <col min="10" max="11" width="8" style="23" customWidth="1"/>
    <col min="12" max="12" width="12.6666666666667" style="23" customWidth="1"/>
    <col min="13" max="14" width="6.33333333333333" style="23" customWidth="1"/>
    <col min="15" max="15" width="15.8833333333333" style="23" customWidth="1"/>
    <col min="16" max="16" width="10.775" style="23" customWidth="1"/>
    <col min="17" max="17" width="8.66666666666667" style="23" customWidth="1"/>
    <col min="18" max="18" width="9.55833333333333" style="23" customWidth="1"/>
    <col min="19" max="19" width="12.775" style="23" customWidth="1"/>
    <col min="20" max="20" width="17.6666666666667" style="23" customWidth="1"/>
    <col min="21" max="21" width="17.1083333333333" style="23" customWidth="1"/>
    <col min="22" max="16384" width="9" style="23"/>
  </cols>
  <sheetData>
    <row r="1" ht="16.5" spans="1:21">
      <c r="A1" s="50"/>
      <c r="B1" s="51"/>
      <c r="C1" s="52" t="s">
        <v>11</v>
      </c>
      <c r="D1" s="53"/>
      <c r="E1" s="53"/>
      <c r="F1" s="53"/>
      <c r="G1" s="53"/>
      <c r="H1" s="53"/>
      <c r="I1" s="51"/>
      <c r="J1" s="62" t="s">
        <v>12</v>
      </c>
      <c r="K1" s="62"/>
      <c r="L1" s="62"/>
      <c r="M1" s="62"/>
      <c r="N1" s="62"/>
      <c r="O1" s="63"/>
      <c r="P1" s="64" t="s">
        <v>13</v>
      </c>
      <c r="Q1" s="40"/>
      <c r="R1" s="40"/>
      <c r="S1" s="40"/>
      <c r="T1" s="66"/>
      <c r="U1" s="67"/>
    </row>
    <row r="2" ht="16.5" spans="1:21">
      <c r="A2" s="54" t="s">
        <v>14</v>
      </c>
      <c r="B2" s="55"/>
      <c r="C2" s="56" t="s">
        <v>15</v>
      </c>
      <c r="D2" s="57" t="s">
        <v>16</v>
      </c>
      <c r="E2" s="58" t="s">
        <v>17</v>
      </c>
      <c r="F2" s="58"/>
      <c r="G2" s="57" t="s">
        <v>18</v>
      </c>
      <c r="H2" s="58" t="s">
        <v>19</v>
      </c>
      <c r="I2" s="55"/>
      <c r="J2" s="58" t="s">
        <v>17</v>
      </c>
      <c r="K2" s="58"/>
      <c r="L2" s="58" t="s">
        <v>20</v>
      </c>
      <c r="M2" s="58" t="s">
        <v>19</v>
      </c>
      <c r="N2" s="58"/>
      <c r="O2" s="55" t="s">
        <v>21</v>
      </c>
      <c r="P2" s="65" t="s">
        <v>22</v>
      </c>
      <c r="Q2" s="57" t="s">
        <v>16</v>
      </c>
      <c r="R2" s="57" t="s">
        <v>23</v>
      </c>
      <c r="S2" s="57" t="s">
        <v>18</v>
      </c>
      <c r="T2" s="57" t="s">
        <v>24</v>
      </c>
      <c r="U2" s="68" t="s">
        <v>25</v>
      </c>
    </row>
    <row r="3" ht="16.5" spans="1:21">
      <c r="A3" s="59" t="s">
        <v>26</v>
      </c>
      <c r="B3" s="39">
        <v>0</v>
      </c>
      <c r="C3" s="60">
        <v>3</v>
      </c>
      <c r="D3" s="40">
        <v>100</v>
      </c>
      <c r="E3" s="40">
        <v>1000</v>
      </c>
      <c r="F3" s="40">
        <f t="shared" ref="F3:F10" si="0">ROUNDUP(E3*1.2,1)</f>
        <v>1200</v>
      </c>
      <c r="G3" s="40">
        <v>0</v>
      </c>
      <c r="H3" s="40">
        <v>200</v>
      </c>
      <c r="I3" s="39">
        <v>500</v>
      </c>
      <c r="J3" s="64">
        <v>2000</v>
      </c>
      <c r="K3" s="40">
        <f t="shared" ref="K3:K10" si="1">ROUNDUP(J3*1.2,1)</f>
        <v>2400</v>
      </c>
      <c r="L3" s="40">
        <v>1</v>
      </c>
      <c r="M3" s="40">
        <v>200</v>
      </c>
      <c r="N3" s="39">
        <v>500</v>
      </c>
      <c r="O3" s="39" t="s">
        <v>27</v>
      </c>
      <c r="P3" s="40">
        <v>50</v>
      </c>
      <c r="Q3" s="40">
        <v>50</v>
      </c>
      <c r="R3" s="40" t="s">
        <v>28</v>
      </c>
      <c r="S3" s="40">
        <v>50</v>
      </c>
      <c r="T3" s="40" t="s">
        <v>28</v>
      </c>
      <c r="U3" s="39" t="s">
        <v>29</v>
      </c>
    </row>
    <row r="4" ht="16.5" spans="1:21">
      <c r="A4" s="59" t="s">
        <v>26</v>
      </c>
      <c r="B4" s="41">
        <v>1000</v>
      </c>
      <c r="C4" s="60">
        <v>3</v>
      </c>
      <c r="D4" s="40">
        <v>100</v>
      </c>
      <c r="E4" s="40">
        <v>1000</v>
      </c>
      <c r="F4" s="40">
        <f t="shared" si="0"/>
        <v>1200</v>
      </c>
      <c r="G4" s="40">
        <f t="shared" ref="G4:G14" si="2">100-D4</f>
        <v>0</v>
      </c>
      <c r="H4" s="40">
        <v>200</v>
      </c>
      <c r="I4" s="39">
        <v>500</v>
      </c>
      <c r="J4" s="40">
        <v>1000</v>
      </c>
      <c r="K4" s="40">
        <v>1500</v>
      </c>
      <c r="L4" s="40">
        <v>1</v>
      </c>
      <c r="M4" s="40">
        <v>200</v>
      </c>
      <c r="N4" s="39">
        <v>500</v>
      </c>
      <c r="O4" s="39" t="s">
        <v>27</v>
      </c>
      <c r="P4" s="40">
        <v>50</v>
      </c>
      <c r="Q4" s="40">
        <v>50</v>
      </c>
      <c r="R4" s="40" t="s">
        <v>28</v>
      </c>
      <c r="S4" s="40">
        <v>50</v>
      </c>
      <c r="T4" s="40" t="s">
        <v>28</v>
      </c>
      <c r="U4" s="39" t="s">
        <v>29</v>
      </c>
    </row>
    <row r="5" ht="16.5" spans="1:21">
      <c r="A5" s="59" t="s">
        <v>26</v>
      </c>
      <c r="B5" s="41">
        <v>2000</v>
      </c>
      <c r="C5" s="60">
        <v>3</v>
      </c>
      <c r="D5" s="40">
        <v>100</v>
      </c>
      <c r="E5" s="40">
        <v>1000</v>
      </c>
      <c r="F5" s="40">
        <f t="shared" si="0"/>
        <v>1200</v>
      </c>
      <c r="G5" s="40">
        <f t="shared" si="2"/>
        <v>0</v>
      </c>
      <c r="H5" s="40">
        <v>200</v>
      </c>
      <c r="I5" s="39">
        <v>500</v>
      </c>
      <c r="J5" s="40">
        <v>1000</v>
      </c>
      <c r="K5" s="40">
        <v>1300</v>
      </c>
      <c r="L5" s="40">
        <v>1</v>
      </c>
      <c r="M5" s="40">
        <v>200</v>
      </c>
      <c r="N5" s="39">
        <v>500</v>
      </c>
      <c r="O5" s="39" t="s">
        <v>27</v>
      </c>
      <c r="P5" s="40">
        <v>50</v>
      </c>
      <c r="Q5" s="40">
        <v>50</v>
      </c>
      <c r="R5" s="40" t="s">
        <v>28</v>
      </c>
      <c r="S5" s="40">
        <v>50</v>
      </c>
      <c r="T5" s="40" t="s">
        <v>28</v>
      </c>
      <c r="U5" s="39" t="s">
        <v>29</v>
      </c>
    </row>
    <row r="6" ht="16.5" spans="1:21">
      <c r="A6" s="59" t="s">
        <v>26</v>
      </c>
      <c r="B6" s="41">
        <v>2100</v>
      </c>
      <c r="C6" s="60">
        <v>3</v>
      </c>
      <c r="D6" s="40">
        <v>100</v>
      </c>
      <c r="E6" s="40">
        <v>1000</v>
      </c>
      <c r="F6" s="40">
        <f t="shared" si="0"/>
        <v>1200</v>
      </c>
      <c r="G6" s="40">
        <f t="shared" si="2"/>
        <v>0</v>
      </c>
      <c r="H6" s="40">
        <v>200</v>
      </c>
      <c r="I6" s="39">
        <v>500</v>
      </c>
      <c r="J6" s="40">
        <v>1000</v>
      </c>
      <c r="K6" s="40">
        <v>1200</v>
      </c>
      <c r="L6" s="40">
        <v>1</v>
      </c>
      <c r="M6" s="40">
        <v>200</v>
      </c>
      <c r="N6" s="39">
        <v>500</v>
      </c>
      <c r="O6" s="39" t="s">
        <v>27</v>
      </c>
      <c r="P6" s="40">
        <v>50</v>
      </c>
      <c r="Q6" s="40">
        <v>50</v>
      </c>
      <c r="R6" s="40" t="s">
        <v>30</v>
      </c>
      <c r="S6" s="40">
        <v>50</v>
      </c>
      <c r="T6" s="40" t="s">
        <v>28</v>
      </c>
      <c r="U6" s="39" t="s">
        <v>29</v>
      </c>
    </row>
    <row r="7" ht="16.5" spans="1:21">
      <c r="A7" s="59" t="s">
        <v>26</v>
      </c>
      <c r="B7" s="41">
        <v>2200</v>
      </c>
      <c r="C7" s="60">
        <v>5</v>
      </c>
      <c r="D7" s="40">
        <v>100</v>
      </c>
      <c r="E7" s="40">
        <v>1000</v>
      </c>
      <c r="F7" s="40">
        <f t="shared" si="0"/>
        <v>1200</v>
      </c>
      <c r="G7" s="40">
        <f t="shared" si="2"/>
        <v>0</v>
      </c>
      <c r="H7" s="40">
        <v>200</v>
      </c>
      <c r="I7" s="39">
        <v>500</v>
      </c>
      <c r="J7" s="64">
        <f>J6/2</f>
        <v>500</v>
      </c>
      <c r="K7" s="40">
        <f t="shared" si="1"/>
        <v>600</v>
      </c>
      <c r="L7" s="40">
        <v>1</v>
      </c>
      <c r="M7" s="40">
        <v>200</v>
      </c>
      <c r="N7" s="39">
        <v>500</v>
      </c>
      <c r="O7" s="39" t="s">
        <v>27</v>
      </c>
      <c r="P7" s="40">
        <v>50</v>
      </c>
      <c r="Q7" s="40">
        <v>50</v>
      </c>
      <c r="R7" s="40" t="s">
        <v>30</v>
      </c>
      <c r="S7" s="40">
        <v>50</v>
      </c>
      <c r="T7" s="40" t="s">
        <v>28</v>
      </c>
      <c r="U7" s="39" t="s">
        <v>29</v>
      </c>
    </row>
    <row r="8" ht="16.5" spans="1:21">
      <c r="A8" s="59" t="s">
        <v>26</v>
      </c>
      <c r="B8" s="41">
        <v>2210</v>
      </c>
      <c r="C8" s="60">
        <v>6</v>
      </c>
      <c r="D8" s="40">
        <v>100</v>
      </c>
      <c r="E8" s="40">
        <v>500</v>
      </c>
      <c r="F8" s="40">
        <f t="shared" si="0"/>
        <v>600</v>
      </c>
      <c r="G8" s="40">
        <f t="shared" si="2"/>
        <v>0</v>
      </c>
      <c r="H8" s="40">
        <v>200</v>
      </c>
      <c r="I8" s="39">
        <v>500</v>
      </c>
      <c r="J8" s="64">
        <v>500</v>
      </c>
      <c r="K8" s="40">
        <f t="shared" si="1"/>
        <v>600</v>
      </c>
      <c r="L8" s="40">
        <v>1</v>
      </c>
      <c r="M8" s="40">
        <v>200</v>
      </c>
      <c r="N8" s="39">
        <v>500</v>
      </c>
      <c r="O8" s="39" t="s">
        <v>27</v>
      </c>
      <c r="P8" s="40">
        <v>50</v>
      </c>
      <c r="Q8" s="40">
        <v>45</v>
      </c>
      <c r="R8" s="40" t="s">
        <v>30</v>
      </c>
      <c r="S8" s="40">
        <f t="shared" ref="S8:S14" si="3">100-Q8-P8</f>
        <v>5</v>
      </c>
      <c r="T8" s="40" t="s">
        <v>28</v>
      </c>
      <c r="U8" s="39" t="s">
        <v>29</v>
      </c>
    </row>
    <row r="9" ht="16.5" spans="1:21">
      <c r="A9" s="59" t="s">
        <v>26</v>
      </c>
      <c r="B9" s="41">
        <v>2230</v>
      </c>
      <c r="C9" s="60">
        <v>8</v>
      </c>
      <c r="D9" s="40">
        <v>100</v>
      </c>
      <c r="E9" s="40">
        <f>E8/2</f>
        <v>250</v>
      </c>
      <c r="F9" s="40">
        <f t="shared" si="0"/>
        <v>300</v>
      </c>
      <c r="G9" s="40">
        <f t="shared" si="2"/>
        <v>0</v>
      </c>
      <c r="H9" s="40">
        <v>200</v>
      </c>
      <c r="I9" s="39">
        <v>500</v>
      </c>
      <c r="J9" s="64">
        <f>J8/2</f>
        <v>250</v>
      </c>
      <c r="K9" s="40">
        <f t="shared" si="1"/>
        <v>300</v>
      </c>
      <c r="L9" s="40">
        <v>1</v>
      </c>
      <c r="M9" s="40">
        <v>200</v>
      </c>
      <c r="N9" s="39">
        <v>500</v>
      </c>
      <c r="O9" s="39" t="s">
        <v>27</v>
      </c>
      <c r="P9" s="40">
        <v>50</v>
      </c>
      <c r="Q9" s="40">
        <v>30</v>
      </c>
      <c r="R9" s="40" t="s">
        <v>31</v>
      </c>
      <c r="S9" s="40">
        <f t="shared" si="3"/>
        <v>20</v>
      </c>
      <c r="T9" s="40" t="s">
        <v>28</v>
      </c>
      <c r="U9" s="39" t="s">
        <v>29</v>
      </c>
    </row>
    <row r="10" ht="16.5" spans="1:21">
      <c r="A10" s="59" t="s">
        <v>26</v>
      </c>
      <c r="B10" s="41">
        <v>2250</v>
      </c>
      <c r="C10" s="60">
        <v>10</v>
      </c>
      <c r="D10" s="40">
        <v>100</v>
      </c>
      <c r="E10" s="40">
        <v>100</v>
      </c>
      <c r="F10" s="40">
        <f t="shared" si="0"/>
        <v>120</v>
      </c>
      <c r="G10" s="40">
        <f t="shared" si="2"/>
        <v>0</v>
      </c>
      <c r="H10" s="40">
        <v>200</v>
      </c>
      <c r="I10" s="39">
        <v>500</v>
      </c>
      <c r="J10" s="64">
        <v>100</v>
      </c>
      <c r="K10" s="40">
        <f t="shared" si="1"/>
        <v>120</v>
      </c>
      <c r="L10" s="40">
        <v>1</v>
      </c>
      <c r="M10" s="40">
        <v>200</v>
      </c>
      <c r="N10" s="39">
        <v>500</v>
      </c>
      <c r="O10" s="39" t="s">
        <v>27</v>
      </c>
      <c r="P10" s="40">
        <v>50</v>
      </c>
      <c r="Q10" s="40">
        <v>20</v>
      </c>
      <c r="R10" s="40" t="s">
        <v>31</v>
      </c>
      <c r="S10" s="40">
        <f t="shared" si="3"/>
        <v>30</v>
      </c>
      <c r="T10" s="40" t="s">
        <v>32</v>
      </c>
      <c r="U10" s="39" t="s">
        <v>33</v>
      </c>
    </row>
    <row r="11" ht="16.5" spans="1:21">
      <c r="A11" s="59" t="s">
        <v>26</v>
      </c>
      <c r="B11" s="41">
        <v>2290</v>
      </c>
      <c r="C11" s="60">
        <v>15</v>
      </c>
      <c r="D11" s="40">
        <v>100</v>
      </c>
      <c r="E11" s="40">
        <v>30</v>
      </c>
      <c r="F11" s="40">
        <v>50</v>
      </c>
      <c r="G11" s="40">
        <f t="shared" si="2"/>
        <v>0</v>
      </c>
      <c r="H11" s="40">
        <v>200</v>
      </c>
      <c r="I11" s="39">
        <v>500</v>
      </c>
      <c r="J11" s="64">
        <v>30</v>
      </c>
      <c r="K11" s="40">
        <v>50</v>
      </c>
      <c r="L11" s="40">
        <v>1</v>
      </c>
      <c r="M11" s="40">
        <v>200</v>
      </c>
      <c r="N11" s="39">
        <v>500</v>
      </c>
      <c r="O11" s="39" t="s">
        <v>27</v>
      </c>
      <c r="P11" s="40">
        <v>50</v>
      </c>
      <c r="Q11" s="40">
        <v>10</v>
      </c>
      <c r="R11" s="40">
        <v>50</v>
      </c>
      <c r="S11" s="40">
        <f t="shared" si="3"/>
        <v>40</v>
      </c>
      <c r="T11" s="40" t="s">
        <v>32</v>
      </c>
      <c r="U11" s="39" t="s">
        <v>33</v>
      </c>
    </row>
    <row r="12" ht="16.5" spans="1:21">
      <c r="A12" s="59" t="s">
        <v>26</v>
      </c>
      <c r="B12" s="41">
        <v>2320</v>
      </c>
      <c r="C12" s="60">
        <v>15</v>
      </c>
      <c r="D12" s="40">
        <v>70</v>
      </c>
      <c r="E12" s="40">
        <v>20</v>
      </c>
      <c r="F12" s="40">
        <v>30</v>
      </c>
      <c r="G12" s="40">
        <f t="shared" si="2"/>
        <v>30</v>
      </c>
      <c r="H12" s="40">
        <v>200</v>
      </c>
      <c r="I12" s="39">
        <v>500</v>
      </c>
      <c r="J12" s="64">
        <v>20</v>
      </c>
      <c r="K12" s="40">
        <v>30</v>
      </c>
      <c r="L12" s="40">
        <v>1</v>
      </c>
      <c r="M12" s="40">
        <v>200</v>
      </c>
      <c r="N12" s="39">
        <v>500</v>
      </c>
      <c r="O12" s="39" t="s">
        <v>27</v>
      </c>
      <c r="P12" s="40">
        <v>50</v>
      </c>
      <c r="Q12" s="40">
        <v>5</v>
      </c>
      <c r="R12" s="40">
        <v>50</v>
      </c>
      <c r="S12" s="40">
        <f t="shared" si="3"/>
        <v>45</v>
      </c>
      <c r="T12" s="40" t="s">
        <v>32</v>
      </c>
      <c r="U12" s="39" t="s">
        <v>33</v>
      </c>
    </row>
    <row r="13" ht="16.5" spans="1:21">
      <c r="A13" s="59" t="s">
        <v>26</v>
      </c>
      <c r="B13" s="41">
        <v>2340</v>
      </c>
      <c r="C13" s="60">
        <v>20</v>
      </c>
      <c r="D13" s="40">
        <v>50</v>
      </c>
      <c r="E13" s="40">
        <v>10</v>
      </c>
      <c r="F13" s="40">
        <v>20</v>
      </c>
      <c r="G13" s="40">
        <f t="shared" si="2"/>
        <v>50</v>
      </c>
      <c r="H13" s="40">
        <v>200</v>
      </c>
      <c r="I13" s="39">
        <v>500</v>
      </c>
      <c r="J13" s="64">
        <v>10</v>
      </c>
      <c r="K13" s="40">
        <v>20</v>
      </c>
      <c r="L13" s="40" t="s">
        <v>34</v>
      </c>
      <c r="M13" s="40">
        <v>200</v>
      </c>
      <c r="N13" s="39">
        <v>500</v>
      </c>
      <c r="O13" s="39" t="s">
        <v>27</v>
      </c>
      <c r="P13" s="40">
        <v>50</v>
      </c>
      <c r="Q13" s="40">
        <v>0</v>
      </c>
      <c r="R13" s="40">
        <v>50</v>
      </c>
      <c r="S13" s="40">
        <f t="shared" si="3"/>
        <v>50</v>
      </c>
      <c r="T13" s="40" t="s">
        <v>32</v>
      </c>
      <c r="U13" s="39" t="s">
        <v>33</v>
      </c>
    </row>
    <row r="14" ht="16.5" spans="1:21">
      <c r="A14" s="59" t="s">
        <v>26</v>
      </c>
      <c r="B14" s="41">
        <v>2350</v>
      </c>
      <c r="C14" s="61">
        <v>20</v>
      </c>
      <c r="D14" s="40">
        <v>50</v>
      </c>
      <c r="E14" s="40">
        <v>1</v>
      </c>
      <c r="F14" s="40">
        <v>20</v>
      </c>
      <c r="G14" s="40">
        <f t="shared" si="2"/>
        <v>50</v>
      </c>
      <c r="H14" s="40">
        <v>200</v>
      </c>
      <c r="I14" s="39">
        <v>500</v>
      </c>
      <c r="J14" s="64">
        <v>1</v>
      </c>
      <c r="K14" s="40">
        <v>20</v>
      </c>
      <c r="L14" s="40" t="s">
        <v>34</v>
      </c>
      <c r="M14" s="40">
        <v>200</v>
      </c>
      <c r="N14" s="39">
        <v>500</v>
      </c>
      <c r="O14" s="39" t="s">
        <v>27</v>
      </c>
      <c r="P14" s="40">
        <v>50</v>
      </c>
      <c r="Q14" s="40">
        <v>0</v>
      </c>
      <c r="R14" s="40">
        <v>5</v>
      </c>
      <c r="S14" s="40">
        <f t="shared" si="3"/>
        <v>50</v>
      </c>
      <c r="T14" s="40" t="s">
        <v>32</v>
      </c>
      <c r="U14" s="39" t="s">
        <v>33</v>
      </c>
    </row>
    <row r="15" ht="16.5" spans="1:15">
      <c r="A15" s="59"/>
      <c r="B15" s="17"/>
      <c r="C15" s="61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</row>
  </sheetData>
  <mergeCells count="8">
    <mergeCell ref="C1:I1"/>
    <mergeCell ref="J1:O1"/>
    <mergeCell ref="P1:U1"/>
    <mergeCell ref="A2:B2"/>
    <mergeCell ref="E2:F2"/>
    <mergeCell ref="H2:I2"/>
    <mergeCell ref="J2:K2"/>
    <mergeCell ref="M2:N2"/>
  </mergeCell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zoomScale="205" zoomScaleNormal="205" workbookViewId="0">
      <selection activeCell="E21" sqref="E21"/>
    </sheetView>
  </sheetViews>
  <sheetFormatPr defaultColWidth="9" defaultRowHeight="14.25"/>
  <cols>
    <col min="1" max="1" width="6.55833333333333" customWidth="1"/>
    <col min="2" max="2" width="5.875" customWidth="1"/>
    <col min="3" max="4" width="5.21666666666667" customWidth="1"/>
    <col min="5" max="6" width="4" customWidth="1"/>
    <col min="7" max="8" width="5.55833333333333" customWidth="1"/>
    <col min="9" max="9" width="7.33333333333333" customWidth="1"/>
    <col min="10" max="11" width="6.33333333333333" customWidth="1"/>
  </cols>
  <sheetData>
    <row r="1" ht="36" customHeight="1" spans="1:11">
      <c r="A1" s="34" t="s">
        <v>14</v>
      </c>
      <c r="B1" s="35"/>
      <c r="C1" s="36" t="s">
        <v>35</v>
      </c>
      <c r="D1" s="37"/>
      <c r="E1" s="37" t="s">
        <v>17</v>
      </c>
      <c r="F1" s="37"/>
      <c r="G1" s="38" t="s">
        <v>36</v>
      </c>
      <c r="H1" s="38" t="s">
        <v>37</v>
      </c>
      <c r="I1" s="38" t="s">
        <v>38</v>
      </c>
      <c r="J1" s="45" t="s">
        <v>39</v>
      </c>
      <c r="K1" s="46"/>
    </row>
    <row r="2" ht="16.5" spans="1:14">
      <c r="A2" s="36" t="s">
        <v>26</v>
      </c>
      <c r="B2" s="39">
        <v>0</v>
      </c>
      <c r="C2" s="36">
        <v>2</v>
      </c>
      <c r="D2" s="37">
        <v>3</v>
      </c>
      <c r="E2" s="40">
        <v>100</v>
      </c>
      <c r="F2" s="40">
        <v>120</v>
      </c>
      <c r="G2" s="40">
        <v>0</v>
      </c>
      <c r="H2" s="40">
        <v>50</v>
      </c>
      <c r="I2" s="40">
        <v>50</v>
      </c>
      <c r="J2" s="47">
        <v>200</v>
      </c>
      <c r="K2" s="48">
        <v>900</v>
      </c>
      <c r="N2" t="s">
        <v>40</v>
      </c>
    </row>
    <row r="3" ht="16.5" spans="1:11">
      <c r="A3" s="36" t="s">
        <v>26</v>
      </c>
      <c r="B3" s="41">
        <v>1000</v>
      </c>
      <c r="C3" s="36">
        <v>2</v>
      </c>
      <c r="D3" s="37">
        <v>3</v>
      </c>
      <c r="E3" s="40">
        <v>100</v>
      </c>
      <c r="F3" s="40">
        <v>120</v>
      </c>
      <c r="G3" s="41">
        <v>1000</v>
      </c>
      <c r="H3" s="40">
        <v>50</v>
      </c>
      <c r="I3" s="40">
        <v>50</v>
      </c>
      <c r="J3" s="47">
        <v>200</v>
      </c>
      <c r="K3" s="48">
        <v>900</v>
      </c>
    </row>
    <row r="4" ht="16.5" spans="1:11">
      <c r="A4" s="36" t="s">
        <v>26</v>
      </c>
      <c r="B4" s="39">
        <v>1500</v>
      </c>
      <c r="C4" s="36">
        <v>2</v>
      </c>
      <c r="D4" s="37">
        <v>3</v>
      </c>
      <c r="E4" s="40">
        <v>100</v>
      </c>
      <c r="F4" s="40">
        <v>120</v>
      </c>
      <c r="G4" s="39">
        <v>1500</v>
      </c>
      <c r="H4" s="40">
        <v>50</v>
      </c>
      <c r="I4" s="40">
        <v>50</v>
      </c>
      <c r="J4" s="47">
        <v>200</v>
      </c>
      <c r="K4" s="48">
        <v>900</v>
      </c>
    </row>
    <row r="5" ht="16.5" spans="1:11">
      <c r="A5" s="36" t="s">
        <v>26</v>
      </c>
      <c r="B5" s="41">
        <v>1800</v>
      </c>
      <c r="C5" s="36">
        <v>2</v>
      </c>
      <c r="D5" s="37">
        <v>3</v>
      </c>
      <c r="E5" s="40">
        <v>80</v>
      </c>
      <c r="F5" s="40">
        <v>120</v>
      </c>
      <c r="G5" s="41">
        <v>1800</v>
      </c>
      <c r="H5" s="40">
        <v>50</v>
      </c>
      <c r="I5" s="40">
        <v>50</v>
      </c>
      <c r="J5" s="47">
        <v>200</v>
      </c>
      <c r="K5" s="48">
        <v>900</v>
      </c>
    </row>
    <row r="6" ht="16.5" spans="1:11">
      <c r="A6" s="36" t="s">
        <v>26</v>
      </c>
      <c r="B6" s="41">
        <v>2000</v>
      </c>
      <c r="C6" s="36">
        <v>2</v>
      </c>
      <c r="D6" s="37">
        <v>3</v>
      </c>
      <c r="E6" s="40">
        <v>80</v>
      </c>
      <c r="F6" s="40">
        <v>120</v>
      </c>
      <c r="G6" s="41">
        <v>2000</v>
      </c>
      <c r="H6" s="40">
        <v>50</v>
      </c>
      <c r="I6" s="40">
        <v>50</v>
      </c>
      <c r="J6" s="47">
        <v>200</v>
      </c>
      <c r="K6" s="48">
        <v>900</v>
      </c>
    </row>
    <row r="7" ht="16.5" spans="1:11">
      <c r="A7" s="36" t="s">
        <v>26</v>
      </c>
      <c r="B7" s="41">
        <v>2100</v>
      </c>
      <c r="C7" s="36">
        <v>2</v>
      </c>
      <c r="D7" s="37">
        <v>3</v>
      </c>
      <c r="E7" s="40">
        <v>80</v>
      </c>
      <c r="F7" s="40">
        <v>120</v>
      </c>
      <c r="G7" s="41">
        <v>2100</v>
      </c>
      <c r="H7" s="40">
        <v>50</v>
      </c>
      <c r="I7" s="40">
        <v>50</v>
      </c>
      <c r="J7" s="47">
        <v>200</v>
      </c>
      <c r="K7" s="48">
        <v>900</v>
      </c>
    </row>
    <row r="8" ht="16.5" spans="1:11">
      <c r="A8" s="36" t="s">
        <v>26</v>
      </c>
      <c r="B8" s="41">
        <v>2200</v>
      </c>
      <c r="C8" s="36">
        <v>5</v>
      </c>
      <c r="D8" s="37">
        <v>10</v>
      </c>
      <c r="E8" s="40">
        <v>80</v>
      </c>
      <c r="F8" s="40">
        <v>120</v>
      </c>
      <c r="G8" s="41">
        <v>2200</v>
      </c>
      <c r="H8" s="40">
        <v>50</v>
      </c>
      <c r="I8" s="40">
        <v>50</v>
      </c>
      <c r="J8" s="47">
        <v>200</v>
      </c>
      <c r="K8" s="48">
        <v>900</v>
      </c>
    </row>
    <row r="9" ht="16.5" spans="1:11">
      <c r="A9" s="36" t="s">
        <v>26</v>
      </c>
      <c r="B9" s="41">
        <v>2210</v>
      </c>
      <c r="C9" s="36">
        <v>5</v>
      </c>
      <c r="D9" s="37">
        <v>10</v>
      </c>
      <c r="E9" s="40">
        <v>80</v>
      </c>
      <c r="F9" s="40">
        <v>120</v>
      </c>
      <c r="G9" s="41">
        <v>2210</v>
      </c>
      <c r="H9" s="40">
        <v>50</v>
      </c>
      <c r="I9" s="40">
        <v>50</v>
      </c>
      <c r="J9" s="47">
        <v>200</v>
      </c>
      <c r="K9" s="48">
        <v>900</v>
      </c>
    </row>
    <row r="10" ht="16.5" spans="1:11">
      <c r="A10" s="36" t="s">
        <v>26</v>
      </c>
      <c r="B10" s="41">
        <v>2230</v>
      </c>
      <c r="C10" s="36">
        <v>10</v>
      </c>
      <c r="D10" s="37">
        <v>15</v>
      </c>
      <c r="E10" s="40">
        <v>30</v>
      </c>
      <c r="F10" s="40">
        <v>50</v>
      </c>
      <c r="G10" s="41">
        <v>2230</v>
      </c>
      <c r="H10" s="40">
        <v>50</v>
      </c>
      <c r="I10" s="40">
        <v>50</v>
      </c>
      <c r="J10" s="47">
        <v>200</v>
      </c>
      <c r="K10" s="48">
        <v>900</v>
      </c>
    </row>
    <row r="11" ht="16.5" spans="1:11">
      <c r="A11" s="36" t="s">
        <v>26</v>
      </c>
      <c r="B11" s="41">
        <v>2250</v>
      </c>
      <c r="C11" s="36">
        <v>10</v>
      </c>
      <c r="D11" s="37">
        <v>15</v>
      </c>
      <c r="E11" s="40">
        <v>10</v>
      </c>
      <c r="F11" s="40">
        <v>30</v>
      </c>
      <c r="G11" s="41">
        <v>2250</v>
      </c>
      <c r="H11" s="40">
        <v>40</v>
      </c>
      <c r="I11" s="40">
        <v>50</v>
      </c>
      <c r="J11" s="47">
        <v>200</v>
      </c>
      <c r="K11" s="48">
        <v>900</v>
      </c>
    </row>
    <row r="12" ht="16.5" spans="1:11">
      <c r="A12" s="36" t="s">
        <v>26</v>
      </c>
      <c r="B12" s="41">
        <v>2290</v>
      </c>
      <c r="C12" s="36">
        <v>20</v>
      </c>
      <c r="D12" s="37">
        <v>25</v>
      </c>
      <c r="E12" s="40">
        <v>10</v>
      </c>
      <c r="F12" s="40">
        <v>20</v>
      </c>
      <c r="G12" s="41">
        <v>2290</v>
      </c>
      <c r="H12" s="40">
        <v>30</v>
      </c>
      <c r="I12" s="40">
        <v>50</v>
      </c>
      <c r="J12" s="47">
        <v>200</v>
      </c>
      <c r="K12" s="48">
        <v>900</v>
      </c>
    </row>
    <row r="13" ht="16.5" spans="1:11">
      <c r="A13" s="36" t="s">
        <v>26</v>
      </c>
      <c r="B13" s="41">
        <v>2320</v>
      </c>
      <c r="C13" s="36">
        <v>999</v>
      </c>
      <c r="D13" s="37">
        <v>999</v>
      </c>
      <c r="E13" s="40">
        <v>10</v>
      </c>
      <c r="F13" s="40">
        <v>20</v>
      </c>
      <c r="G13" s="41">
        <v>2320</v>
      </c>
      <c r="H13" s="40">
        <v>20</v>
      </c>
      <c r="I13" s="40">
        <v>50</v>
      </c>
      <c r="J13" s="47">
        <v>200</v>
      </c>
      <c r="K13" s="48">
        <v>900</v>
      </c>
    </row>
    <row r="14" ht="16.5" spans="1:11">
      <c r="A14" s="36" t="s">
        <v>26</v>
      </c>
      <c r="B14" s="41">
        <v>2340</v>
      </c>
      <c r="C14" s="36">
        <v>999</v>
      </c>
      <c r="D14" s="37">
        <v>999</v>
      </c>
      <c r="E14" s="40">
        <v>10</v>
      </c>
      <c r="F14" s="40">
        <v>20</v>
      </c>
      <c r="G14" s="41">
        <v>2340</v>
      </c>
      <c r="H14" s="40">
        <v>10</v>
      </c>
      <c r="I14" s="40">
        <v>50</v>
      </c>
      <c r="J14" s="47">
        <v>200</v>
      </c>
      <c r="K14" s="48">
        <v>900</v>
      </c>
    </row>
    <row r="15" ht="17.25" spans="1:11">
      <c r="A15" s="42" t="s">
        <v>26</v>
      </c>
      <c r="B15" s="41">
        <v>2350</v>
      </c>
      <c r="C15" s="42">
        <v>999</v>
      </c>
      <c r="D15" s="43">
        <v>999</v>
      </c>
      <c r="E15" s="44">
        <v>10</v>
      </c>
      <c r="F15" s="44">
        <v>20</v>
      </c>
      <c r="G15" s="41">
        <v>2350</v>
      </c>
      <c r="H15" s="40">
        <v>0</v>
      </c>
      <c r="I15" s="44">
        <v>50</v>
      </c>
      <c r="J15" s="49">
        <v>200</v>
      </c>
      <c r="K15" s="48">
        <v>900</v>
      </c>
    </row>
  </sheetData>
  <mergeCells count="3">
    <mergeCell ref="C1:D1"/>
    <mergeCell ref="E1:F1"/>
    <mergeCell ref="J1:K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zoomScale="190" zoomScaleNormal="190" workbookViewId="0">
      <selection activeCell="E16" sqref="E16"/>
    </sheetView>
  </sheetViews>
  <sheetFormatPr defaultColWidth="9" defaultRowHeight="14.25" outlineLevelCol="6"/>
  <cols>
    <col min="1" max="1" width="12.4416666666667" style="23" customWidth="1"/>
    <col min="2" max="3" width="6" style="23" customWidth="1"/>
    <col min="4" max="4" width="12.3333333333333" style="23" customWidth="1"/>
    <col min="5" max="6" width="11.3333333333333" style="23" customWidth="1"/>
    <col min="7" max="7" width="35.5583333333333" style="23" customWidth="1"/>
    <col min="8" max="8" width="9" style="23"/>
    <col min="9" max="9" width="12.625" style="23"/>
    <col min="10" max="16384" width="9" style="23"/>
  </cols>
  <sheetData>
    <row r="1" ht="18.75" spans="1:7">
      <c r="A1" s="24" t="s">
        <v>41</v>
      </c>
      <c r="B1" s="24" t="s">
        <v>3</v>
      </c>
      <c r="C1" s="24" t="s">
        <v>42</v>
      </c>
      <c r="D1" s="25" t="s">
        <v>43</v>
      </c>
      <c r="E1" s="26"/>
      <c r="F1" s="27" t="s">
        <v>44</v>
      </c>
      <c r="G1" s="26"/>
    </row>
    <row r="2" ht="18" spans="1:7">
      <c r="A2" s="28" t="s">
        <v>45</v>
      </c>
      <c r="B2" s="28">
        <v>500</v>
      </c>
      <c r="C2" s="28" t="s">
        <v>46</v>
      </c>
      <c r="D2" s="28">
        <v>1000</v>
      </c>
      <c r="E2" s="28">
        <v>1500</v>
      </c>
      <c r="F2" s="28">
        <v>-1</v>
      </c>
      <c r="G2" s="29"/>
    </row>
    <row r="3" ht="18" spans="1:7">
      <c r="A3" s="28" t="s">
        <v>47</v>
      </c>
      <c r="B3" s="28">
        <v>200</v>
      </c>
      <c r="C3" s="28">
        <v>1</v>
      </c>
      <c r="D3" s="30">
        <v>2500</v>
      </c>
      <c r="E3" s="30">
        <v>2500</v>
      </c>
      <c r="F3" s="28">
        <v>3500000</v>
      </c>
      <c r="G3" s="29"/>
    </row>
    <row r="4" ht="18" spans="1:7">
      <c r="A4" s="31" t="s">
        <v>5</v>
      </c>
      <c r="B4" s="28">
        <v>30</v>
      </c>
      <c r="C4" s="31">
        <v>5</v>
      </c>
      <c r="D4" s="31">
        <v>2</v>
      </c>
      <c r="E4" s="28">
        <v>3</v>
      </c>
      <c r="F4" s="28">
        <v>2300</v>
      </c>
      <c r="G4" s="28" t="s">
        <v>48</v>
      </c>
    </row>
    <row r="5" ht="18" spans="1:7">
      <c r="A5" s="31" t="s">
        <v>49</v>
      </c>
      <c r="B5" s="28">
        <v>30</v>
      </c>
      <c r="C5" s="31">
        <v>8</v>
      </c>
      <c r="D5" s="31">
        <v>1</v>
      </c>
      <c r="E5" s="28">
        <v>1</v>
      </c>
      <c r="F5" s="28">
        <v>2300</v>
      </c>
      <c r="G5" s="28" t="s">
        <v>48</v>
      </c>
    </row>
    <row r="6" ht="18" spans="1:7">
      <c r="A6" s="31" t="s">
        <v>50</v>
      </c>
      <c r="B6" s="28">
        <v>300</v>
      </c>
      <c r="C6" s="31">
        <v>4</v>
      </c>
      <c r="D6" s="31">
        <v>0</v>
      </c>
      <c r="E6" s="31">
        <v>0</v>
      </c>
      <c r="F6" s="31">
        <v>2300</v>
      </c>
      <c r="G6" s="31" t="s">
        <v>51</v>
      </c>
    </row>
    <row r="7" ht="18" spans="1:7">
      <c r="A7" s="32" t="s">
        <v>52</v>
      </c>
      <c r="B7" s="28">
        <v>300</v>
      </c>
      <c r="C7" s="31">
        <v>7</v>
      </c>
      <c r="D7" s="31">
        <v>0</v>
      </c>
      <c r="E7" s="31">
        <v>0</v>
      </c>
      <c r="F7" s="31">
        <v>2300</v>
      </c>
      <c r="G7" s="31" t="s">
        <v>51</v>
      </c>
    </row>
    <row r="8" ht="18" spans="1:7">
      <c r="A8" s="32" t="s">
        <v>53</v>
      </c>
      <c r="B8" s="28">
        <v>300</v>
      </c>
      <c r="C8" s="31">
        <v>11</v>
      </c>
      <c r="D8" s="31">
        <v>0</v>
      </c>
      <c r="E8" s="31">
        <v>0</v>
      </c>
      <c r="F8" s="31">
        <v>2300</v>
      </c>
      <c r="G8" s="31" t="s">
        <v>51</v>
      </c>
    </row>
    <row r="9" ht="18" spans="1:7">
      <c r="A9" s="31" t="s">
        <v>54</v>
      </c>
      <c r="B9" s="28">
        <v>0</v>
      </c>
      <c r="C9" s="32">
        <v>-1</v>
      </c>
      <c r="D9" s="31">
        <v>0</v>
      </c>
      <c r="E9" s="31">
        <v>0</v>
      </c>
      <c r="F9" s="32">
        <v>-1</v>
      </c>
      <c r="G9" s="33"/>
    </row>
    <row r="10" ht="18" spans="1:7">
      <c r="A10" s="31" t="s">
        <v>55</v>
      </c>
      <c r="B10" s="28">
        <v>500</v>
      </c>
      <c r="C10" s="32">
        <v>-1</v>
      </c>
      <c r="D10" s="31">
        <v>0</v>
      </c>
      <c r="E10" s="31">
        <v>0</v>
      </c>
      <c r="F10" s="32">
        <v>-1</v>
      </c>
      <c r="G10" s="33"/>
    </row>
    <row r="11" ht="18" spans="1:7">
      <c r="A11" s="31" t="s">
        <v>56</v>
      </c>
      <c r="B11" s="28">
        <v>500</v>
      </c>
      <c r="C11" s="32">
        <v>-1</v>
      </c>
      <c r="D11" s="31">
        <v>0</v>
      </c>
      <c r="E11" s="31">
        <v>0</v>
      </c>
      <c r="F11" s="32">
        <v>-1</v>
      </c>
      <c r="G11" s="33"/>
    </row>
  </sheetData>
  <mergeCells count="2">
    <mergeCell ref="D1:E1"/>
    <mergeCell ref="F1:G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zoomScale="160" zoomScaleNormal="160" workbookViewId="0">
      <selection activeCell="G17" sqref="G17"/>
    </sheetView>
  </sheetViews>
  <sheetFormatPr defaultColWidth="8.88333333333333" defaultRowHeight="16.5"/>
  <cols>
    <col min="1" max="1" width="4" style="16" customWidth="1"/>
    <col min="2" max="2" width="12.4416666666667" style="17" customWidth="1"/>
    <col min="3" max="3" width="6.88333333333333" style="17" customWidth="1"/>
    <col min="4" max="4" width="7.25" style="16" customWidth="1"/>
    <col min="5" max="5" width="6" style="17" customWidth="1"/>
    <col min="6" max="6" width="8.125" style="17" customWidth="1"/>
    <col min="7" max="7" width="35.5583333333333" style="16" customWidth="1"/>
    <col min="8" max="16384" width="8.88333333333333" style="16"/>
  </cols>
  <sheetData>
    <row r="1" ht="18" spans="1:7">
      <c r="A1" s="18" t="s">
        <v>57</v>
      </c>
      <c r="B1" s="19" t="s">
        <v>41</v>
      </c>
      <c r="C1" s="19" t="s">
        <v>58</v>
      </c>
      <c r="D1" s="19" t="s">
        <v>3</v>
      </c>
      <c r="E1" s="19" t="s">
        <v>42</v>
      </c>
      <c r="F1" s="20" t="s">
        <v>44</v>
      </c>
      <c r="G1" s="20"/>
    </row>
    <row r="2" ht="17.25" spans="1:9">
      <c r="A2" s="17">
        <v>1</v>
      </c>
      <c r="B2" s="14" t="s">
        <v>45</v>
      </c>
      <c r="C2" s="17">
        <v>500</v>
      </c>
      <c r="D2" s="16">
        <v>5000</v>
      </c>
      <c r="E2" s="17">
        <v>2</v>
      </c>
      <c r="F2" s="17">
        <v>-1</v>
      </c>
      <c r="G2" s="14"/>
      <c r="H2" s="14"/>
      <c r="I2" s="14"/>
    </row>
    <row r="3" ht="17.25" spans="1:7">
      <c r="A3" s="17">
        <v>2</v>
      </c>
      <c r="B3" s="14" t="s">
        <v>5</v>
      </c>
      <c r="C3" s="14">
        <v>100</v>
      </c>
      <c r="D3" s="16">
        <v>1000</v>
      </c>
      <c r="E3" s="14">
        <v>3</v>
      </c>
      <c r="F3" s="14">
        <v>230000</v>
      </c>
      <c r="G3" s="14" t="s">
        <v>48</v>
      </c>
    </row>
    <row r="4" ht="17.25" spans="1:7">
      <c r="A4" s="17">
        <v>3</v>
      </c>
      <c r="B4" s="14" t="s">
        <v>8</v>
      </c>
      <c r="C4" s="14">
        <v>1</v>
      </c>
      <c r="D4" s="16">
        <v>1000</v>
      </c>
      <c r="E4" s="14">
        <v>6</v>
      </c>
      <c r="F4" s="14">
        <v>-1</v>
      </c>
      <c r="G4" s="14"/>
    </row>
    <row r="5" ht="17.25" spans="1:7">
      <c r="A5" s="17">
        <v>4</v>
      </c>
      <c r="B5" s="14" t="s">
        <v>45</v>
      </c>
      <c r="C5" s="14">
        <v>1000</v>
      </c>
      <c r="D5" s="16">
        <v>5000</v>
      </c>
      <c r="E5" s="14">
        <v>-1</v>
      </c>
      <c r="F5" s="14">
        <v>-1</v>
      </c>
      <c r="G5" s="14"/>
    </row>
    <row r="6" ht="17.25" spans="1:7">
      <c r="A6" s="17">
        <v>5</v>
      </c>
      <c r="B6" s="14" t="s">
        <v>49</v>
      </c>
      <c r="C6" s="14">
        <v>1</v>
      </c>
      <c r="D6" s="16">
        <v>1000</v>
      </c>
      <c r="E6" s="14">
        <v>4</v>
      </c>
      <c r="F6" s="14">
        <v>230000</v>
      </c>
      <c r="G6" s="14" t="s">
        <v>48</v>
      </c>
    </row>
    <row r="7" ht="17.25" spans="1:7">
      <c r="A7" s="17">
        <v>6</v>
      </c>
      <c r="B7" s="21" t="s">
        <v>9</v>
      </c>
      <c r="C7" s="14">
        <v>1</v>
      </c>
      <c r="D7" s="16">
        <v>5000</v>
      </c>
      <c r="E7" s="14">
        <v>5</v>
      </c>
      <c r="F7" s="14">
        <v>2300</v>
      </c>
      <c r="G7" s="14" t="s">
        <v>59</v>
      </c>
    </row>
    <row r="8" ht="17.25" spans="1:7">
      <c r="A8" s="17">
        <v>7</v>
      </c>
      <c r="B8" s="14" t="s">
        <v>45</v>
      </c>
      <c r="C8" s="14">
        <v>2500</v>
      </c>
      <c r="D8" s="16">
        <v>800</v>
      </c>
      <c r="E8" s="14">
        <v>-1</v>
      </c>
      <c r="F8" s="14">
        <v>-1</v>
      </c>
      <c r="G8" s="14"/>
    </row>
    <row r="9" ht="17.25" spans="1:7">
      <c r="A9" s="17">
        <v>8</v>
      </c>
      <c r="B9" s="14" t="s">
        <v>5</v>
      </c>
      <c r="C9" s="14">
        <v>1000</v>
      </c>
      <c r="D9" s="16">
        <v>1000</v>
      </c>
      <c r="E9" s="14">
        <v>1</v>
      </c>
      <c r="F9" s="14">
        <v>230000</v>
      </c>
      <c r="G9" s="14" t="s">
        <v>48</v>
      </c>
    </row>
    <row r="10" ht="17.25" spans="1:7">
      <c r="A10" s="17">
        <v>9</v>
      </c>
      <c r="B10" s="14" t="s">
        <v>60</v>
      </c>
      <c r="C10" s="14">
        <v>2</v>
      </c>
      <c r="D10" s="16">
        <v>500</v>
      </c>
      <c r="E10" s="14">
        <v>7</v>
      </c>
      <c r="F10" s="14">
        <v>-1</v>
      </c>
      <c r="G10" s="14"/>
    </row>
    <row r="11" ht="17.25" spans="1:7">
      <c r="A11" s="17">
        <v>10</v>
      </c>
      <c r="B11" s="14" t="s">
        <v>45</v>
      </c>
      <c r="C11" s="14">
        <v>5000</v>
      </c>
      <c r="D11" s="16">
        <v>300</v>
      </c>
      <c r="E11" s="22">
        <v>-1</v>
      </c>
      <c r="F11" s="22">
        <v>-1</v>
      </c>
      <c r="G11" s="22"/>
    </row>
    <row r="12" ht="17.25" spans="1:7">
      <c r="A12" s="17">
        <v>11</v>
      </c>
      <c r="B12" s="14" t="s">
        <v>49</v>
      </c>
      <c r="C12" s="14">
        <v>1</v>
      </c>
      <c r="D12" s="16">
        <v>1000</v>
      </c>
      <c r="E12" s="22">
        <v>-1</v>
      </c>
      <c r="F12" s="14">
        <v>230000</v>
      </c>
      <c r="G12" s="14" t="s">
        <v>48</v>
      </c>
    </row>
    <row r="13" ht="17.25" spans="1:7">
      <c r="A13" s="17">
        <v>12</v>
      </c>
      <c r="B13" s="21" t="s">
        <v>9</v>
      </c>
      <c r="C13" s="14">
        <v>1</v>
      </c>
      <c r="D13" s="16">
        <v>5000</v>
      </c>
      <c r="E13" s="22">
        <v>-1</v>
      </c>
      <c r="F13" s="14">
        <v>2300</v>
      </c>
      <c r="G13" s="14" t="s">
        <v>59</v>
      </c>
    </row>
    <row r="14" ht="17.25" spans="1:7">
      <c r="A14" s="17"/>
      <c r="B14" s="14"/>
      <c r="C14" s="14"/>
      <c r="D14" s="14"/>
      <c r="E14" s="22"/>
      <c r="F14" s="22"/>
      <c r="G14" s="22"/>
    </row>
    <row r="15" ht="17.25" spans="1:7">
      <c r="A15" s="17"/>
      <c r="B15" s="14"/>
      <c r="C15" s="14"/>
      <c r="D15" s="14"/>
      <c r="E15" s="22"/>
      <c r="F15" s="22"/>
      <c r="G15" s="22"/>
    </row>
  </sheetData>
  <mergeCells count="1">
    <mergeCell ref="F1:G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zoomScale="175" zoomScaleNormal="175" workbookViewId="0">
      <selection activeCell="H5" sqref="H5"/>
    </sheetView>
  </sheetViews>
  <sheetFormatPr defaultColWidth="9" defaultRowHeight="14.25" outlineLevelCol="5"/>
  <cols>
    <col min="2" max="2" width="12.5" customWidth="1"/>
    <col min="6" max="6" width="9.25"/>
  </cols>
  <sheetData>
    <row r="1" ht="16.5" spans="1:6">
      <c r="A1" s="13" t="s">
        <v>57</v>
      </c>
      <c r="B1" s="13" t="s">
        <v>61</v>
      </c>
      <c r="C1" s="13" t="s">
        <v>58</v>
      </c>
      <c r="D1" s="13" t="s">
        <v>3</v>
      </c>
      <c r="E1" s="13" t="s">
        <v>42</v>
      </c>
      <c r="F1" s="13" t="s">
        <v>62</v>
      </c>
    </row>
    <row r="2" ht="16.5" spans="1:6">
      <c r="A2" s="13">
        <v>1</v>
      </c>
      <c r="B2" s="13" t="s">
        <v>63</v>
      </c>
      <c r="C2" s="13">
        <v>800</v>
      </c>
      <c r="D2" s="13">
        <v>1000</v>
      </c>
      <c r="E2" s="13">
        <v>1</v>
      </c>
      <c r="F2" s="13">
        <v>1300000</v>
      </c>
    </row>
    <row r="3" ht="17.25" spans="1:6">
      <c r="A3" s="13">
        <v>2</v>
      </c>
      <c r="B3" s="14" t="s">
        <v>60</v>
      </c>
      <c r="C3" s="13">
        <v>2</v>
      </c>
      <c r="D3" s="13">
        <v>50</v>
      </c>
      <c r="E3" s="13">
        <v>2</v>
      </c>
      <c r="F3" s="15">
        <v>-1</v>
      </c>
    </row>
    <row r="4" ht="16.5" spans="1:6">
      <c r="A4" s="13">
        <v>3</v>
      </c>
      <c r="B4" s="13" t="s">
        <v>45</v>
      </c>
      <c r="C4" s="13">
        <v>1000</v>
      </c>
      <c r="D4" s="13">
        <v>500</v>
      </c>
      <c r="E4" s="13">
        <v>3</v>
      </c>
      <c r="F4" s="15">
        <v>-1</v>
      </c>
    </row>
    <row r="5" ht="16.5" spans="1:6">
      <c r="A5" s="13">
        <v>4</v>
      </c>
      <c r="B5" s="13" t="s">
        <v>63</v>
      </c>
      <c r="C5" s="13">
        <v>900</v>
      </c>
      <c r="D5" s="13">
        <v>500</v>
      </c>
      <c r="E5" s="15">
        <v>-1</v>
      </c>
      <c r="F5" s="13">
        <v>1300000</v>
      </c>
    </row>
    <row r="6" ht="16.5" spans="1:6">
      <c r="A6" s="13">
        <v>5</v>
      </c>
      <c r="B6" s="13" t="s">
        <v>47</v>
      </c>
      <c r="C6" s="13">
        <v>1000</v>
      </c>
      <c r="D6" s="13">
        <v>50</v>
      </c>
      <c r="E6" s="13">
        <v>5</v>
      </c>
      <c r="F6" s="15">
        <v>3500000</v>
      </c>
    </row>
    <row r="7" ht="16.5" spans="1:6">
      <c r="A7" s="13">
        <v>6</v>
      </c>
      <c r="B7" s="13" t="s">
        <v>45</v>
      </c>
      <c r="C7" s="13">
        <v>2000</v>
      </c>
      <c r="D7" s="13">
        <v>200</v>
      </c>
      <c r="E7" s="15">
        <v>-1</v>
      </c>
      <c r="F7" s="15">
        <v>-1</v>
      </c>
    </row>
    <row r="8" ht="16.5" spans="1:6">
      <c r="A8" s="13">
        <v>7</v>
      </c>
      <c r="B8" s="13" t="s">
        <v>63</v>
      </c>
      <c r="C8" s="13">
        <v>1000</v>
      </c>
      <c r="D8" s="13">
        <v>1000</v>
      </c>
      <c r="E8" s="15">
        <v>-1</v>
      </c>
      <c r="F8" s="13">
        <v>1300000</v>
      </c>
    </row>
    <row r="9" ht="16.5" spans="1:6">
      <c r="A9" s="13">
        <v>8</v>
      </c>
      <c r="B9" s="13" t="s">
        <v>47</v>
      </c>
      <c r="C9" s="13">
        <v>500</v>
      </c>
      <c r="D9" s="13">
        <v>100</v>
      </c>
      <c r="E9" s="15">
        <v>-1</v>
      </c>
      <c r="F9" s="15">
        <v>3500000</v>
      </c>
    </row>
    <row r="10" ht="16.5" spans="1:6">
      <c r="A10" s="13">
        <v>9</v>
      </c>
      <c r="B10" s="13" t="s">
        <v>45</v>
      </c>
      <c r="C10" s="13">
        <v>3000</v>
      </c>
      <c r="D10" s="13">
        <v>200</v>
      </c>
      <c r="E10" s="13">
        <v>7</v>
      </c>
      <c r="F10" s="15">
        <v>-1</v>
      </c>
    </row>
    <row r="11" ht="16.5" spans="1:6">
      <c r="A11" s="13">
        <v>10</v>
      </c>
      <c r="B11" s="13" t="s">
        <v>63</v>
      </c>
      <c r="C11" s="13">
        <v>1300</v>
      </c>
      <c r="D11" s="13">
        <v>1000</v>
      </c>
      <c r="E11" s="15">
        <v>-1</v>
      </c>
      <c r="F11" s="13">
        <v>1300000</v>
      </c>
    </row>
    <row r="12" ht="16.5" spans="1:6">
      <c r="A12" s="13">
        <v>11</v>
      </c>
      <c r="B12" s="13" t="s">
        <v>8</v>
      </c>
      <c r="C12" s="13">
        <v>1</v>
      </c>
      <c r="D12" s="13">
        <v>100</v>
      </c>
      <c r="E12" s="13">
        <v>12</v>
      </c>
      <c r="F12" s="15">
        <v>-1</v>
      </c>
    </row>
    <row r="13" ht="16.5" spans="1:6">
      <c r="A13" s="13">
        <v>12</v>
      </c>
      <c r="B13" s="13" t="s">
        <v>45</v>
      </c>
      <c r="C13" s="13">
        <v>3000</v>
      </c>
      <c r="D13" s="13">
        <v>300</v>
      </c>
      <c r="E13" s="15">
        <v>-1</v>
      </c>
      <c r="F13" s="15">
        <v>-1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M22"/>
  <sheetViews>
    <sheetView zoomScale="160" zoomScaleNormal="160" topLeftCell="A4" workbookViewId="0">
      <selection activeCell="G26" sqref="G26"/>
    </sheetView>
  </sheetViews>
  <sheetFormatPr defaultColWidth="9" defaultRowHeight="16.5"/>
  <cols>
    <col min="1" max="1" width="9" style="1"/>
    <col min="2" max="2" width="12.875" style="1" customWidth="1"/>
    <col min="3" max="3" width="11.0083333333333" style="2" customWidth="1"/>
    <col min="4" max="4" width="7.26666666666667" style="1" customWidth="1"/>
    <col min="5" max="5" width="12.8916666666667" style="1" customWidth="1"/>
    <col min="6" max="6" width="10.875" style="3" customWidth="1"/>
    <col min="7" max="7" width="12.25" style="4" customWidth="1"/>
    <col min="8" max="8" width="9" style="1"/>
    <col min="9" max="9" width="8.825" style="1" customWidth="1"/>
    <col min="10" max="10" width="9.25" style="1" customWidth="1"/>
    <col min="11" max="11" width="11.4" style="5" customWidth="1"/>
    <col min="12" max="12" width="9.525" style="1" customWidth="1"/>
    <col min="13" max="13" width="8.5" style="5" customWidth="1"/>
    <col min="14" max="14" width="7.18333333333333" style="1" customWidth="1"/>
    <col min="15" max="15" width="9.60833333333333" style="1" customWidth="1"/>
    <col min="16" max="16384" width="9" style="1"/>
  </cols>
  <sheetData>
    <row r="3" spans="2:3">
      <c r="B3" s="1" t="s">
        <v>64</v>
      </c>
      <c r="C3" s="2">
        <v>2000000</v>
      </c>
    </row>
    <row r="5" spans="2:3">
      <c r="B5" s="1" t="s">
        <v>65</v>
      </c>
      <c r="C5" s="2">
        <f>C3*70%</f>
        <v>1400000</v>
      </c>
    </row>
    <row r="6" spans="5:6">
      <c r="E6" s="1" t="s">
        <v>66</v>
      </c>
      <c r="F6" s="3">
        <v>0.7</v>
      </c>
    </row>
    <row r="7" spans="5:6">
      <c r="E7" s="1" t="s">
        <v>67</v>
      </c>
      <c r="F7" s="3">
        <f>1-F6</f>
        <v>0.3</v>
      </c>
    </row>
    <row r="8" spans="5:7">
      <c r="E8" s="6" t="s">
        <v>68</v>
      </c>
      <c r="F8" s="5">
        <v>500</v>
      </c>
      <c r="G8" s="1"/>
    </row>
    <row r="9" spans="5:13">
      <c r="E9" s="6" t="s">
        <v>69</v>
      </c>
      <c r="F9" s="5">
        <v>2</v>
      </c>
      <c r="G9" s="1"/>
      <c r="H9" s="1" t="s">
        <v>70</v>
      </c>
      <c r="I9" s="9"/>
      <c r="K9" s="5" t="s">
        <v>71</v>
      </c>
      <c r="L9" s="6" t="s">
        <v>72</v>
      </c>
      <c r="M9" s="5" t="s">
        <v>73</v>
      </c>
    </row>
    <row r="10" spans="7:13">
      <c r="G10" s="1"/>
      <c r="H10" s="1">
        <v>800</v>
      </c>
      <c r="K10" s="6">
        <v>3500</v>
      </c>
      <c r="L10" s="5">
        <v>5000</v>
      </c>
      <c r="M10" s="6">
        <f>K10/L10</f>
        <v>0.7</v>
      </c>
    </row>
    <row r="11" spans="5:13">
      <c r="E11" s="1" t="s">
        <v>74</v>
      </c>
      <c r="F11" s="3">
        <f>C5/(F8*F6*F9)</f>
        <v>2000</v>
      </c>
      <c r="G11" s="1"/>
      <c r="H11" s="1">
        <v>900</v>
      </c>
      <c r="I11" s="1">
        <f>AVERAGE(H10:H13)</f>
        <v>1000</v>
      </c>
      <c r="K11" s="1"/>
      <c r="L11" s="5"/>
      <c r="M11" s="1"/>
    </row>
    <row r="12" spans="8:8">
      <c r="H12" s="1">
        <v>1000</v>
      </c>
    </row>
    <row r="13" spans="2:8">
      <c r="B13" s="1" t="s">
        <v>75</v>
      </c>
      <c r="C13" s="2">
        <f>C3-C5</f>
        <v>600000</v>
      </c>
      <c r="E13" s="1">
        <v>100000</v>
      </c>
      <c r="H13" s="1">
        <v>1300</v>
      </c>
    </row>
    <row r="16" spans="2:11">
      <c r="B16" s="1" t="s">
        <v>76</v>
      </c>
      <c r="D16" s="1" t="s">
        <v>77</v>
      </c>
      <c r="E16" s="1" t="s">
        <v>78</v>
      </c>
      <c r="F16" s="3" t="s">
        <v>79</v>
      </c>
      <c r="G16" s="4" t="s">
        <v>80</v>
      </c>
      <c r="H16" s="1" t="s">
        <v>81</v>
      </c>
      <c r="J16" s="1" t="s">
        <v>82</v>
      </c>
      <c r="K16" s="5" t="s">
        <v>83</v>
      </c>
    </row>
    <row r="17" spans="3:13">
      <c r="C17" s="2" t="s">
        <v>84</v>
      </c>
      <c r="D17" s="1">
        <v>30000</v>
      </c>
      <c r="E17" s="1">
        <v>1000</v>
      </c>
      <c r="F17" s="7">
        <f t="shared" ref="F17:F21" si="0">$C$13/E17/5</f>
        <v>120</v>
      </c>
      <c r="G17" s="1">
        <f>F17*D17</f>
        <v>3600000</v>
      </c>
      <c r="H17" s="1">
        <f>2*2500</f>
        <v>5000</v>
      </c>
      <c r="I17" s="1">
        <f>10*2500</f>
        <v>25000</v>
      </c>
      <c r="J17" s="1">
        <f>AVERAGE(H17:I17)</f>
        <v>15000</v>
      </c>
      <c r="K17" s="10">
        <f>D17/J17</f>
        <v>2</v>
      </c>
      <c r="M17" s="10">
        <f t="shared" ref="M17:M21" si="1">F17*K17</f>
        <v>240</v>
      </c>
    </row>
    <row r="18" spans="3:13">
      <c r="C18" s="2" t="s">
        <v>85</v>
      </c>
      <c r="D18" s="8">
        <v>20</v>
      </c>
      <c r="E18" s="1">
        <v>1000</v>
      </c>
      <c r="F18" s="7">
        <f t="shared" si="0"/>
        <v>120</v>
      </c>
      <c r="G18" s="1">
        <f>F18*D18</f>
        <v>2400</v>
      </c>
      <c r="H18" s="1">
        <v>2</v>
      </c>
      <c r="I18" s="1">
        <v>10</v>
      </c>
      <c r="J18" s="8">
        <f t="shared" ref="J18:J21" si="2">AVERAGE(H18:I18)</f>
        <v>6</v>
      </c>
      <c r="K18" s="11">
        <f t="shared" ref="K18:K21" si="3">D18/J18</f>
        <v>3.33333333333333</v>
      </c>
      <c r="M18" s="12">
        <f t="shared" si="1"/>
        <v>400</v>
      </c>
    </row>
    <row r="19" spans="3:13">
      <c r="C19" s="2" t="s">
        <v>86</v>
      </c>
      <c r="D19" s="6">
        <v>20</v>
      </c>
      <c r="E19" s="1">
        <v>1000</v>
      </c>
      <c r="F19" s="7">
        <f t="shared" si="0"/>
        <v>120</v>
      </c>
      <c r="G19" s="1">
        <f>F19*D19</f>
        <v>2400</v>
      </c>
      <c r="H19" s="1">
        <v>2</v>
      </c>
      <c r="I19" s="1">
        <v>10</v>
      </c>
      <c r="J19" s="6">
        <f t="shared" si="2"/>
        <v>6</v>
      </c>
      <c r="K19" s="12">
        <f t="shared" si="3"/>
        <v>3.33333333333333</v>
      </c>
      <c r="M19" s="12">
        <f t="shared" si="1"/>
        <v>400</v>
      </c>
    </row>
    <row r="20" spans="3:13">
      <c r="C20" s="2" t="s">
        <v>87</v>
      </c>
      <c r="D20" s="6">
        <v>20</v>
      </c>
      <c r="E20" s="1">
        <v>1000</v>
      </c>
      <c r="F20" s="7">
        <f t="shared" si="0"/>
        <v>120</v>
      </c>
      <c r="G20" s="1">
        <f>F20*D20</f>
        <v>2400</v>
      </c>
      <c r="H20" s="1">
        <v>10</v>
      </c>
      <c r="I20" s="1">
        <v>12</v>
      </c>
      <c r="J20" s="6">
        <f t="shared" si="2"/>
        <v>11</v>
      </c>
      <c r="K20" s="12">
        <f t="shared" si="3"/>
        <v>1.81818181818182</v>
      </c>
      <c r="M20" s="12">
        <f t="shared" si="1"/>
        <v>218.181818181818</v>
      </c>
    </row>
    <row r="21" spans="3:13">
      <c r="C21" s="2" t="s">
        <v>88</v>
      </c>
      <c r="D21" s="6">
        <v>20</v>
      </c>
      <c r="E21" s="1">
        <v>1000</v>
      </c>
      <c r="F21" s="7">
        <f t="shared" si="0"/>
        <v>120</v>
      </c>
      <c r="G21" s="1">
        <f>F21*D21</f>
        <v>2400</v>
      </c>
      <c r="H21" s="1">
        <v>2</v>
      </c>
      <c r="I21" s="1">
        <v>10</v>
      </c>
      <c r="J21" s="6">
        <f t="shared" si="2"/>
        <v>6</v>
      </c>
      <c r="K21" s="12">
        <f t="shared" si="3"/>
        <v>3.33333333333333</v>
      </c>
      <c r="M21" s="12">
        <f t="shared" si="1"/>
        <v>400</v>
      </c>
    </row>
    <row r="22" spans="13:13">
      <c r="M22" s="5">
        <f>SUM(M17:M21)</f>
        <v>1658.18181818182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棋盘生成和行走逻辑</vt:lpstr>
      <vt:lpstr>骰子逻辑</vt:lpstr>
      <vt:lpstr>刮刮卡</vt:lpstr>
      <vt:lpstr>老虎机</vt:lpstr>
      <vt:lpstr>转盘</vt:lpstr>
      <vt:lpstr>外部转盘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原赫</dc:creator>
  <cp:lastModifiedBy>Administrator</cp:lastModifiedBy>
  <dcterms:created xsi:type="dcterms:W3CDTF">2020-04-24T03:46:00Z</dcterms:created>
  <dcterms:modified xsi:type="dcterms:W3CDTF">2020-08-07T08:10:42Z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