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kprissel/Desktop/LMO code/"/>
    </mc:Choice>
  </mc:AlternateContent>
  <xr:revisionPtr revIDLastSave="0" documentId="13_ncr:1_{9A9514EB-63F3-C34A-9870-6EC6E06C140A}" xr6:coauthVersionLast="47" xr6:coauthVersionMax="47" xr10:uidLastSave="{00000000-0000-0000-0000-000000000000}"/>
  <bookViews>
    <workbookView xWindow="56620" yWindow="-7200" windowWidth="16420" windowHeight="14420" tabRatio="500" xr2:uid="{00000000-000D-0000-FFFF-FFFF00000000}"/>
  </bookViews>
  <sheets>
    <sheet name="Lin Dry" sheetId="23" r:id="rId1"/>
    <sheet name="Lin Wet High H" sheetId="31" r:id="rId2"/>
    <sheet name="Charlier-LPUM" sheetId="30" r:id="rId3"/>
    <sheet name="LPUM frax" sheetId="24" r:id="rId4"/>
    <sheet name="Schmidt-Kraettli" sheetId="34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4" l="1"/>
  <c r="G12" i="34"/>
  <c r="F12" i="34"/>
  <c r="E12" i="34"/>
  <c r="D12" i="34"/>
  <c r="F11" i="34"/>
  <c r="E11" i="34"/>
  <c r="D11" i="34"/>
  <c r="F10" i="34"/>
  <c r="E10" i="34"/>
  <c r="D10" i="34"/>
  <c r="B10" i="34"/>
  <c r="F9" i="34"/>
  <c r="E9" i="34"/>
  <c r="D9" i="34"/>
  <c r="B9" i="34"/>
  <c r="F8" i="34"/>
  <c r="E8" i="34"/>
  <c r="D8" i="34"/>
  <c r="B8" i="34"/>
  <c r="F7" i="34"/>
  <c r="B7" i="34"/>
  <c r="F6" i="34"/>
  <c r="C6" i="34"/>
  <c r="B6" i="34"/>
  <c r="F5" i="34"/>
  <c r="C5" i="34"/>
  <c r="B5" i="34"/>
  <c r="C4" i="34"/>
  <c r="B4" i="34"/>
</calcChain>
</file>

<file path=xl/sharedStrings.xml><?xml version="1.0" encoding="utf-8"?>
<sst xmlns="http://schemas.openxmlformats.org/spreadsheetml/2006/main" count="693" uniqueCount="180">
  <si>
    <t>PCS</t>
  </si>
  <si>
    <t>Olivine</t>
  </si>
  <si>
    <t>OPX</t>
  </si>
  <si>
    <t>CPX</t>
  </si>
  <si>
    <t>Plag</t>
  </si>
  <si>
    <t>Spinel</t>
  </si>
  <si>
    <t>Quartz</t>
  </si>
  <si>
    <t>Ilmenite</t>
  </si>
  <si>
    <t>Garnet</t>
  </si>
  <si>
    <t>Pig</t>
  </si>
  <si>
    <t>Ap</t>
  </si>
  <si>
    <t>0,0,0,0,0,0,0,0,0,0</t>
  </si>
  <si>
    <t>45.49,.52,4.5,0,10.5,0,35.74,3.23,0,0,0</t>
  </si>
  <si>
    <t>48.37,1.06,8.86,0,13.67,0,21.6,6.39,0,0,0</t>
  </si>
  <si>
    <t>47.35,1.35,10.84,0,13.2,0,19.12,8.16,0,0,0</t>
  </si>
  <si>
    <t>48.16,1.45,12.49,0,13.22,0,15.85,9.09,0,0,0</t>
  </si>
  <si>
    <t>48.6,1.6,14.38,0,13.07,0,12.52,10.28,0,0,0</t>
  </si>
  <si>
    <t>48.94,2.06,14.83,0,13.33,0,9.95,11.07,0,0,0</t>
  </si>
  <si>
    <t>47.95,2.3,14.84,0,12.45,0,8.98,11.41,0,0,0</t>
  </si>
  <si>
    <t>48.96,2.51,15.75,0,13.06,0,8.92,10.8,0,0,0</t>
  </si>
  <si>
    <t>49.31,3.33,15.10,0,13.07,0,8.35,10.84,0,0,0</t>
  </si>
  <si>
    <t>49.19,4.53,13.57,0,15.18,0,7.12,10.42,0,0,0</t>
  </si>
  <si>
    <t>49.89,6.58,11.11,0,17.7,0,4.47,10.56,0,0,0</t>
  </si>
  <si>
    <t>46.26,5.14,8.78,0,26.45,0,2.01,11.01,0,0,0</t>
  </si>
  <si>
    <t>0,0,0,0,0,0,0,0,0,0,0</t>
  </si>
  <si>
    <t>45.9,.15,4.15,.5,8.15,.12,38.4,2.95,.1,.01,.01</t>
  </si>
  <si>
    <t>47.22,0.199,5.452,0.593,8.938,0.132,33.45,3.863,0.132,0.013,.01</t>
  </si>
  <si>
    <t>40.97,0.013,0.133,0.211,5.602,0.078,52.56,0.128,0.005,0.002,.03</t>
  </si>
  <si>
    <t>47.95,0.223,6.115,0.635,9.354,0.138,31.08,4.323,0.149,0.015,.01</t>
  </si>
  <si>
    <t>41.18,0.007,0.087,0.254,5.563,0.096,52.57,0.138,0.006,0.003,0</t>
  </si>
  <si>
    <t>48.87,0.254,6.954,0.688,9.746,0.137,28.26,4.897,0.168,0.017,.02</t>
  </si>
  <si>
    <t>41.53,0.015,0.057,0.248,6.537,0.136,51.91,0.143,0.011,0.003,0</t>
  </si>
  <si>
    <t>51.54,0.325,8.849,0.757,9.244,0.141,22.64,6.246,0.217,0.022,.02</t>
  </si>
  <si>
    <t>41.9,0.007,0.042,0.022,6.803,0.147,52.11,0.157,0.006,0.003,0</t>
  </si>
  <si>
    <t>50.47,0.414,10.73,0.727,9.749,0.115,19.43,8.017,0.286,0.029,.03</t>
  </si>
  <si>
    <t>54.87,0.056,3.234,0.846,7.752,0.217,32.30,0.95,0.014,0.00000000001,0</t>
  </si>
  <si>
    <t>53.46,0.118,4.54,0.616,10.31,0.323,29.42,1.714,0.023,0.00000001,.01</t>
  </si>
  <si>
    <t>47.45,0.51,12.59,0.933,11.75,0.02,16.231,10.061,0.37,0.046,.03</t>
  </si>
  <si>
    <t>36.73,0.03,0.075,0.021,28.57,0.357,33.93,0.249,0.005,0.0000001,.05</t>
  </si>
  <si>
    <t>51.62,0.242,4.705,0.492,15.29,0.299,24.75,2.476,0.014,0.0000001,0</t>
  </si>
  <si>
    <t>49.05,0.551,7.386,0.399,11.01,0.287,17.119,13.454,0.098,0.00000001,.02</t>
  </si>
  <si>
    <t>46.88,1.332,15.55,0.038,15.2,0.262,6.015,10.77,1.251,0.078,.47</t>
  </si>
  <si>
    <t>46.91,0.023,33.84,0.000000001,0.494,0.012,0.196,17.32,1.406,0.015,.03</t>
  </si>
  <si>
    <t>46.18,2.506,11.21,0.023,22.76,0.364,4.289,10.04,1.643,0.000001,1.01</t>
  </si>
  <si>
    <t>50.47,0.444,4.932,0.201,18.43,0.413,16.34,7.452,0.335,0.0000001,0</t>
  </si>
  <si>
    <t>49.82,0.04,31.92,0.0000001,0.577,0.012,0.214,14.72,2.887,0.002,.04</t>
  </si>
  <si>
    <t>45.42,3.695,8.653,0.014,25.7,0.416,2.57,9.918,1.088,0.058,1.56</t>
  </si>
  <si>
    <t>32.08,0.111,0.041,0.005,51.70,0.760,13.39,0.438,0.019,0.007,.33</t>
  </si>
  <si>
    <t>49.14,0.795,1.303,0.186,28.36,0.64,12.49,5.837,0.043,0.009,.02</t>
  </si>
  <si>
    <t>53.60,0.099,28.75,0.004,0.968,0.014,0.219,12.63,3.901,0.026,.05</t>
  </si>
  <si>
    <t>44.26,4.017,7.734,0.014,27.99,0.548,1.761,9.985,0.913,0.072,2.19</t>
  </si>
  <si>
    <t>47.75,1.349,2.155,.27,30.76,.773,10.39,5.663,0.048,0.002,.06</t>
  </si>
  <si>
    <t>53.69,0.098,28.76,0.003,1.058,0.019,0.105,12.21,4.015,0.035,.04</t>
  </si>
  <si>
    <t>96.52,0.345,1.527,0.002,0.568,0.004,0.008,0.222,0.694,0.004,0</t>
  </si>
  <si>
    <t>29.73,0.155,0.036,0.008,62.74,1.123,4.064,0.685,0.005,0.003,.66</t>
  </si>
  <si>
    <t>46.75,1.171,1.364,0.054,32.27,0.753,4.648,11.5,0.072,0.013,.24</t>
  </si>
  <si>
    <t>96.44,0.247,1.518,0.002,0.597,0.005,0.00001,0.244,0.617,0.03,.007</t>
  </si>
  <si>
    <t>0.17,52.51,0.142,0.1,46.053,0.628,0.555,0.214,0.005,0.003,0</t>
  </si>
  <si>
    <t>47.38,1.329,2.288,0.315,30.11,0.785,10.46,5.827,0.042,0.017,.08</t>
  </si>
  <si>
    <t>0.21,52.149,0.194,0.304,44.19,0.604,1.289,0.176,0.008,0.004,0</t>
  </si>
  <si>
    <t>47.58,4.27,10.78,0.09,21.39,.22,3.8,10.94,0.51,.14,.27</t>
  </si>
  <si>
    <t>48.09,4.19,8.67,0,25.65,0.28,1.61,10.11,0.56,0.29,.55</t>
  </si>
  <si>
    <t>45.47,3.5,7.74,0,27.67,.33,.85,9.79,.55,.48,.74</t>
  </si>
  <si>
    <t>49.88,0.31,7.14,0.51,9.78,0.13,26.39,5.78,0.09,0,0</t>
  </si>
  <si>
    <t>49.31,.63,13.34,.27,10.53,.1,13.99,11.63,.2,0,0</t>
  </si>
  <si>
    <t>47.59,2.16,14.51,.13,15.81,.1,6.76,12.43,.42,.06,0</t>
  </si>
  <si>
    <t>46.1,.17,3.93,.5,7.62,0.13,38.3,3.18,0.05,0.01,.02</t>
  </si>
  <si>
    <t>41.79,0,0.08,0,7.26,0.06,51.09,0.18,0,0,0</t>
  </si>
  <si>
    <t>40.57,0,.16,0,11.89,.14,46.57,.4,0,0,0</t>
  </si>
  <si>
    <t>39.73,0,.17,0,15.66,.1,44.29,.41,0,0,0</t>
  </si>
  <si>
    <t>30.49,0.19,0.02,0,62.03,0.62,4.49,0.72,0,0,0</t>
  </si>
  <si>
    <t>55.7,.07,3.4,.77,7.36,.1,30.99,1.93,0,0,0</t>
  </si>
  <si>
    <t>53.75,.13,3.81,.62,9.45,0.09,29.77,2.62,0,0,0</t>
  </si>
  <si>
    <t>51.17,.81,1.78,.1,20,.23,15.43,10.95,0,0,0</t>
  </si>
  <si>
    <t>48.91,1.08,1.6,.14,27.84,.46,10.57,9.56,0,0,0</t>
  </si>
  <si>
    <t>47.47,1.32,1.5,0,28.74,.38,4.86,14.58,0,0,0</t>
  </si>
  <si>
    <t>44.26,.03,34.42,0,.62,0,.54,19.38,.36,0,0</t>
  </si>
  <si>
    <t>45.19,.13,32.14,0,1.09,0,.26,17.84,1.27,.05,0</t>
  </si>
  <si>
    <t>51.81,0.08,29.23,0,1.79,0,.08,14.23,2.56,.21,0</t>
  </si>
  <si>
    <t>98.99,.34,.51,0,.81,0,0,.12,.13,.06,0</t>
  </si>
  <si>
    <t>98.91,.29,.76,0,.68,0,0,.16,.22,.15,0</t>
  </si>
  <si>
    <t>53.42,.14,3.16,.63,9.39,.1,26.4,6.95,0,0,0</t>
  </si>
  <si>
    <t>51.26,.68,1.52,.08,22.77,.25,16.67,7.14,0,0,0</t>
  </si>
  <si>
    <t>48.82,0.96,1.15,.13,29.8,.5,11.1,7.56,0,0,0</t>
  </si>
  <si>
    <t>38.71,.06,.19,0,19.38,0,41.33,.33,0,0,0</t>
  </si>
  <si>
    <t>39.71,.07,.08,0,17.84,0,41.95,.27,0,0,0</t>
  </si>
  <si>
    <t>39.91,0.04,0.06,0,16.08,0,43.89,.24,0,0,0</t>
  </si>
  <si>
    <t>40.8,.01,.08,0,8.46,0,50.50,.14,0,0,0</t>
  </si>
  <si>
    <t>38.28,.03,.08,0,13.52,0,47.75,.22,0,0,0</t>
  </si>
  <si>
    <t>40.72,.03,.05,0,12.8,0,46.34,.25,0,0,0</t>
  </si>
  <si>
    <t>39.62,.06,.5,0,15.69,0,43.79,0.5,0,0,0</t>
  </si>
  <si>
    <t>56.15,.12,2.62,0,7.24,0,32.78,1.08,0,0,0</t>
  </si>
  <si>
    <t>54.23,.22,2.35,0,8.64,0,32.88,1.17,0,0,0</t>
  </si>
  <si>
    <t>55.86,.23,2.9,0,8.03,0,31.51,1.47,0,0,0</t>
  </si>
  <si>
    <t>55.35,.38,4.08,0,10.06,0,29.06,1.78,0,0,0</t>
  </si>
  <si>
    <t>53.57,.6,4.29,0,12.04,0,26.59,3.11,0,0,0</t>
  </si>
  <si>
    <t>52.24,.55,5.05,0,12.79,0,24.01,4.48,0,0,0</t>
  </si>
  <si>
    <t>53.22,.66,3.7,0,11.93,0,27.33,3.16,0,0,0</t>
  </si>
  <si>
    <t>52.59,.97,5.1,0,13.47,0,24.59,3.28,0,0,0</t>
  </si>
  <si>
    <t>53.65,.96,3.05,0,14.85,0,24.73,2.76,0,0,0</t>
  </si>
  <si>
    <t>53.88,1.22,2.72,0,19.09,0,21.18,2.88,0,0,0</t>
  </si>
  <si>
    <t>50.68,1.89,3.59,0,22.79,0,15.91,5.2,0,0,0</t>
  </si>
  <si>
    <t>45.9,.08,33.39,0,.89,0,.7,18.97,0,0,0</t>
  </si>
  <si>
    <t>45.81,.06,33.58,0,.73,0,.52,19.13,0,0,0</t>
  </si>
  <si>
    <t>45.53,.09,33.71,0,.72,0,.59,19.36,0,0,0</t>
  </si>
  <si>
    <t>46.23,.1,33.44,0,.85,0,.57,18.81,0,0,0</t>
  </si>
  <si>
    <t>46.32,.11,33.65,0,.77,0,.46,18.68,0,0,0</t>
  </si>
  <si>
    <t>46.82,.13,32.04,0,.92,0,.41,19.13,0,0,0</t>
  </si>
  <si>
    <t>47.56,.19,31.15,0,1.63,0,.39,19.17,0,0,0</t>
  </si>
  <si>
    <t>99.04,.02,.22,0,.43,0,.04,.16,0,0,0</t>
  </si>
  <si>
    <t>.09,56.43,.34,0,44.24,0,.38,.32,0,0,0</t>
  </si>
  <si>
    <t>.13,53.09,.11,0,46.8,0,.39,.43,0,0,0</t>
  </si>
  <si>
    <t>0.07,51.41,.16,0,45.15,.33,.69,.29,0,0,0</t>
  </si>
  <si>
    <t>45.49,.53,4.5,0,10.5,0,35.74,3.23,0,0,0</t>
  </si>
  <si>
    <t>39.32,.04,.08,0,16.04,0,44.29,.28,0,0,0</t>
  </si>
  <si>
    <t>47.9,1.62,14.65,0,12.8,0,11.06,10.43,0,0,0</t>
  </si>
  <si>
    <t>52.01,0.34,5.12,0,11.46,0,27.95,2.81,0,0,0</t>
  </si>
  <si>
    <t>47.41,1.76,15.16,0,12.64,0,10.15,11.07,0,0,0</t>
  </si>
  <si>
    <t>40.2,.12,.22,0,17.23,0,40.96,.35,0,0,0</t>
  </si>
  <si>
    <t>53.64,.45,4.88,0,11.76,0,27.82,2.05,0,0,0</t>
  </si>
  <si>
    <t>44.97,.07,34.51,0,.83,0,.67,19.21,0,0,0</t>
  </si>
  <si>
    <t>47.77,1.95,15.74,0,12.22,0,8.74,11.58,0,0,0</t>
  </si>
  <si>
    <t>50.85,.64,5.48,0,15.11,0,22.09,5.34,0,0,0</t>
  </si>
  <si>
    <t>44.99,.06,33.79,0,.8,0,.51,19.27,0,0,0</t>
  </si>
  <si>
    <t>47.3,2.52,15.09,0,13.24,0,7.31,11.61,0,0,0</t>
  </si>
  <si>
    <t>49.89,1.03,4.85,0,17.12,0,20.8,5.92,0,0,0</t>
  </si>
  <si>
    <t>44.25,.09,33.65,0,.91,0,.5,19.74,0,0,0</t>
  </si>
  <si>
    <t>47.07,3.58,14.37,0,14.34,0,5.13,11.71,0,0,0</t>
  </si>
  <si>
    <t>45.07,4.66,6.21,0,17.3,0,10.9,14.77,0,0,0</t>
  </si>
  <si>
    <t>5.66,.54,61.03,0,23.49,0,6.94,2.24,0,0,0</t>
  </si>
  <si>
    <t>96.92,.3,.28,0,.59,0,.04,.12,0,0,0</t>
  </si>
  <si>
    <t>1.07,50.63,0.63,0,45.6,0,1.37,.72,0,0,0</t>
  </si>
  <si>
    <t>43.48,.15,34.37,0,1.34,0,.2,19.46,0,0,0</t>
  </si>
  <si>
    <t>48.01,1.09,13.57,0,16.16,0,4.24,13.65,0,0,0</t>
  </si>
  <si>
    <t>44.8,.3,6.17,.61,11,.15,33,4.64,.08,.01,.01</t>
  </si>
  <si>
    <t>44.8,.4,7.88,0,11.4,0,30.2,5.06,.34,0,0</t>
  </si>
  <si>
    <t>41,.05,.12,0,6.22,0,52.4,.18,0,0,0</t>
  </si>
  <si>
    <t>45.3,.48,11,.84,13.3,.24,20.6,7.89,.38,0,0</t>
  </si>
  <si>
    <t>40.1,.05,.21,.39,9.99,.15,48.8,.26,0,0,0</t>
  </si>
  <si>
    <t>53.6,.09,5.38,1.65,6.19,.13,31.4,1.5,.06,0,0</t>
  </si>
  <si>
    <t>45,.67,12.3,.3,14.5,.28,16.2,10.3,.46,0,0</t>
  </si>
  <si>
    <t>39.8,.06,.21,.22,12.5,.22,46.8,.28,0,0,0</t>
  </si>
  <si>
    <t>52.6,.12,6.37,1.32,7.46,.17,30.2,1.71,.06,0,0</t>
  </si>
  <si>
    <t>.39,.25,28.9,35.52,18,.22,16.6,.14,.06,0,0</t>
  </si>
  <si>
    <t>44.8,.81,14.7,.07,14.2,.29,12.4,12,.7,0,0</t>
  </si>
  <si>
    <t>38.9,.11,.24,.08,15.6,.26,44.4,.39,0,0,0</t>
  </si>
  <si>
    <t>51,.13,7.67,.74,10.2,.23,27.7,2.31,.05,0,0</t>
  </si>
  <si>
    <t>.3,.21,43.8,19.4,18.5,.23,17.6,0,0,0,0</t>
  </si>
  <si>
    <t>45.2,1.07,16.1,0,14.9,.33,9.31,11.9,1.03,.04,.06</t>
  </si>
  <si>
    <t>38.2,.08,.21,.07,19.4,.37,41.3,.35,.03,0,0</t>
  </si>
  <si>
    <t>49.2,.37,8.31,.27,8.87,.3,17.2,15.2,.18,0,.07</t>
  </si>
  <si>
    <t>0,.24,50.6,9.98,22.3,.19,16.4,.2,0,0,0</t>
  </si>
  <si>
    <t>45.1,1.36,15.4,.09,16.1,.4,8.33,11.8,1.16,.07,.12</t>
  </si>
  <si>
    <t>37.8,.07,.09,.06,21.6,.45,39.5,.36,0,0,.07</t>
  </si>
  <si>
    <t>50.1,.42,5.92,.4,10.6,.42,18,13.9,.19,0,.02</t>
  </si>
  <si>
    <t>47.9,.08,32.6,0,.74,.04,.24,16.4,1.97,.04,0</t>
  </si>
  <si>
    <t>1.71,.39,52.1,3.58,25.2,.25,16.6,.18,0,0,0</t>
  </si>
  <si>
    <t>43.4,2.94,12.5,0,22.8,.65,5.96,10.2,1.18,.12,.24</t>
  </si>
  <si>
    <t>35.7,.13,.11,0,32.5,.79,30.2,.47,0,0,.09</t>
  </si>
  <si>
    <t>49.1,.71,4.97,.53,14,.59,15.3,14.6,.17,0,.04</t>
  </si>
  <si>
    <t>48.5,.14,31.87,.04,1.34,.05,.27,15.5,2.27,.04,0</t>
  </si>
  <si>
    <t>.47,9.9,12.75,3.47,68.1,.51,4.56,.28,0,0,0</t>
  </si>
  <si>
    <t>43.3,4.04,10.49,0,25.3,.79,4.53,10.1,1.09,.14,.26</t>
  </si>
  <si>
    <t>34.6,.18,.1,0,40.2,1.11,23.2,.53,0,0,.09</t>
  </si>
  <si>
    <t>48.7,1.08,4.28,0,18.7,.81,13,13.2,.18,0,0</t>
  </si>
  <si>
    <t>49.8,.22,30.84,0,1.66,.05,.19,14.3,2.82,.08,0</t>
  </si>
  <si>
    <t>.18,17.75,5.8,0,72.2,.72,3.11,.2,0,0,.05</t>
  </si>
  <si>
    <t>44.1,4.28,9.74,0,26.4,.87,3.24,9.7,1.11,.19,.36</t>
  </si>
  <si>
    <t>48.3,1.01,3.76,0,22.6,.99,12.9,10.3,.15,0,0</t>
  </si>
  <si>
    <t>51.1,.14,30.29,0,1.27,0,.14,13.7,3.23,.09,0</t>
  </si>
  <si>
    <t>.14,20.32,4.67,0,71.8,.79,2.26,.07,0,0,0</t>
  </si>
  <si>
    <t>48.3,3.53,9.04,0,24.71,1.12,1.64,9.49,1,.38,.8</t>
  </si>
  <si>
    <t>47.5,1.22,3.44,0,25.2,1.32,9.62,11.5,.15,0,0</t>
  </si>
  <si>
    <t>53.6,.19,28.25,0,1.75,0,.15,12.3,3.68,.12,0</t>
  </si>
  <si>
    <t>.32,20.34,3.04,0,73.83,1.06,1.13,.28,0,0,0</t>
  </si>
  <si>
    <t>99,.19,.11,0,.68,0,0,0,0,0,0</t>
  </si>
  <si>
    <t>0.16,0.07,0.04,0,6.07,0.22,1.38,45.82,0,0,45.67</t>
  </si>
  <si>
    <t>53.98,0.11,28.29,0,1.45,0.02,0.07,12.14,3.901,0.1,.07</t>
  </si>
  <si>
    <t>39.61,3.51,5.91,.006,32.75,0.66,0.89,11.32,0.515,0.242,4.2</t>
  </si>
  <si>
    <t>45.21,.27,33.61,0,1.52,0,.12,17.93,.94,.04,0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</si>
</sst>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A4D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5" fillId="0" borderId="0" xfId="1" applyNumberFormat="1" applyFont="1"/>
    <xf numFmtId="0" fontId="5" fillId="0" borderId="0" xfId="1" applyFont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1" xr:uid="{00000000-0005-0000-0000-00002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tabSelected="1" zoomScaleNormal="100" workbookViewId="0">
      <selection activeCell="D29" sqref="D29"/>
    </sheetView>
  </sheetViews>
  <sheetFormatPr baseColWidth="10" defaultRowHeight="16" x14ac:dyDescent="0.2"/>
  <cols>
    <col min="4" max="4" width="10.83203125" customWidth="1"/>
  </cols>
  <sheetData>
    <row r="1" spans="1:11" x14ac:dyDescent="0.2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9">
        <v>49.6</v>
      </c>
      <c r="B3">
        <v>83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9">
        <v>60</v>
      </c>
      <c r="B4">
        <v>36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9">
        <v>63.8</v>
      </c>
      <c r="B5">
        <v>92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9">
        <v>68.5</v>
      </c>
      <c r="B6">
        <v>59</v>
      </c>
      <c r="C6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9">
        <v>76.099999999999994</v>
      </c>
      <c r="B7">
        <v>11</v>
      </c>
      <c r="C7">
        <v>0</v>
      </c>
      <c r="D7">
        <v>55</v>
      </c>
      <c r="E7">
        <v>34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9">
        <v>79.3</v>
      </c>
      <c r="B8">
        <v>10</v>
      </c>
      <c r="C8">
        <v>0</v>
      </c>
      <c r="D8">
        <v>60</v>
      </c>
      <c r="E8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s="9">
        <v>82.8</v>
      </c>
      <c r="B9">
        <v>10</v>
      </c>
      <c r="C9">
        <v>0</v>
      </c>
      <c r="D9">
        <v>30</v>
      </c>
      <c r="E9">
        <v>60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9">
        <v>87.2</v>
      </c>
      <c r="B10">
        <v>0</v>
      </c>
      <c r="C10">
        <v>0</v>
      </c>
      <c r="D10">
        <v>42</v>
      </c>
      <c r="E10">
        <v>58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9">
        <v>91.1</v>
      </c>
      <c r="B11">
        <v>0</v>
      </c>
      <c r="C11">
        <v>0</v>
      </c>
      <c r="D11">
        <v>50</v>
      </c>
      <c r="E11">
        <v>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96.4</v>
      </c>
      <c r="B12">
        <v>0</v>
      </c>
      <c r="C12">
        <v>0</v>
      </c>
      <c r="D12">
        <v>50</v>
      </c>
      <c r="E12">
        <v>45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</row>
    <row r="13" spans="1:11" x14ac:dyDescent="0.2">
      <c r="A13">
        <v>99</v>
      </c>
      <c r="B13">
        <v>0</v>
      </c>
      <c r="C13">
        <v>0</v>
      </c>
      <c r="D13">
        <v>33</v>
      </c>
      <c r="E13">
        <v>39</v>
      </c>
      <c r="F13">
        <v>0</v>
      </c>
      <c r="G13">
        <v>16</v>
      </c>
      <c r="H13">
        <v>12</v>
      </c>
      <c r="I13">
        <v>0</v>
      </c>
      <c r="J13">
        <v>0</v>
      </c>
      <c r="K13">
        <v>0</v>
      </c>
    </row>
    <row r="14" spans="1:11" x14ac:dyDescent="0.2">
      <c r="A14" s="9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13</v>
      </c>
      <c r="B16" t="s">
        <v>87</v>
      </c>
      <c r="C16" t="s">
        <v>91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14</v>
      </c>
      <c r="B17" t="s">
        <v>88</v>
      </c>
      <c r="C17" t="s">
        <v>92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15</v>
      </c>
      <c r="B18" t="s">
        <v>89</v>
      </c>
      <c r="C18" t="s">
        <v>93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</row>
    <row r="19" spans="1:11" x14ac:dyDescent="0.2">
      <c r="A19" t="s">
        <v>16</v>
      </c>
      <c r="B19" t="s">
        <v>90</v>
      </c>
      <c r="C19" t="s">
        <v>94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r="20" spans="1:11" x14ac:dyDescent="0.2">
      <c r="A20" t="s">
        <v>17</v>
      </c>
      <c r="B20" t="s">
        <v>86</v>
      </c>
      <c r="C20" t="s">
        <v>24</v>
      </c>
      <c r="D20" t="s">
        <v>95</v>
      </c>
      <c r="E20" t="s">
        <v>102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</row>
    <row r="21" spans="1:11" x14ac:dyDescent="0.2">
      <c r="A21" t="s">
        <v>18</v>
      </c>
      <c r="B21" t="s">
        <v>85</v>
      </c>
      <c r="C21" t="s">
        <v>24</v>
      </c>
      <c r="D21" t="s">
        <v>96</v>
      </c>
      <c r="E21" t="s">
        <v>103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</row>
    <row r="22" spans="1:11" x14ac:dyDescent="0.2">
      <c r="A22" t="s">
        <v>19</v>
      </c>
      <c r="B22" t="s">
        <v>84</v>
      </c>
      <c r="C22" t="s">
        <v>24</v>
      </c>
      <c r="D22" t="s">
        <v>97</v>
      </c>
      <c r="E22" t="s">
        <v>104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</row>
    <row r="23" spans="1:11" x14ac:dyDescent="0.2">
      <c r="A23" t="s">
        <v>20</v>
      </c>
      <c r="B23" t="s">
        <v>24</v>
      </c>
      <c r="C23" t="s">
        <v>24</v>
      </c>
      <c r="D23" t="s">
        <v>98</v>
      </c>
      <c r="E23" t="s">
        <v>105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</row>
    <row r="24" spans="1:11" x14ac:dyDescent="0.2">
      <c r="A24" t="s">
        <v>21</v>
      </c>
      <c r="B24" t="s">
        <v>24</v>
      </c>
      <c r="C24" t="s">
        <v>24</v>
      </c>
      <c r="D24" t="s">
        <v>99</v>
      </c>
      <c r="E24" t="s">
        <v>106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</row>
    <row r="25" spans="1:11" x14ac:dyDescent="0.2">
      <c r="A25" t="s">
        <v>22</v>
      </c>
      <c r="B25" t="s">
        <v>24</v>
      </c>
      <c r="C25" t="s">
        <v>24</v>
      </c>
      <c r="D25" t="s">
        <v>100</v>
      </c>
      <c r="E25" t="s">
        <v>107</v>
      </c>
      <c r="F25" t="s">
        <v>24</v>
      </c>
      <c r="G25" t="s">
        <v>24</v>
      </c>
      <c r="H25" t="s">
        <v>110</v>
      </c>
      <c r="I25" t="s">
        <v>24</v>
      </c>
      <c r="J25" t="s">
        <v>24</v>
      </c>
      <c r="K25" t="s">
        <v>24</v>
      </c>
    </row>
    <row r="26" spans="1:11" x14ac:dyDescent="0.2">
      <c r="A26" t="s">
        <v>23</v>
      </c>
      <c r="B26" t="s">
        <v>24</v>
      </c>
      <c r="C26" t="s">
        <v>24</v>
      </c>
      <c r="D26" t="s">
        <v>101</v>
      </c>
      <c r="E26" t="s">
        <v>108</v>
      </c>
      <c r="F26" t="s">
        <v>24</v>
      </c>
      <c r="G26" t="s">
        <v>109</v>
      </c>
      <c r="H26" t="s">
        <v>111</v>
      </c>
      <c r="I26" t="s">
        <v>24</v>
      </c>
      <c r="J26" t="s">
        <v>24</v>
      </c>
      <c r="K26" t="s">
        <v>24</v>
      </c>
    </row>
    <row r="27" spans="1:11" x14ac:dyDescent="0.2">
      <c r="A27" t="s">
        <v>24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22E5-10D1-9247-9AB6-2CB2D3969873}">
  <dimension ref="A1:K25"/>
  <sheetViews>
    <sheetView zoomScaleNormal="100" workbookViewId="0">
      <selection activeCell="E13" sqref="E13"/>
    </sheetView>
  </sheetViews>
  <sheetFormatPr baseColWidth="10" defaultRowHeight="16" x14ac:dyDescent="0.2"/>
  <cols>
    <col min="4" max="4" width="10.83203125" customWidth="1"/>
  </cols>
  <sheetData>
    <row r="1" spans="1:11" x14ac:dyDescent="0.2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9">
        <v>49.6</v>
      </c>
      <c r="B3">
        <v>83</v>
      </c>
      <c r="C3">
        <v>17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9">
        <v>60</v>
      </c>
      <c r="B4">
        <v>36</v>
      </c>
      <c r="C4">
        <v>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9">
        <v>63.8</v>
      </c>
      <c r="B5">
        <v>92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9">
        <v>68.5</v>
      </c>
      <c r="B6">
        <v>59</v>
      </c>
      <c r="C6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69.599999999999994</v>
      </c>
      <c r="B7"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73.3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76.8</v>
      </c>
      <c r="B9">
        <v>20</v>
      </c>
      <c r="C9">
        <v>0</v>
      </c>
      <c r="D9">
        <v>60</v>
      </c>
      <c r="E9">
        <v>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82.6</v>
      </c>
      <c r="B10">
        <v>0</v>
      </c>
      <c r="C10">
        <v>0</v>
      </c>
      <c r="D10">
        <v>60</v>
      </c>
      <c r="E10">
        <v>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88.5</v>
      </c>
      <c r="B11">
        <v>0</v>
      </c>
      <c r="C11">
        <v>0</v>
      </c>
      <c r="D11">
        <v>62</v>
      </c>
      <c r="E11">
        <v>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94.7</v>
      </c>
      <c r="B12">
        <v>0</v>
      </c>
      <c r="C12">
        <v>0</v>
      </c>
      <c r="D12">
        <v>56</v>
      </c>
      <c r="E12">
        <v>9</v>
      </c>
      <c r="F12">
        <v>11</v>
      </c>
      <c r="G12">
        <v>17</v>
      </c>
      <c r="H12">
        <v>7</v>
      </c>
      <c r="I12">
        <v>0</v>
      </c>
      <c r="J12">
        <v>0</v>
      </c>
      <c r="K12">
        <v>0</v>
      </c>
    </row>
    <row r="13" spans="1:11" x14ac:dyDescent="0.2">
      <c r="A13" s="9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113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</row>
    <row r="15" spans="1:11" x14ac:dyDescent="0.2">
      <c r="A15" t="s">
        <v>13</v>
      </c>
      <c r="B15" t="s">
        <v>87</v>
      </c>
      <c r="C15" t="s">
        <v>91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14</v>
      </c>
      <c r="B16" t="s">
        <v>88</v>
      </c>
      <c r="C16" t="s">
        <v>92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15</v>
      </c>
      <c r="B17" t="s">
        <v>89</v>
      </c>
      <c r="C17" t="s">
        <v>93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16</v>
      </c>
      <c r="B18" t="s">
        <v>90</v>
      </c>
      <c r="C18" t="s">
        <v>94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</row>
    <row r="19" spans="1:11" x14ac:dyDescent="0.2">
      <c r="A19" t="s">
        <v>115</v>
      </c>
      <c r="B19" t="s">
        <v>114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r="20" spans="1:11" x14ac:dyDescent="0.2">
      <c r="A20" t="s">
        <v>117</v>
      </c>
      <c r="B20" t="s">
        <v>24</v>
      </c>
      <c r="C20" t="s">
        <v>24</v>
      </c>
      <c r="D20" t="s">
        <v>116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</row>
    <row r="21" spans="1:11" x14ac:dyDescent="0.2">
      <c r="A21" t="s">
        <v>121</v>
      </c>
      <c r="B21" t="s">
        <v>118</v>
      </c>
      <c r="C21" t="s">
        <v>24</v>
      </c>
      <c r="D21" t="s">
        <v>119</v>
      </c>
      <c r="E21" t="s">
        <v>120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</row>
    <row r="22" spans="1:11" x14ac:dyDescent="0.2">
      <c r="A22" t="s">
        <v>124</v>
      </c>
      <c r="B22" t="s">
        <v>24</v>
      </c>
      <c r="C22" t="s">
        <v>24</v>
      </c>
      <c r="D22" t="s">
        <v>122</v>
      </c>
      <c r="E22" t="s">
        <v>123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</row>
    <row r="23" spans="1:11" x14ac:dyDescent="0.2">
      <c r="A23" t="s">
        <v>127</v>
      </c>
      <c r="B23" t="s">
        <v>24</v>
      </c>
      <c r="C23" t="s">
        <v>24</v>
      </c>
      <c r="D23" t="s">
        <v>125</v>
      </c>
      <c r="E23" t="s">
        <v>126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</row>
    <row r="24" spans="1:11" x14ac:dyDescent="0.2">
      <c r="A24" t="s">
        <v>133</v>
      </c>
      <c r="B24" t="s">
        <v>24</v>
      </c>
      <c r="C24" t="s">
        <v>24</v>
      </c>
      <c r="D24" t="s">
        <v>128</v>
      </c>
      <c r="E24" t="s">
        <v>132</v>
      </c>
      <c r="F24" t="s">
        <v>129</v>
      </c>
      <c r="G24" t="s">
        <v>130</v>
      </c>
      <c r="H24" t="s">
        <v>131</v>
      </c>
      <c r="I24" t="s">
        <v>24</v>
      </c>
      <c r="J24" t="s">
        <v>24</v>
      </c>
      <c r="K24" t="s">
        <v>24</v>
      </c>
    </row>
    <row r="25" spans="1:11" x14ac:dyDescent="0.2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B75F-5028-9C45-AFF8-857F053BEA67}">
  <dimension ref="A1:K22"/>
  <sheetViews>
    <sheetView zoomScaleNormal="100" workbookViewId="0">
      <selection activeCell="D24" sqref="D24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51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78</v>
      </c>
      <c r="B4">
        <v>10</v>
      </c>
      <c r="C4">
        <v>90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81</v>
      </c>
      <c r="B5">
        <v>5</v>
      </c>
      <c r="C5">
        <v>20</v>
      </c>
      <c r="D5">
        <v>0</v>
      </c>
      <c r="E5">
        <v>50</v>
      </c>
      <c r="F5">
        <v>0</v>
      </c>
      <c r="G5">
        <v>0</v>
      </c>
      <c r="H5">
        <v>0</v>
      </c>
      <c r="I5">
        <v>0</v>
      </c>
      <c r="J5">
        <v>25</v>
      </c>
      <c r="K5">
        <v>0</v>
      </c>
    </row>
    <row r="6" spans="1:11" x14ac:dyDescent="0.2">
      <c r="A6">
        <v>95</v>
      </c>
      <c r="B6">
        <v>0</v>
      </c>
      <c r="C6">
        <v>0</v>
      </c>
      <c r="D6">
        <v>20</v>
      </c>
      <c r="E6">
        <v>48</v>
      </c>
      <c r="F6">
        <v>0</v>
      </c>
      <c r="G6">
        <v>0</v>
      </c>
      <c r="H6">
        <v>0</v>
      </c>
      <c r="I6">
        <v>0</v>
      </c>
      <c r="J6">
        <v>32</v>
      </c>
      <c r="K6">
        <v>0</v>
      </c>
    </row>
    <row r="7" spans="1:11" x14ac:dyDescent="0.2">
      <c r="A7">
        <v>97</v>
      </c>
      <c r="B7">
        <v>0</v>
      </c>
      <c r="C7">
        <v>0</v>
      </c>
      <c r="D7">
        <v>18</v>
      </c>
      <c r="E7">
        <v>45</v>
      </c>
      <c r="F7">
        <v>0</v>
      </c>
      <c r="G7">
        <v>10</v>
      </c>
      <c r="H7">
        <v>0</v>
      </c>
      <c r="I7">
        <v>0</v>
      </c>
      <c r="J7">
        <v>22</v>
      </c>
      <c r="K7">
        <v>0</v>
      </c>
    </row>
    <row r="8" spans="1:11" x14ac:dyDescent="0.2">
      <c r="A8" s="12">
        <v>100</v>
      </c>
      <c r="B8" s="13">
        <v>20</v>
      </c>
      <c r="C8" s="13">
        <v>0</v>
      </c>
      <c r="D8" s="13">
        <v>16</v>
      </c>
      <c r="E8" s="13">
        <v>42</v>
      </c>
      <c r="F8" s="13">
        <v>0</v>
      </c>
      <c r="G8" s="13">
        <v>10</v>
      </c>
      <c r="H8" s="13">
        <v>12</v>
      </c>
      <c r="I8" s="13">
        <v>0</v>
      </c>
      <c r="J8" s="13">
        <v>0</v>
      </c>
      <c r="K8" s="13">
        <v>0</v>
      </c>
    </row>
    <row r="9" spans="1:11" x14ac:dyDescent="0.2">
      <c r="A9" t="s">
        <v>66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</row>
    <row r="10" spans="1:11" x14ac:dyDescent="0.2">
      <c r="A10" t="s">
        <v>63</v>
      </c>
      <c r="B10" t="s">
        <v>67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</row>
    <row r="11" spans="1:11" x14ac:dyDescent="0.2">
      <c r="A11" t="s">
        <v>64</v>
      </c>
      <c r="B11" t="s">
        <v>68</v>
      </c>
      <c r="C11" t="s">
        <v>71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</row>
    <row r="12" spans="1:11" x14ac:dyDescent="0.2">
      <c r="A12" t="s">
        <v>65</v>
      </c>
      <c r="B12" t="s">
        <v>69</v>
      </c>
      <c r="C12" t="s">
        <v>72</v>
      </c>
      <c r="D12" t="s">
        <v>24</v>
      </c>
      <c r="E12" t="s">
        <v>76</v>
      </c>
      <c r="F12" t="s">
        <v>24</v>
      </c>
      <c r="G12" t="s">
        <v>24</v>
      </c>
      <c r="H12" t="s">
        <v>24</v>
      </c>
      <c r="I12" t="s">
        <v>24</v>
      </c>
      <c r="J12" t="s">
        <v>81</v>
      </c>
      <c r="K12" t="s">
        <v>24</v>
      </c>
    </row>
    <row r="13" spans="1:11" x14ac:dyDescent="0.2">
      <c r="A13" t="s">
        <v>60</v>
      </c>
      <c r="B13" t="s">
        <v>24</v>
      </c>
      <c r="C13" t="s">
        <v>11</v>
      </c>
      <c r="D13" t="s">
        <v>73</v>
      </c>
      <c r="E13" t="s">
        <v>77</v>
      </c>
      <c r="F13" t="s">
        <v>24</v>
      </c>
      <c r="G13" t="s">
        <v>24</v>
      </c>
      <c r="H13" t="s">
        <v>24</v>
      </c>
      <c r="I13" t="s">
        <v>24</v>
      </c>
      <c r="J13" t="s">
        <v>82</v>
      </c>
      <c r="K13" t="s">
        <v>24</v>
      </c>
    </row>
    <row r="14" spans="1:11" x14ac:dyDescent="0.2">
      <c r="A14" t="s">
        <v>61</v>
      </c>
      <c r="B14" t="s">
        <v>24</v>
      </c>
      <c r="C14" t="s">
        <v>24</v>
      </c>
      <c r="D14" t="s">
        <v>74</v>
      </c>
      <c r="E14" t="s">
        <v>179</v>
      </c>
      <c r="F14" t="s">
        <v>24</v>
      </c>
      <c r="G14" t="s">
        <v>79</v>
      </c>
      <c r="H14" t="s">
        <v>24</v>
      </c>
      <c r="I14" t="s">
        <v>24</v>
      </c>
      <c r="J14" t="s">
        <v>83</v>
      </c>
      <c r="K14" t="s">
        <v>24</v>
      </c>
    </row>
    <row r="15" spans="1:11" x14ac:dyDescent="0.2">
      <c r="A15" t="s">
        <v>62</v>
      </c>
      <c r="B15" t="s">
        <v>70</v>
      </c>
      <c r="C15" t="s">
        <v>24</v>
      </c>
      <c r="D15" t="s">
        <v>75</v>
      </c>
      <c r="E15" t="s">
        <v>78</v>
      </c>
      <c r="F15" t="s">
        <v>24</v>
      </c>
      <c r="G15" t="s">
        <v>80</v>
      </c>
      <c r="H15" t="s">
        <v>112</v>
      </c>
      <c r="I15" t="s">
        <v>24</v>
      </c>
      <c r="J15" t="s">
        <v>24</v>
      </c>
      <c r="K15" t="s">
        <v>24</v>
      </c>
    </row>
    <row r="20" spans="5:7" x14ac:dyDescent="0.2">
      <c r="E20" s="10"/>
      <c r="F20" s="10"/>
      <c r="G20" s="10"/>
    </row>
    <row r="21" spans="5:7" x14ac:dyDescent="0.2">
      <c r="E21" s="10"/>
      <c r="F21" s="10"/>
      <c r="G21" s="10"/>
    </row>
    <row r="22" spans="5:7" x14ac:dyDescent="0.2">
      <c r="E22" s="10"/>
      <c r="F22" s="10"/>
      <c r="G22" s="10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B5AF-C95D-2141-81AB-776853FED9BA}">
  <dimension ref="A1:K27"/>
  <sheetViews>
    <sheetView zoomScaleNormal="100" workbookViewId="0">
      <selection activeCell="A9" sqref="A9:K9"/>
    </sheetView>
  </sheetViews>
  <sheetFormatPr baseColWidth="10" defaultRowHeight="16" x14ac:dyDescent="0.2"/>
  <sheetData>
    <row r="1" spans="1:11" x14ac:dyDescent="0.2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25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33</v>
      </c>
      <c r="B4">
        <v>100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41</v>
      </c>
      <c r="B5"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52</v>
      </c>
      <c r="B6">
        <v>100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64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74</v>
      </c>
      <c r="B8">
        <v>0</v>
      </c>
      <c r="C8">
        <v>100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88</v>
      </c>
      <c r="B9">
        <v>29</v>
      </c>
      <c r="C9">
        <v>2</v>
      </c>
      <c r="D9">
        <v>31</v>
      </c>
      <c r="E9">
        <v>38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94</v>
      </c>
      <c r="B10">
        <v>0</v>
      </c>
      <c r="C10">
        <v>0</v>
      </c>
      <c r="D10">
        <v>56</v>
      </c>
      <c r="E10">
        <v>44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96</v>
      </c>
      <c r="B11">
        <v>17</v>
      </c>
      <c r="C11">
        <v>0</v>
      </c>
      <c r="D11">
        <v>30</v>
      </c>
      <c r="E11">
        <v>53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97</v>
      </c>
      <c r="B12">
        <v>0</v>
      </c>
      <c r="C12">
        <v>0</v>
      </c>
      <c r="D12">
        <v>51</v>
      </c>
      <c r="E12">
        <v>42</v>
      </c>
      <c r="F12">
        <v>0</v>
      </c>
      <c r="G12">
        <v>4</v>
      </c>
      <c r="H12">
        <v>3</v>
      </c>
      <c r="I12">
        <v>0</v>
      </c>
      <c r="J12">
        <v>0</v>
      </c>
      <c r="K12">
        <v>0</v>
      </c>
    </row>
    <row r="13" spans="1:11" x14ac:dyDescent="0.2">
      <c r="A13">
        <v>99.5</v>
      </c>
      <c r="B13">
        <v>11</v>
      </c>
      <c r="C13">
        <v>0</v>
      </c>
      <c r="D13">
        <v>42</v>
      </c>
      <c r="E13">
        <v>29</v>
      </c>
      <c r="F13">
        <v>0</v>
      </c>
      <c r="G13">
        <v>6</v>
      </c>
      <c r="H13">
        <v>6</v>
      </c>
      <c r="I13">
        <v>0</v>
      </c>
      <c r="J13">
        <v>4</v>
      </c>
      <c r="K13">
        <v>2</v>
      </c>
    </row>
    <row r="14" spans="1:11" x14ac:dyDescent="0.2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25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26</v>
      </c>
      <c r="B16" t="s">
        <v>27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28</v>
      </c>
      <c r="B17" t="s">
        <v>29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30</v>
      </c>
      <c r="B18" t="s">
        <v>31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</row>
    <row r="19" spans="1:11" x14ac:dyDescent="0.2">
      <c r="A19" t="s">
        <v>32</v>
      </c>
      <c r="B19" t="s">
        <v>33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r="20" spans="1:11" x14ac:dyDescent="0.2">
      <c r="A20" t="s">
        <v>34</v>
      </c>
      <c r="B20" t="s">
        <v>24</v>
      </c>
      <c r="C20" t="s">
        <v>35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</row>
    <row r="21" spans="1:11" x14ac:dyDescent="0.2">
      <c r="A21" t="s">
        <v>37</v>
      </c>
      <c r="B21" t="s">
        <v>24</v>
      </c>
      <c r="C21" t="s">
        <v>36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</row>
    <row r="22" spans="1:11" x14ac:dyDescent="0.2">
      <c r="A22" t="s">
        <v>41</v>
      </c>
      <c r="B22" t="s">
        <v>38</v>
      </c>
      <c r="C22" t="s">
        <v>39</v>
      </c>
      <c r="D22" t="s">
        <v>40</v>
      </c>
      <c r="E22" t="s">
        <v>42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</row>
    <row r="23" spans="1:11" x14ac:dyDescent="0.2">
      <c r="A23" t="s">
        <v>43</v>
      </c>
      <c r="B23" t="s">
        <v>24</v>
      </c>
      <c r="C23" t="s">
        <v>24</v>
      </c>
      <c r="D23" t="s">
        <v>44</v>
      </c>
      <c r="E23" t="s">
        <v>45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</row>
    <row r="24" spans="1:11" x14ac:dyDescent="0.2">
      <c r="A24" t="s">
        <v>46</v>
      </c>
      <c r="B24" t="s">
        <v>47</v>
      </c>
      <c r="C24" t="s">
        <v>24</v>
      </c>
      <c r="D24" t="s">
        <v>48</v>
      </c>
      <c r="E24" t="s">
        <v>49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</row>
    <row r="25" spans="1:11" x14ac:dyDescent="0.2">
      <c r="A25" t="s">
        <v>50</v>
      </c>
      <c r="B25" t="s">
        <v>24</v>
      </c>
      <c r="C25" t="s">
        <v>24</v>
      </c>
      <c r="D25" t="s">
        <v>51</v>
      </c>
      <c r="E25" t="s">
        <v>52</v>
      </c>
      <c r="F25" t="s">
        <v>24</v>
      </c>
      <c r="G25" t="s">
        <v>53</v>
      </c>
      <c r="H25" t="s">
        <v>59</v>
      </c>
      <c r="I25" t="s">
        <v>24</v>
      </c>
      <c r="J25" t="s">
        <v>24</v>
      </c>
      <c r="K25" t="s">
        <v>24</v>
      </c>
    </row>
    <row r="26" spans="1:11" x14ac:dyDescent="0.2">
      <c r="A26" t="s">
        <v>178</v>
      </c>
      <c r="B26" t="s">
        <v>54</v>
      </c>
      <c r="C26" t="s">
        <v>24</v>
      </c>
      <c r="D26" t="s">
        <v>55</v>
      </c>
      <c r="E26" t="s">
        <v>177</v>
      </c>
      <c r="F26" t="s">
        <v>24</v>
      </c>
      <c r="G26" t="s">
        <v>56</v>
      </c>
      <c r="H26" t="s">
        <v>57</v>
      </c>
      <c r="I26" t="s">
        <v>11</v>
      </c>
      <c r="J26" t="s">
        <v>58</v>
      </c>
      <c r="K26" t="s">
        <v>176</v>
      </c>
    </row>
    <row r="27" spans="1:11" x14ac:dyDescent="0.2">
      <c r="A27" t="s">
        <v>24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5246-ACE9-434F-8555-18D165D55EF7}">
  <dimension ref="A1:K27"/>
  <sheetViews>
    <sheetView zoomScaleNormal="100" workbookViewId="0">
      <selection activeCell="C32" sqref="C32"/>
    </sheetView>
  </sheetViews>
  <sheetFormatPr baseColWidth="10" defaultRowHeight="16" x14ac:dyDescent="0.2"/>
  <cols>
    <col min="2" max="3" width="12" bestFit="1" customWidth="1"/>
  </cols>
  <sheetData>
    <row r="1" spans="1:11" x14ac:dyDescent="0.2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t="s">
        <v>9</v>
      </c>
      <c r="K1" t="s">
        <v>10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14.5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37.6</v>
      </c>
      <c r="B4" s="11">
        <f>20/27*100</f>
        <v>74.074074074074076</v>
      </c>
      <c r="C4" s="11">
        <f>7/27*100</f>
        <v>25.925925925925924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53.3</v>
      </c>
      <c r="B5" s="11">
        <f>3/(3+21+1.6)*100</f>
        <v>11.71875</v>
      </c>
      <c r="C5" s="11">
        <f>21/(3+21+1.6)*100</f>
        <v>82.03125</v>
      </c>
      <c r="D5">
        <v>0</v>
      </c>
      <c r="E5">
        <v>0</v>
      </c>
      <c r="F5" s="11">
        <f>1.6/(3+21+1.6)*100</f>
        <v>6.25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61.4</v>
      </c>
      <c r="B6" s="11">
        <f>8/(8+9+0.1)*100</f>
        <v>46.783625730994146</v>
      </c>
      <c r="C6" s="11">
        <f>9/(8+9+0.1)*100</f>
        <v>52.631578947368418</v>
      </c>
      <c r="D6">
        <v>0</v>
      </c>
      <c r="E6">
        <v>0</v>
      </c>
      <c r="F6" s="11">
        <f>0.1/(8+9+0.1)*100</f>
        <v>0.58479532163742687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69.900000000000006</v>
      </c>
      <c r="B7" s="11">
        <f>6/(6+14+1.9)*100</f>
        <v>27.397260273972606</v>
      </c>
      <c r="C7" s="11">
        <v>0</v>
      </c>
      <c r="D7" s="11">
        <f>14/(6+14+1.9)*100</f>
        <v>63.926940639269411</v>
      </c>
      <c r="E7">
        <v>0</v>
      </c>
      <c r="F7" s="11">
        <f>1.9/(6+14+1.9)*100</f>
        <v>8.6757990867579906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74.5</v>
      </c>
      <c r="B8" s="11">
        <f>5/(5+1+9+1)*100</f>
        <v>31.25</v>
      </c>
      <c r="C8">
        <v>0</v>
      </c>
      <c r="D8" s="11">
        <f>1/(5+1+9+1)*100</f>
        <v>6.25</v>
      </c>
      <c r="E8" s="11">
        <f>9/(5+1+9+1)*100</f>
        <v>56.25</v>
      </c>
      <c r="F8" s="11">
        <f>1/(5+1+9+1)*100</f>
        <v>6.25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89.5</v>
      </c>
      <c r="B9" s="11">
        <f>9/(9+21+30+1)*100</f>
        <v>14.754098360655737</v>
      </c>
      <c r="C9">
        <v>0</v>
      </c>
      <c r="D9" s="11">
        <f>21/(9+21+30+1)*100</f>
        <v>34.42622950819672</v>
      </c>
      <c r="E9" s="11">
        <f>30/(9+21+30+1)*100</f>
        <v>49.180327868852459</v>
      </c>
      <c r="F9" s="11">
        <f>1/(9+21+30+1)*100</f>
        <v>1.639344262295082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92.5</v>
      </c>
      <c r="B10" s="11">
        <f>10/(10+3+15+1)*100</f>
        <v>34.482758620689658</v>
      </c>
      <c r="C10">
        <v>0</v>
      </c>
      <c r="D10" s="11">
        <f>3/(10+3+15+1)*100</f>
        <v>10.344827586206897</v>
      </c>
      <c r="E10" s="11">
        <f>15/(10+3+15+1)*100</f>
        <v>51.724137931034484</v>
      </c>
      <c r="F10" s="11">
        <f>1/(10+3+15+1)*100</f>
        <v>3.4482758620689653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94.9</v>
      </c>
      <c r="B11">
        <v>0</v>
      </c>
      <c r="C11">
        <v>0</v>
      </c>
      <c r="D11" s="11">
        <f>17/(17+10+5)*100</f>
        <v>53.125</v>
      </c>
      <c r="E11" s="11">
        <f>10/(17+10+5)*100</f>
        <v>31.25</v>
      </c>
      <c r="F11" s="11">
        <f>5/(17+10+5)*100</f>
        <v>15.625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98.3</v>
      </c>
      <c r="B12">
        <v>0</v>
      </c>
      <c r="C12">
        <v>0</v>
      </c>
      <c r="D12">
        <f>33/(33+17+4+12)*100</f>
        <v>50</v>
      </c>
      <c r="E12" s="11">
        <f>17/(33+17+4+12)*100</f>
        <v>25.757575757575758</v>
      </c>
      <c r="F12" s="11">
        <f>12/(33+17+4+12)*100</f>
        <v>18.181818181818183</v>
      </c>
      <c r="G12" s="11">
        <f>4/(33+17+4+12)*100</f>
        <v>6.0606060606060606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99.9</v>
      </c>
      <c r="B13">
        <v>0</v>
      </c>
      <c r="C13">
        <v>0</v>
      </c>
      <c r="D13">
        <v>59</v>
      </c>
      <c r="E13">
        <v>26</v>
      </c>
      <c r="F13">
        <v>14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134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</row>
    <row r="16" spans="1:11" x14ac:dyDescent="0.2">
      <c r="A16" t="s">
        <v>135</v>
      </c>
      <c r="B16" t="s">
        <v>136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</row>
    <row r="17" spans="1:11" x14ac:dyDescent="0.2">
      <c r="A17" t="s">
        <v>137</v>
      </c>
      <c r="B17" t="s">
        <v>138</v>
      </c>
      <c r="C17" t="s">
        <v>139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">
      <c r="A18" t="s">
        <v>140</v>
      </c>
      <c r="B18" t="s">
        <v>141</v>
      </c>
      <c r="C18" t="s">
        <v>142</v>
      </c>
      <c r="D18" t="s">
        <v>24</v>
      </c>
      <c r="E18" t="s">
        <v>24</v>
      </c>
      <c r="F18" t="s">
        <v>143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</row>
    <row r="19" spans="1:11" x14ac:dyDescent="0.2">
      <c r="A19" t="s">
        <v>144</v>
      </c>
      <c r="B19" t="s">
        <v>145</v>
      </c>
      <c r="C19" t="s">
        <v>146</v>
      </c>
      <c r="D19" t="s">
        <v>24</v>
      </c>
      <c r="E19" t="s">
        <v>24</v>
      </c>
      <c r="F19" t="s">
        <v>147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r="20" spans="1:11" x14ac:dyDescent="0.2">
      <c r="A20" t="s">
        <v>148</v>
      </c>
      <c r="B20" t="s">
        <v>149</v>
      </c>
      <c r="C20" t="s">
        <v>24</v>
      </c>
      <c r="D20" t="s">
        <v>150</v>
      </c>
      <c r="E20" t="s">
        <v>24</v>
      </c>
      <c r="F20" t="s">
        <v>151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</row>
    <row r="21" spans="1:11" x14ac:dyDescent="0.2">
      <c r="A21" t="s">
        <v>152</v>
      </c>
      <c r="B21" t="s">
        <v>153</v>
      </c>
      <c r="C21" t="s">
        <v>24</v>
      </c>
      <c r="D21" t="s">
        <v>154</v>
      </c>
      <c r="E21" t="s">
        <v>155</v>
      </c>
      <c r="F21" t="s">
        <v>156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</row>
    <row r="22" spans="1:11" x14ac:dyDescent="0.2">
      <c r="A22" t="s">
        <v>157</v>
      </c>
      <c r="B22" t="s">
        <v>158</v>
      </c>
      <c r="C22" t="s">
        <v>24</v>
      </c>
      <c r="D22" t="s">
        <v>159</v>
      </c>
      <c r="E22" t="s">
        <v>160</v>
      </c>
      <c r="F22" t="s">
        <v>161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</row>
    <row r="23" spans="1:11" x14ac:dyDescent="0.2">
      <c r="A23" t="s">
        <v>162</v>
      </c>
      <c r="B23" t="s">
        <v>163</v>
      </c>
      <c r="C23" t="s">
        <v>24</v>
      </c>
      <c r="D23" t="s">
        <v>164</v>
      </c>
      <c r="E23" t="s">
        <v>165</v>
      </c>
      <c r="F23" t="s">
        <v>166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</row>
    <row r="24" spans="1:11" x14ac:dyDescent="0.2">
      <c r="A24" t="s">
        <v>167</v>
      </c>
      <c r="B24" t="s">
        <v>24</v>
      </c>
      <c r="C24" t="s">
        <v>24</v>
      </c>
      <c r="D24" t="s">
        <v>168</v>
      </c>
      <c r="E24" t="s">
        <v>169</v>
      </c>
      <c r="F24" t="s">
        <v>170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</row>
    <row r="25" spans="1:11" x14ac:dyDescent="0.2">
      <c r="A25" t="s">
        <v>171</v>
      </c>
      <c r="B25" t="s">
        <v>24</v>
      </c>
      <c r="C25" t="s">
        <v>24</v>
      </c>
      <c r="D25" t="s">
        <v>172</v>
      </c>
      <c r="E25" t="s">
        <v>173</v>
      </c>
      <c r="F25" t="s">
        <v>174</v>
      </c>
      <c r="G25" t="s">
        <v>175</v>
      </c>
      <c r="H25" t="s">
        <v>24</v>
      </c>
      <c r="I25" t="s">
        <v>24</v>
      </c>
      <c r="J25" t="s">
        <v>24</v>
      </c>
      <c r="K25" t="s">
        <v>24</v>
      </c>
    </row>
    <row r="26" spans="1:11" x14ac:dyDescent="0.2">
      <c r="A26" t="s">
        <v>171</v>
      </c>
      <c r="B26" t="s">
        <v>24</v>
      </c>
      <c r="C26" t="s">
        <v>24</v>
      </c>
      <c r="D26" t="s">
        <v>172</v>
      </c>
      <c r="E26" t="s">
        <v>173</v>
      </c>
      <c r="F26" t="s">
        <v>174</v>
      </c>
      <c r="G26" t="s">
        <v>175</v>
      </c>
      <c r="H26" t="s">
        <v>24</v>
      </c>
      <c r="I26" t="s">
        <v>24</v>
      </c>
      <c r="J26" t="s">
        <v>24</v>
      </c>
      <c r="K26" t="s">
        <v>24</v>
      </c>
    </row>
    <row r="27" spans="1:11" x14ac:dyDescent="0.2">
      <c r="A27" t="s">
        <v>24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 Dry</vt:lpstr>
      <vt:lpstr>Lin Wet High H</vt:lpstr>
      <vt:lpstr>Charlier-LPUM</vt:lpstr>
      <vt:lpstr>LPUM frax</vt:lpstr>
      <vt:lpstr>Schmidt-Kraettli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2017-10-08T22:03:43Z</dcterms:created>
  <dcterms:modified xsi:type="dcterms:W3CDTF">2023-10-23T16:39:37Z</dcterms:modified>
</cp:coreProperties>
</file>